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4.xml" ContentType="application/vnd.openxmlformats-officedocument.drawing+xml"/>
  <Override PartName="/xl/charts/chartEx1.xml" ContentType="application/vnd.ms-office.chartex+xml"/>
  <Override PartName="/xl/charts/style41.xml" ContentType="application/vnd.ms-office.chartstyle+xml"/>
  <Override PartName="/xl/charts/colors41.xml" ContentType="application/vnd.ms-office.chartcolorstyle+xml"/>
  <Override PartName="/xl/charts/chart41.xml" ContentType="application/vnd.openxmlformats-officedocument.drawingml.chart+xml"/>
  <Override PartName="/xl/charts/style42.xml" ContentType="application/vnd.ms-office.chartstyle+xml"/>
  <Override PartName="/xl/charts/colors42.xml" ContentType="application/vnd.ms-office.chartcolorstyle+xml"/>
  <Override PartName="/xl/charts/chart42.xml" ContentType="application/vnd.openxmlformats-officedocument.drawingml.chart+xml"/>
  <Override PartName="/xl/charts/style43.xml" ContentType="application/vnd.ms-office.chartstyle+xml"/>
  <Override PartName="/xl/charts/colors43.xml" ContentType="application/vnd.ms-office.chartcolorstyle+xml"/>
  <Override PartName="/xl/charts/chart43.xml" ContentType="application/vnd.openxmlformats-officedocument.drawingml.chart+xml"/>
  <Override PartName="/xl/charts/style44.xml" ContentType="application/vnd.ms-office.chartstyle+xml"/>
  <Override PartName="/xl/charts/colors44.xml" ContentType="application/vnd.ms-office.chartcolorstyle+xml"/>
  <Override PartName="/xl/charts/chart44.xml" ContentType="application/vnd.openxmlformats-officedocument.drawingml.chart+xml"/>
  <Override PartName="/xl/charts/style45.xml" ContentType="application/vnd.ms-office.chartstyle+xml"/>
  <Override PartName="/xl/charts/colors45.xml" ContentType="application/vnd.ms-office.chartcolorstyle+xml"/>
  <Override PartName="/xl/charts/chart45.xml" ContentType="application/vnd.openxmlformats-officedocument.drawingml.chart+xml"/>
  <Override PartName="/xl/charts/style46.xml" ContentType="application/vnd.ms-office.chartstyle+xml"/>
  <Override PartName="/xl/charts/colors46.xml" ContentType="application/vnd.ms-office.chartcolorstyle+xml"/>
  <Override PartName="/xl/charts/chart46.xml" ContentType="application/vnd.openxmlformats-officedocument.drawingml.chart+xml"/>
  <Override PartName="/xl/charts/style47.xml" ContentType="application/vnd.ms-office.chartstyle+xml"/>
  <Override PartName="/xl/charts/colors47.xml" ContentType="application/vnd.ms-office.chartcolorstyle+xml"/>
  <Override PartName="/xl/charts/chart47.xml" ContentType="application/vnd.openxmlformats-officedocument.drawingml.chart+xml"/>
  <Override PartName="/xl/charts/style48.xml" ContentType="application/vnd.ms-office.chartstyle+xml"/>
  <Override PartName="/xl/charts/colors48.xml" ContentType="application/vnd.ms-office.chartcolorstyle+xml"/>
  <Override PartName="/xl/charts/chart48.xml" ContentType="application/vnd.openxmlformats-officedocument.drawingml.chart+xml"/>
  <Override PartName="/xl/charts/style49.xml" ContentType="application/vnd.ms-office.chartstyle+xml"/>
  <Override PartName="/xl/charts/colors49.xml" ContentType="application/vnd.ms-office.chartcolorstyle+xml"/>
  <Override PartName="/xl/charts/chart49.xml" ContentType="application/vnd.openxmlformats-officedocument.drawingml.chart+xml"/>
  <Override PartName="/xl/charts/style50.xml" ContentType="application/vnd.ms-office.chartstyle+xml"/>
  <Override PartName="/xl/charts/colors50.xml" ContentType="application/vnd.ms-office.chartcolorstyle+xml"/>
  <Override PartName="/xl/charts/chart50.xml" ContentType="application/vnd.openxmlformats-officedocument.drawingml.chart+xml"/>
  <Override PartName="/xl/charts/style51.xml" ContentType="application/vnd.ms-office.chartstyle+xml"/>
  <Override PartName="/xl/charts/colors51.xml" ContentType="application/vnd.ms-office.chartcolorstyle+xml"/>
  <Override PartName="/xl/charts/chart51.xml" ContentType="application/vnd.openxmlformats-officedocument.drawingml.chart+xml"/>
  <Override PartName="/xl/charts/style52.xml" ContentType="application/vnd.ms-office.chartstyle+xml"/>
  <Override PartName="/xl/charts/colors52.xml" ContentType="application/vnd.ms-office.chartcolorstyle+xml"/>
  <Override PartName="/xl/charts/chart52.xml" ContentType="application/vnd.openxmlformats-officedocument.drawingml.chart+xml"/>
  <Override PartName="/xl/charts/style53.xml" ContentType="application/vnd.ms-office.chartstyle+xml"/>
  <Override PartName="/xl/charts/colors53.xml" ContentType="application/vnd.ms-office.chartcolorstyle+xml"/>
  <Override PartName="/xl/charts/chart53.xml" ContentType="application/vnd.openxmlformats-officedocument.drawingml.chart+xml"/>
  <Override PartName="/xl/charts/style54.xml" ContentType="application/vnd.ms-office.chartstyle+xml"/>
  <Override PartName="/xl/charts/colors54.xml" ContentType="application/vnd.ms-office.chartcolorstyle+xml"/>
  <Override PartName="/xl/charts/chart54.xml" ContentType="application/vnd.openxmlformats-officedocument.drawingml.chart+xml"/>
  <Override PartName="/xl/charts/style55.xml" ContentType="application/vnd.ms-office.chartstyle+xml"/>
  <Override PartName="/xl/charts/colors55.xml" ContentType="application/vnd.ms-office.chartcolorstyle+xml"/>
  <Override PartName="/xl/charts/chart55.xml" ContentType="application/vnd.openxmlformats-officedocument.drawingml.chart+xml"/>
  <Override PartName="/xl/charts/style56.xml" ContentType="application/vnd.ms-office.chartstyle+xml"/>
  <Override PartName="/xl/charts/colors56.xml" ContentType="application/vnd.ms-office.chartcolorstyle+xml"/>
  <Override PartName="/xl/charts/chart56.xml" ContentType="application/vnd.openxmlformats-officedocument.drawingml.chart+xml"/>
  <Override PartName="/xl/charts/style57.xml" ContentType="application/vnd.ms-office.chartstyle+xml"/>
  <Override PartName="/xl/charts/colors57.xml" ContentType="application/vnd.ms-office.chartcolorstyle+xml"/>
  <Override PartName="/xl/charts/chart57.xml" ContentType="application/vnd.openxmlformats-officedocument.drawingml.chart+xml"/>
  <Override PartName="/xl/charts/style58.xml" ContentType="application/vnd.ms-office.chartstyle+xml"/>
  <Override PartName="/xl/charts/colors58.xml" ContentType="application/vnd.ms-office.chartcolorstyle+xml"/>
  <Override PartName="/xl/charts/chart58.xml" ContentType="application/vnd.openxmlformats-officedocument.drawingml.chart+xml"/>
  <Override PartName="/xl/charts/style59.xml" ContentType="application/vnd.ms-office.chartstyle+xml"/>
  <Override PartName="/xl/charts/colors59.xml" ContentType="application/vnd.ms-office.chartcolorstyle+xml"/>
  <Override PartName="/xl/charts/chart59.xml" ContentType="application/vnd.openxmlformats-officedocument.drawingml.chart+xml"/>
  <Override PartName="/xl/charts/style60.xml" ContentType="application/vnd.ms-office.chartstyle+xml"/>
  <Override PartName="/xl/charts/colors60.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filterPrivacy="1" hidePivotFieldList="1"/>
  <xr:revisionPtr revIDLastSave="0" documentId="13_ncr:1_{13ABA34B-6C5E-46C2-9EC2-BC5B79411F3B}" xr6:coauthVersionLast="47" xr6:coauthVersionMax="47" xr10:uidLastSave="{00000000-0000-0000-0000-000000000000}"/>
  <bookViews>
    <workbookView xWindow="-108" yWindow="-108" windowWidth="23256" windowHeight="14016" tabRatio="811" xr2:uid="{00000000-000D-0000-FFFF-FFFF00000000}"/>
  </bookViews>
  <sheets>
    <sheet name="Overview" sheetId="14" r:id="rId1"/>
    <sheet name="Population" sheetId="6" r:id="rId2"/>
    <sheet name="Households" sheetId="11" r:id="rId3"/>
    <sheet name=" Economic Conditions" sheetId="8" r:id="rId4"/>
    <sheet name="Housing" sheetId="9" r:id="rId5"/>
    <sheet name="Glossary" sheetId="29" r:id="rId6"/>
    <sheet name="Ref. ACS-5-YR" sheetId="13" r:id="rId7"/>
    <sheet name="Ref. ACS-5-YR Add." sheetId="20" r:id="rId8"/>
    <sheet name="Ref. Permits" sheetId="28" r:id="rId9"/>
    <sheet name="Ref. DC-2020" sheetId="21" r:id="rId10"/>
    <sheet name="Ref. DC-2010" sheetId="15" r:id="rId11"/>
    <sheet name="Ref. DC-2000" sheetId="16" r:id="rId12"/>
    <sheet name="Ref. DC-1990" sheetId="17" r:id="rId13"/>
    <sheet name="Ref. DC-1980" sheetId="18" r:id="rId14"/>
    <sheet name="Ref. HCD-2020" sheetId="19" r:id="rId15"/>
    <sheet name="Ref. CHAS" sheetId="22" r:id="rId16"/>
    <sheet name="Ref. Ag" sheetId="24" r:id="rId17"/>
    <sheet name="Ref. DDS_Pivot" sheetId="27" r:id="rId18"/>
  </sheets>
  <externalReferences>
    <externalReference r:id="rId19"/>
  </externalReferences>
  <definedNames>
    <definedName name="_xlnm._FilterDatabase" localSheetId="14" hidden="1">'Ref. HCD-2020'!$A$2:$U$253</definedName>
    <definedName name="_xlchart.v1.0" hidden="1">Housing!$A$66:$A$71</definedName>
    <definedName name="_xlchart.v1.1" hidden="1">Housing!$G$66:$G$71</definedName>
    <definedName name="EconC1">' Economic Conditions'!#REF!</definedName>
    <definedName name="EconC10">' Economic Conditions'!$I$169</definedName>
    <definedName name="EconC11">' Economic Conditions'!$I$190</definedName>
    <definedName name="EconC2">' Economic Conditions'!#REF!</definedName>
    <definedName name="EconC3">' Economic Conditions'!#REF!</definedName>
    <definedName name="EconC4">' Economic Conditions'!$I$66</definedName>
    <definedName name="EconC5">' Economic Conditions'!$I$77</definedName>
    <definedName name="EconC6">' Economic Conditions'!$I$98</definedName>
    <definedName name="EconC7">' Economic Conditions'!$I$113</definedName>
    <definedName name="EconC8">' Economic Conditions'!$I$128</definedName>
    <definedName name="EconC9">' Economic Conditions'!$I$142</definedName>
    <definedName name="EconM1">' Economic Conditions'!#REF!</definedName>
    <definedName name="EconT1">' Economic Conditions'!$A$6</definedName>
    <definedName name="EconT10">' Economic Conditions'!$A$133</definedName>
    <definedName name="EconT11">' Economic Conditions'!$A$142</definedName>
    <definedName name="EconT12">' Economic Conditions'!$A$169</definedName>
    <definedName name="EconT13">' Economic Conditions'!$A$190</definedName>
    <definedName name="EconT2">' Economic Conditions'!$A$14</definedName>
    <definedName name="EconT3">' Economic Conditions'!$A$22</definedName>
    <definedName name="EconT4">' Economic Conditions'!$A$45</definedName>
    <definedName name="EconT5">' Economic Conditions'!$A$58</definedName>
    <definedName name="EconT6">' Economic Conditions'!$A$65</definedName>
    <definedName name="EconT7">' Economic Conditions'!$A$77</definedName>
    <definedName name="EconT8">' Economic Conditions'!$A$98</definedName>
    <definedName name="EconT9">' Economic Conditions'!$A$128</definedName>
    <definedName name="EnvM1">#REF!</definedName>
    <definedName name="EnvM2">#REF!</definedName>
    <definedName name="HouseholdsC1">Households!$I$7</definedName>
    <definedName name="HouseholdsC10">Households!$I$295</definedName>
    <definedName name="HouseholdsC11">Households!$I$314</definedName>
    <definedName name="HouseholdsC12">Households!$I$328</definedName>
    <definedName name="HouseholdsC13">Households!$I$345</definedName>
    <definedName name="HouseholdsC14">Households!$I$366</definedName>
    <definedName name="HouseholdsC15">Households!$I$378</definedName>
    <definedName name="HouseholdsC16">Households!$I$404</definedName>
    <definedName name="HouseholdsC17">Households!$I$422</definedName>
    <definedName name="HouseholdsC18">Households!$I$441</definedName>
    <definedName name="HouseholdsC2">Households!$I$23</definedName>
    <definedName name="HouseholdsC3">Households!$I$43</definedName>
    <definedName name="HouseholdsC4">Households!$I$80</definedName>
    <definedName name="HouseholdsC5">Households!$I$134</definedName>
    <definedName name="HouseholdsC6">Households!$I$208</definedName>
    <definedName name="HouseholdsC7">Households!$I$224</definedName>
    <definedName name="HouseholdsC8">Households!$I$242</definedName>
    <definedName name="HouseholdsC9">Households!$I$267</definedName>
    <definedName name="HouseholdsM1">Households!#REF!</definedName>
    <definedName name="HouseholdsM2">Households!#REF!</definedName>
    <definedName name="HouseholdsT1">Households!$A$6</definedName>
    <definedName name="HouseholdsT10">Households!$A$208</definedName>
    <definedName name="HouseholdsT11">Households!$A$223</definedName>
    <definedName name="HouseholdsT12">Households!$A$242</definedName>
    <definedName name="HouseholdsT13">Households!$A$267</definedName>
    <definedName name="HouseholdsT14">Households!$A$294</definedName>
    <definedName name="HouseholdsT15">Households!$A$298</definedName>
    <definedName name="HouseholdsT16">Households!$A$314</definedName>
    <definedName name="HouseholdsT17">Households!$A$327</definedName>
    <definedName name="HouseholdsT18">Households!$A$333</definedName>
    <definedName name="HouseholdsT19">Households!$A$343</definedName>
    <definedName name="HouseholdsT2">Households!$A$22</definedName>
    <definedName name="HouseholdsT20">Households!$A$352</definedName>
    <definedName name="HouseholdsT21">Households!$A$366</definedName>
    <definedName name="HouseholdsT22">Households!$A$378</definedName>
    <definedName name="HouseholdsT23">Households!$A$384</definedName>
    <definedName name="HouseholdsT24">Households!$A$403</definedName>
    <definedName name="HouseholdsT25">Households!$A$410</definedName>
    <definedName name="HouseholdsT26">Households!$A$421</definedName>
    <definedName name="HouseholdsT27">Households!$A$441</definedName>
    <definedName name="HouseholdsT3">Households!$A$43</definedName>
    <definedName name="HouseholdsT4">Households!$A$60</definedName>
    <definedName name="HouseholdsT5">Households!$A$80</definedName>
    <definedName name="HouseholdsT6">Households!$A$87</definedName>
    <definedName name="HouseholdsT7">Households!$A$95</definedName>
    <definedName name="HouseholdsT8">Households!$A$118</definedName>
    <definedName name="HouseholdsT9">Households!$A$134</definedName>
    <definedName name="HousingC1">Housing!$M$6</definedName>
    <definedName name="HousingC10">Housing!$M$217</definedName>
    <definedName name="HousingC11">Housing!$M$235</definedName>
    <definedName name="HousingC12">Housing!$M$260</definedName>
    <definedName name="HousingC13">Housing!$M$291</definedName>
    <definedName name="HousingC14">Housing!$M$309</definedName>
    <definedName name="HousingC15">Housing!$M$325</definedName>
    <definedName name="HousingC16">Housing!$M$337</definedName>
    <definedName name="HousingC17">Housing!$M$356</definedName>
    <definedName name="HousingC18">Housing!$M$385</definedName>
    <definedName name="HousingC19">Housing!$M$418</definedName>
    <definedName name="HousingC2">Housing!$M$22</definedName>
    <definedName name="HousingC3">Housing!$M$57</definedName>
    <definedName name="HousingC4">Housing!$M$75</definedName>
    <definedName name="HousingC5">Housing!$M$122</definedName>
    <definedName name="HousingC6">Housing!$M$133</definedName>
    <definedName name="HousingC7">Housing!$M$145</definedName>
    <definedName name="HousingC8">Housing!$M$163</definedName>
    <definedName name="HousingC9">Housing!$M$184</definedName>
    <definedName name="HousingM1">Housing!#REF!</definedName>
    <definedName name="HousingM2">Housing!#REF!</definedName>
    <definedName name="HousingM3">Housing!#REF!</definedName>
    <definedName name="HousingM4">Housing!#REF!</definedName>
    <definedName name="HousingT1">Housing!$A$6</definedName>
    <definedName name="HousingT10">Housing!$A$163</definedName>
    <definedName name="HousingT11">Housing!$A$184</definedName>
    <definedName name="HousingT12">Housing!$A$199</definedName>
    <definedName name="HousingT13">Housing!$A$217</definedName>
    <definedName name="HousingT14">Housing!$A$224</definedName>
    <definedName name="HousingT15">Housing!$A$235</definedName>
    <definedName name="HousingT16">Housing!$A$260</definedName>
    <definedName name="HousingT17">Housing!$A$288</definedName>
    <definedName name="HousingT18">Housing!$A$300</definedName>
    <definedName name="HousingT19">Housing!$A$309</definedName>
    <definedName name="HousingT2">Housing!$A$11</definedName>
    <definedName name="HousingT20">Housing!$A$320</definedName>
    <definedName name="HousingT21">Housing!$A$327</definedName>
    <definedName name="HousingT22">Housing!$A$337</definedName>
    <definedName name="HousingT23">Housing!$A$344</definedName>
    <definedName name="HousingT3">Housing!$A$22</definedName>
    <definedName name="HousingT4">Housing!$A$47</definedName>
    <definedName name="HousingT5">Housing!$A$63</definedName>
    <definedName name="HousingT6">Housing!$A$75</definedName>
    <definedName name="HousingT7">Housing!$A$121</definedName>
    <definedName name="HousingT8">Housing!$A$133</definedName>
    <definedName name="HousingT9">Housing!$A$145</definedName>
    <definedName name="PopC1">Population!$I$6</definedName>
    <definedName name="PopC2">Population!$I$66</definedName>
    <definedName name="PopC3">Population!$I$130</definedName>
    <definedName name="PopC4">Population!$I$160</definedName>
    <definedName name="PopC5">Population!$I$180</definedName>
    <definedName name="PopC6">Population!$I$201</definedName>
    <definedName name="PopC7">Population!$I$235</definedName>
    <definedName name="PopC8">Population!$I$260</definedName>
    <definedName name="PopT1">Population!$A$6</definedName>
    <definedName name="PopT10">Population!$A$179</definedName>
    <definedName name="PopT11">Population!$A$188</definedName>
    <definedName name="PopT12">Population!$A$199</definedName>
    <definedName name="PopT13">Population!$A$210</definedName>
    <definedName name="PopT14">Population!$A$218</definedName>
    <definedName name="PopT15">Population!$A$236</definedName>
    <definedName name="PopT16">Population!$A$254</definedName>
    <definedName name="PopT17">Population!$A$264</definedName>
    <definedName name="PopT18">Population!$A$271</definedName>
    <definedName name="PopT2">Population!$A$11</definedName>
    <definedName name="PopT3">Population!$A$22</definedName>
    <definedName name="PopT4">Population!$A$75</definedName>
    <definedName name="PopT5">Population!$A$91</definedName>
    <definedName name="PopT6">Population!$A$105</definedName>
    <definedName name="PopT7">Population!$A$130</definedName>
    <definedName name="PopT8">Population!$A$146</definedName>
    <definedName name="PopT9">Population!$A$159</definedName>
    <definedName name="TOC">Overview!$B$12</definedName>
  </definedNames>
  <calcPr calcId="191028"/>
  <pivotCaches>
    <pivotCache cacheId="0" r:id="rId20"/>
    <pivotCache cacheId="1" r:id="rId21"/>
    <pivotCache cacheId="2" r:id="rId2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213" i="9" l="1"/>
  <c r="C212" i="9"/>
  <c r="C211" i="9"/>
  <c r="C210" i="9"/>
  <c r="C209" i="9"/>
  <c r="D70" i="8"/>
  <c r="C70" i="8"/>
  <c r="G87" i="6"/>
  <c r="G86" i="6"/>
  <c r="G85" i="6"/>
  <c r="G84" i="6"/>
  <c r="G83" i="6"/>
  <c r="G82" i="6"/>
  <c r="G81" i="6"/>
  <c r="G80" i="6"/>
  <c r="G79" i="6"/>
  <c r="G78" i="6"/>
  <c r="F87" i="6"/>
  <c r="F86" i="6"/>
  <c r="F85" i="6"/>
  <c r="F84" i="6"/>
  <c r="F83" i="6"/>
  <c r="F82" i="6"/>
  <c r="F81" i="6"/>
  <c r="F80" i="6"/>
  <c r="F79" i="6"/>
  <c r="F78" i="6"/>
  <c r="E87" i="6"/>
  <c r="E86" i="6"/>
  <c r="E85" i="6"/>
  <c r="E84" i="6"/>
  <c r="E83" i="6"/>
  <c r="E82" i="6"/>
  <c r="E81" i="6"/>
  <c r="E80" i="6"/>
  <c r="E79" i="6"/>
  <c r="E78" i="6"/>
  <c r="D87" i="6"/>
  <c r="D86" i="6"/>
  <c r="D85" i="6"/>
  <c r="D84" i="6"/>
  <c r="D83" i="6"/>
  <c r="D82" i="6"/>
  <c r="D81" i="6"/>
  <c r="D80" i="6"/>
  <c r="D79" i="6"/>
  <c r="D78" i="6"/>
  <c r="C87" i="6"/>
  <c r="C86" i="6"/>
  <c r="C85" i="6"/>
  <c r="C84" i="6"/>
  <c r="C83" i="6"/>
  <c r="C82" i="6"/>
  <c r="C81" i="6"/>
  <c r="C80" i="6"/>
  <c r="C79" i="6"/>
  <c r="C78" i="6"/>
  <c r="D445" i="11"/>
  <c r="C445" i="11"/>
  <c r="B445" i="11"/>
  <c r="E445" i="11" s="1"/>
  <c r="E444" i="11"/>
  <c r="E443" i="11"/>
  <c r="D429" i="11"/>
  <c r="C429" i="11"/>
  <c r="B429" i="11"/>
  <c r="E429" i="11" s="1"/>
  <c r="E428" i="11"/>
  <c r="E427" i="11"/>
  <c r="E426" i="11"/>
  <c r="E425" i="11"/>
  <c r="E424" i="11"/>
  <c r="E423" i="11"/>
  <c r="E415" i="11"/>
  <c r="E414" i="11"/>
  <c r="E413" i="11"/>
  <c r="E412" i="11" s="1"/>
  <c r="D412" i="11"/>
  <c r="C412" i="11"/>
  <c r="B412" i="11"/>
  <c r="E405" i="11"/>
  <c r="B4" i="22"/>
  <c r="E346" i="9" l="1"/>
  <c r="F346" i="9"/>
  <c r="D346" i="9"/>
  <c r="C346" i="9"/>
  <c r="B346" i="9"/>
  <c r="D135" i="8"/>
  <c r="C135" i="8"/>
  <c r="B135" i="8"/>
  <c r="D26" i="8"/>
  <c r="D27" i="8"/>
  <c r="D25" i="8"/>
  <c r="D24" i="8"/>
  <c r="C24" i="8"/>
  <c r="C26" i="8"/>
  <c r="C27" i="8"/>
  <c r="C25" i="8"/>
  <c r="F347" i="9" l="1"/>
  <c r="E347" i="9"/>
  <c r="D347" i="9"/>
  <c r="C136" i="8"/>
  <c r="D136" i="8"/>
  <c r="C347" i="9"/>
  <c r="B26" i="8"/>
  <c r="B27" i="8"/>
  <c r="B25" i="8"/>
  <c r="B24" i="8"/>
  <c r="F354" i="11" l="1"/>
  <c r="F355" i="11" s="1"/>
  <c r="E354" i="11"/>
  <c r="D354" i="11"/>
  <c r="C354" i="11"/>
  <c r="B354" i="11"/>
  <c r="D305" i="11"/>
  <c r="D306" i="11" s="1"/>
  <c r="C305" i="11"/>
  <c r="B305" i="11"/>
  <c r="C306" i="11" l="1"/>
  <c r="C355" i="11"/>
  <c r="D355" i="11"/>
  <c r="E355" i="11"/>
  <c r="M353" i="9"/>
  <c r="F339" i="9"/>
  <c r="G339" i="9" s="1"/>
  <c r="D339" i="9"/>
  <c r="I63" i="8"/>
  <c r="I40" i="8"/>
  <c r="I20" i="8"/>
  <c r="E18" i="8"/>
  <c r="D18" i="8"/>
  <c r="C18" i="8"/>
  <c r="B18" i="8"/>
  <c r="E17" i="8"/>
  <c r="D17" i="8"/>
  <c r="C17" i="8"/>
  <c r="B17" i="8"/>
  <c r="E8" i="8"/>
  <c r="C8" i="8"/>
  <c r="D8" i="8" s="1"/>
  <c r="D54" i="8"/>
  <c r="D53" i="8"/>
  <c r="D52" i="8"/>
  <c r="D51" i="8"/>
  <c r="D50" i="8"/>
  <c r="D49" i="8"/>
  <c r="D48" i="8"/>
  <c r="D47" i="8"/>
  <c r="C54" i="8"/>
  <c r="C53" i="8"/>
  <c r="C52" i="8"/>
  <c r="C51" i="8"/>
  <c r="C50" i="8"/>
  <c r="C49" i="8"/>
  <c r="C48" i="8"/>
  <c r="C47" i="8"/>
  <c r="E130" i="8"/>
  <c r="C130" i="8"/>
  <c r="I140" i="8"/>
  <c r="I375" i="11"/>
  <c r="I363" i="11"/>
  <c r="F368" i="11"/>
  <c r="D368" i="11"/>
  <c r="F347" i="11"/>
  <c r="D347" i="11"/>
  <c r="I325" i="11"/>
  <c r="I311" i="11"/>
  <c r="F316" i="11"/>
  <c r="D316" i="11"/>
  <c r="D297" i="11"/>
  <c r="C297" i="11"/>
  <c r="D91" i="11"/>
  <c r="D90" i="11"/>
  <c r="C91" i="11"/>
  <c r="C90" i="11"/>
  <c r="B91" i="11"/>
  <c r="B90" i="11"/>
  <c r="D84" i="11"/>
  <c r="D83" i="11"/>
  <c r="D82" i="11"/>
  <c r="C84" i="11"/>
  <c r="C83" i="11"/>
  <c r="C82" i="11"/>
  <c r="E339" i="9" l="1"/>
  <c r="F8" i="8"/>
  <c r="F130" i="8"/>
  <c r="G368" i="11"/>
  <c r="G347" i="11"/>
  <c r="E347" i="11"/>
  <c r="E368" i="11"/>
  <c r="E316" i="11"/>
  <c r="G316" i="11"/>
  <c r="A561" i="27" l="1"/>
  <c r="A562" i="27"/>
  <c r="A563" i="27"/>
  <c r="A564" i="27"/>
  <c r="A565" i="27"/>
  <c r="A566" i="27"/>
  <c r="A567" i="27"/>
  <c r="A568" i="27"/>
  <c r="A569" i="27"/>
  <c r="A570" i="27"/>
  <c r="A571" i="27"/>
  <c r="A572" i="27"/>
  <c r="A573" i="27"/>
  <c r="A574" i="27"/>
  <c r="A575" i="27"/>
  <c r="A576" i="27"/>
  <c r="A577" i="27"/>
  <c r="A578" i="27"/>
  <c r="A579" i="27"/>
  <c r="A580" i="27"/>
  <c r="A581" i="27"/>
  <c r="A582" i="27"/>
  <c r="A583" i="27"/>
  <c r="A584" i="27"/>
  <c r="A585" i="27"/>
  <c r="A586" i="27"/>
  <c r="A587" i="27"/>
  <c r="A552" i="27"/>
  <c r="A553" i="27"/>
  <c r="A554" i="27"/>
  <c r="A555" i="27"/>
  <c r="A556" i="27"/>
  <c r="A557" i="27"/>
  <c r="A558" i="27"/>
  <c r="A559" i="27"/>
  <c r="A560" i="27"/>
  <c r="A542" i="27"/>
  <c r="A543" i="27"/>
  <c r="A544" i="27"/>
  <c r="A545" i="27"/>
  <c r="A546" i="27"/>
  <c r="A547" i="27"/>
  <c r="A548" i="27"/>
  <c r="A549" i="27"/>
  <c r="A550" i="27"/>
  <c r="A551" i="27"/>
  <c r="A535" i="27"/>
  <c r="A536" i="27"/>
  <c r="A537" i="27"/>
  <c r="A538" i="27"/>
  <c r="A539" i="27"/>
  <c r="A540" i="27"/>
  <c r="A541" i="27"/>
  <c r="A532" i="27"/>
  <c r="A533" i="27"/>
  <c r="A534" i="27"/>
  <c r="A531" i="27"/>
  <c r="F77" i="6"/>
  <c r="C5" i="14"/>
  <c r="I239" i="11" l="1"/>
  <c r="I292" i="11"/>
  <c r="I316" i="9"/>
  <c r="H316" i="9"/>
  <c r="H314" i="9"/>
  <c r="I314" i="9"/>
  <c r="D147" i="9"/>
  <c r="C147" i="9"/>
  <c r="B147" i="9"/>
  <c r="G261" i="6"/>
  <c r="F261" i="6"/>
  <c r="E261" i="6"/>
  <c r="D261" i="6"/>
  <c r="C261" i="6"/>
  <c r="B261" i="6"/>
  <c r="G260" i="6"/>
  <c r="F260" i="6"/>
  <c r="E260" i="6"/>
  <c r="D104" i="8"/>
  <c r="D260" i="6"/>
  <c r="C260" i="6"/>
  <c r="C104" i="8"/>
  <c r="B260" i="6"/>
  <c r="B104" i="8"/>
  <c r="G259" i="6"/>
  <c r="B102" i="8"/>
  <c r="F259" i="6"/>
  <c r="E259" i="6"/>
  <c r="D259" i="6"/>
  <c r="C259" i="6"/>
  <c r="B259" i="6"/>
  <c r="G258" i="6"/>
  <c r="F258" i="6"/>
  <c r="E258" i="6"/>
  <c r="D258" i="6"/>
  <c r="C258" i="6"/>
  <c r="B258" i="6"/>
  <c r="G257" i="6"/>
  <c r="E257" i="6"/>
  <c r="C257" i="6"/>
  <c r="D102" i="8"/>
  <c r="F257" i="6"/>
  <c r="D257" i="6"/>
  <c r="B257" i="6"/>
  <c r="C102" i="8"/>
  <c r="F256" i="6"/>
  <c r="D256" i="6"/>
  <c r="B256" i="6"/>
  <c r="D100" i="8"/>
  <c r="C100" i="8"/>
  <c r="B100" i="8"/>
  <c r="G240" i="6"/>
  <c r="G241" i="6"/>
  <c r="G242" i="6"/>
  <c r="G243" i="6"/>
  <c r="G244" i="6"/>
  <c r="G245" i="6"/>
  <c r="G246" i="6"/>
  <c r="G247" i="6"/>
  <c r="G248" i="6"/>
  <c r="G249" i="6"/>
  <c r="G250" i="6"/>
  <c r="G251" i="6"/>
  <c r="G239" i="6"/>
  <c r="F239" i="6"/>
  <c r="F240" i="6"/>
  <c r="F241" i="6"/>
  <c r="F242" i="6"/>
  <c r="F243" i="6"/>
  <c r="F244" i="6"/>
  <c r="F245" i="6"/>
  <c r="F246" i="6"/>
  <c r="F247" i="6"/>
  <c r="F248" i="6"/>
  <c r="F249" i="6"/>
  <c r="F250" i="6"/>
  <c r="F251" i="6"/>
  <c r="F238" i="6"/>
  <c r="E240" i="6"/>
  <c r="E241" i="6"/>
  <c r="E242" i="6"/>
  <c r="E243" i="6"/>
  <c r="E244" i="6"/>
  <c r="E245" i="6"/>
  <c r="E246" i="6"/>
  <c r="E247" i="6"/>
  <c r="E248" i="6"/>
  <c r="E249" i="6"/>
  <c r="E250" i="6"/>
  <c r="E251" i="6"/>
  <c r="E239" i="6"/>
  <c r="D239" i="6"/>
  <c r="D240" i="6"/>
  <c r="D241" i="6"/>
  <c r="D242" i="6"/>
  <c r="D243" i="6"/>
  <c r="D244" i="6"/>
  <c r="D245" i="6"/>
  <c r="D246" i="6"/>
  <c r="D247" i="6"/>
  <c r="D248" i="6"/>
  <c r="D249" i="6"/>
  <c r="D250" i="6"/>
  <c r="D251" i="6"/>
  <c r="D238" i="6"/>
  <c r="C240" i="6"/>
  <c r="C241" i="6"/>
  <c r="C242" i="6"/>
  <c r="C243" i="6"/>
  <c r="C244" i="6"/>
  <c r="C245" i="6"/>
  <c r="C246" i="6"/>
  <c r="C247" i="6"/>
  <c r="C248" i="6"/>
  <c r="C249" i="6"/>
  <c r="C250" i="6"/>
  <c r="C251" i="6"/>
  <c r="C239" i="6"/>
  <c r="B239" i="6"/>
  <c r="B240" i="6"/>
  <c r="B241" i="6"/>
  <c r="B242" i="6"/>
  <c r="B243" i="6"/>
  <c r="B244" i="6"/>
  <c r="B245" i="6"/>
  <c r="B246" i="6"/>
  <c r="B247" i="6"/>
  <c r="B248" i="6"/>
  <c r="B249" i="6"/>
  <c r="B250" i="6"/>
  <c r="B251" i="6"/>
  <c r="B238" i="6"/>
  <c r="F221" i="6"/>
  <c r="F222" i="6"/>
  <c r="F223" i="6"/>
  <c r="F224" i="6"/>
  <c r="F225" i="6"/>
  <c r="F226" i="6"/>
  <c r="F227" i="6"/>
  <c r="F228" i="6"/>
  <c r="F229" i="6"/>
  <c r="F230" i="6"/>
  <c r="F231" i="6"/>
  <c r="F232" i="6"/>
  <c r="F233" i="6"/>
  <c r="F220" i="6"/>
  <c r="D221" i="6"/>
  <c r="D222" i="6"/>
  <c r="D223" i="6"/>
  <c r="D224" i="6"/>
  <c r="D225" i="6"/>
  <c r="D226" i="6"/>
  <c r="D227" i="6"/>
  <c r="D228" i="6"/>
  <c r="D229" i="6"/>
  <c r="D230" i="6"/>
  <c r="D231" i="6"/>
  <c r="D232" i="6"/>
  <c r="D233" i="6"/>
  <c r="D220" i="6"/>
  <c r="B221" i="6"/>
  <c r="B222" i="6"/>
  <c r="B223" i="6"/>
  <c r="B224" i="6"/>
  <c r="B225" i="6"/>
  <c r="B226" i="6"/>
  <c r="B227" i="6"/>
  <c r="B228" i="6"/>
  <c r="B229" i="6"/>
  <c r="B230" i="6"/>
  <c r="B231" i="6"/>
  <c r="B232" i="6"/>
  <c r="B233" i="6"/>
  <c r="B220" i="6"/>
  <c r="F305" i="9"/>
  <c r="F304" i="9"/>
  <c r="F303" i="9"/>
  <c r="F302" i="9"/>
  <c r="D302" i="9"/>
  <c r="D305" i="9"/>
  <c r="D304" i="9"/>
  <c r="D303" i="9"/>
  <c r="B302" i="9"/>
  <c r="B305" i="9"/>
  <c r="B304" i="9"/>
  <c r="B303" i="9"/>
  <c r="D79" i="9"/>
  <c r="D80" i="9"/>
  <c r="D81" i="9"/>
  <c r="D82" i="9"/>
  <c r="D83" i="9"/>
  <c r="D84" i="9"/>
  <c r="D85" i="9"/>
  <c r="D86" i="9"/>
  <c r="D87" i="9"/>
  <c r="G79" i="9"/>
  <c r="G80" i="9"/>
  <c r="G81" i="9"/>
  <c r="G82" i="9"/>
  <c r="G83" i="9"/>
  <c r="G84" i="9"/>
  <c r="G85" i="9"/>
  <c r="G86" i="9"/>
  <c r="G87" i="9"/>
  <c r="F79" i="9"/>
  <c r="F80" i="9"/>
  <c r="F81" i="9"/>
  <c r="F82" i="9"/>
  <c r="F83" i="9"/>
  <c r="F84" i="9"/>
  <c r="F85" i="9"/>
  <c r="F86" i="9"/>
  <c r="F87" i="9"/>
  <c r="G78" i="9"/>
  <c r="F78" i="9"/>
  <c r="E79" i="9"/>
  <c r="E80" i="9"/>
  <c r="E81" i="9"/>
  <c r="E82" i="9"/>
  <c r="E83" i="9"/>
  <c r="E84" i="9"/>
  <c r="E85" i="9"/>
  <c r="E86" i="9"/>
  <c r="E87" i="9"/>
  <c r="E78" i="9"/>
  <c r="D78" i="9"/>
  <c r="C79" i="9"/>
  <c r="C80" i="9"/>
  <c r="C81" i="9"/>
  <c r="C82" i="9"/>
  <c r="C83" i="9"/>
  <c r="C84" i="9"/>
  <c r="C85" i="9"/>
  <c r="C86" i="9"/>
  <c r="C87" i="9"/>
  <c r="C78" i="9"/>
  <c r="B78" i="9"/>
  <c r="B79" i="9"/>
  <c r="B80" i="9"/>
  <c r="B81" i="9"/>
  <c r="B82" i="9"/>
  <c r="B83" i="9"/>
  <c r="B84" i="9"/>
  <c r="B85" i="9"/>
  <c r="B86" i="9"/>
  <c r="B87" i="9"/>
  <c r="F77" i="9"/>
  <c r="D77" i="9"/>
  <c r="B77" i="9"/>
  <c r="B93" i="9"/>
  <c r="G95" i="9"/>
  <c r="G96" i="9"/>
  <c r="G97" i="9"/>
  <c r="G98" i="9"/>
  <c r="G99" i="9"/>
  <c r="G100" i="9"/>
  <c r="G101" i="9"/>
  <c r="G102" i="9"/>
  <c r="G103" i="9"/>
  <c r="G104" i="9"/>
  <c r="G105" i="9"/>
  <c r="G106" i="9"/>
  <c r="G107" i="9"/>
  <c r="G108" i="9"/>
  <c r="G109" i="9"/>
  <c r="G110" i="9"/>
  <c r="G111" i="9"/>
  <c r="G112" i="9"/>
  <c r="G113" i="9"/>
  <c r="G114" i="9"/>
  <c r="G115" i="9"/>
  <c r="G94" i="9"/>
  <c r="F94" i="9"/>
  <c r="F95" i="9"/>
  <c r="F96" i="9"/>
  <c r="F97" i="9"/>
  <c r="F98" i="9"/>
  <c r="F99" i="9"/>
  <c r="F100" i="9"/>
  <c r="F101" i="9"/>
  <c r="F102" i="9"/>
  <c r="F103" i="9"/>
  <c r="F104" i="9"/>
  <c r="F105" i="9"/>
  <c r="F106" i="9"/>
  <c r="F107" i="9"/>
  <c r="F108" i="9"/>
  <c r="F109" i="9"/>
  <c r="F110" i="9"/>
  <c r="F111" i="9"/>
  <c r="F112" i="9"/>
  <c r="F113" i="9"/>
  <c r="F114" i="9"/>
  <c r="F115" i="9"/>
  <c r="F93" i="9"/>
  <c r="E95" i="9"/>
  <c r="E96" i="9"/>
  <c r="E97" i="9"/>
  <c r="E98" i="9"/>
  <c r="E99" i="9"/>
  <c r="E100" i="9"/>
  <c r="E101" i="9"/>
  <c r="E102" i="9"/>
  <c r="E103" i="9"/>
  <c r="E104" i="9"/>
  <c r="E105" i="9"/>
  <c r="E106" i="9"/>
  <c r="E107" i="9"/>
  <c r="E108" i="9"/>
  <c r="E109" i="9"/>
  <c r="E110" i="9"/>
  <c r="E111" i="9"/>
  <c r="E112" i="9"/>
  <c r="E113" i="9"/>
  <c r="E114" i="9"/>
  <c r="E115" i="9"/>
  <c r="E94" i="9"/>
  <c r="D94" i="9"/>
  <c r="D95" i="9"/>
  <c r="D96" i="9"/>
  <c r="D97" i="9"/>
  <c r="D98" i="9"/>
  <c r="D99" i="9"/>
  <c r="D100" i="9"/>
  <c r="D101" i="9"/>
  <c r="D102" i="9"/>
  <c r="D103" i="9"/>
  <c r="D104" i="9"/>
  <c r="D105" i="9"/>
  <c r="D106" i="9"/>
  <c r="D107" i="9"/>
  <c r="D108" i="9"/>
  <c r="D109" i="9"/>
  <c r="D110" i="9"/>
  <c r="D111" i="9"/>
  <c r="D112" i="9"/>
  <c r="D113" i="9"/>
  <c r="D114" i="9"/>
  <c r="D115" i="9"/>
  <c r="D93" i="9"/>
  <c r="C95" i="9"/>
  <c r="C96" i="9"/>
  <c r="C97" i="9"/>
  <c r="C98" i="9"/>
  <c r="C99" i="9"/>
  <c r="C100" i="9"/>
  <c r="C101" i="9"/>
  <c r="C102" i="9"/>
  <c r="C103" i="9"/>
  <c r="C104" i="9"/>
  <c r="C105" i="9"/>
  <c r="C106" i="9"/>
  <c r="C107" i="9"/>
  <c r="C108" i="9"/>
  <c r="C109" i="9"/>
  <c r="C110" i="9"/>
  <c r="C111" i="9"/>
  <c r="C112" i="9"/>
  <c r="C113" i="9"/>
  <c r="C114" i="9"/>
  <c r="C115" i="9"/>
  <c r="C94" i="9"/>
  <c r="B94" i="9"/>
  <c r="B95" i="9"/>
  <c r="B96" i="9"/>
  <c r="B97" i="9"/>
  <c r="B98" i="9"/>
  <c r="B99" i="9"/>
  <c r="B100" i="9"/>
  <c r="B101" i="9"/>
  <c r="B102" i="9"/>
  <c r="B103" i="9"/>
  <c r="B104" i="9"/>
  <c r="B105" i="9"/>
  <c r="B106" i="9"/>
  <c r="B107" i="9"/>
  <c r="B108" i="9"/>
  <c r="B109" i="9"/>
  <c r="B110" i="9"/>
  <c r="B111" i="9"/>
  <c r="B112" i="9"/>
  <c r="B113" i="9"/>
  <c r="B114" i="9"/>
  <c r="B115" i="9"/>
  <c r="F46" i="11"/>
  <c r="F47" i="11"/>
  <c r="F48" i="11"/>
  <c r="F49" i="11"/>
  <c r="F45" i="11"/>
  <c r="D46" i="11"/>
  <c r="D47" i="11"/>
  <c r="D48" i="11"/>
  <c r="D49" i="11"/>
  <c r="D45" i="11"/>
  <c r="B46" i="11"/>
  <c r="B47" i="11"/>
  <c r="B48" i="11"/>
  <c r="B49" i="11"/>
  <c r="B45" i="11"/>
  <c r="B31" i="11"/>
  <c r="G26" i="11"/>
  <c r="G27" i="11"/>
  <c r="G28" i="11"/>
  <c r="G29" i="11"/>
  <c r="G30" i="11"/>
  <c r="G31" i="11"/>
  <c r="G32" i="11"/>
  <c r="G33" i="11"/>
  <c r="G34" i="11"/>
  <c r="G35" i="11"/>
  <c r="G36" i="11"/>
  <c r="G37" i="11"/>
  <c r="G38" i="11"/>
  <c r="G39" i="11"/>
  <c r="G40" i="11"/>
  <c r="G25" i="11"/>
  <c r="F25" i="11"/>
  <c r="F26" i="11"/>
  <c r="F27" i="11"/>
  <c r="F28" i="11"/>
  <c r="F29" i="11"/>
  <c r="F30" i="11"/>
  <c r="F31" i="11"/>
  <c r="F32" i="11"/>
  <c r="F33" i="11"/>
  <c r="F34" i="11"/>
  <c r="F35" i="11"/>
  <c r="F36" i="11"/>
  <c r="F37" i="11"/>
  <c r="F38" i="11"/>
  <c r="F39" i="11"/>
  <c r="F40" i="11"/>
  <c r="F24" i="11"/>
  <c r="E26" i="11"/>
  <c r="E27" i="11"/>
  <c r="E28" i="11"/>
  <c r="E29" i="11"/>
  <c r="E30" i="11"/>
  <c r="E31" i="11"/>
  <c r="E32" i="11"/>
  <c r="E33" i="11"/>
  <c r="E34" i="11"/>
  <c r="E35" i="11"/>
  <c r="E36" i="11"/>
  <c r="E37" i="11"/>
  <c r="E38" i="11"/>
  <c r="E39" i="11"/>
  <c r="E40" i="11"/>
  <c r="E25" i="11"/>
  <c r="D25" i="11"/>
  <c r="D26" i="11"/>
  <c r="D27" i="11"/>
  <c r="D28" i="11"/>
  <c r="D29" i="11"/>
  <c r="D30" i="11"/>
  <c r="D31" i="11"/>
  <c r="D32" i="11"/>
  <c r="D33" i="11"/>
  <c r="D34" i="11"/>
  <c r="D35" i="11"/>
  <c r="D36" i="11"/>
  <c r="D37" i="11"/>
  <c r="D38" i="11"/>
  <c r="D39" i="11"/>
  <c r="D40" i="11"/>
  <c r="D24" i="11"/>
  <c r="C26" i="11"/>
  <c r="C27" i="11"/>
  <c r="C28" i="11"/>
  <c r="C29" i="11"/>
  <c r="C30" i="11"/>
  <c r="C31" i="11"/>
  <c r="C32" i="11"/>
  <c r="C33" i="11"/>
  <c r="C34" i="11"/>
  <c r="C35" i="11"/>
  <c r="C36" i="11"/>
  <c r="C37" i="11"/>
  <c r="C38" i="11"/>
  <c r="C39" i="11"/>
  <c r="C40" i="11"/>
  <c r="C25" i="11"/>
  <c r="B25" i="11"/>
  <c r="B26" i="11"/>
  <c r="B27" i="11"/>
  <c r="B28" i="11"/>
  <c r="B29" i="11"/>
  <c r="B30" i="11"/>
  <c r="B32" i="11"/>
  <c r="B33" i="11"/>
  <c r="B34" i="11"/>
  <c r="B35" i="11"/>
  <c r="B36" i="11"/>
  <c r="B37" i="11"/>
  <c r="B38" i="11"/>
  <c r="B39" i="11"/>
  <c r="B40" i="11"/>
  <c r="B24" i="11"/>
  <c r="M307" i="9"/>
  <c r="C268" i="11"/>
  <c r="I274" i="6"/>
  <c r="A526" i="27"/>
  <c r="A525" i="27"/>
  <c r="A524" i="27"/>
  <c r="A523" i="27"/>
  <c r="A522" i="27"/>
  <c r="A521" i="27"/>
  <c r="A520" i="27"/>
  <c r="A519" i="27"/>
  <c r="A518" i="27"/>
  <c r="A517" i="27"/>
  <c r="A516" i="27"/>
  <c r="A515" i="27"/>
  <c r="A514" i="27"/>
  <c r="A513" i="27"/>
  <c r="A512" i="27"/>
  <c r="A511" i="27"/>
  <c r="A510" i="27"/>
  <c r="A509" i="27"/>
  <c r="A508" i="27"/>
  <c r="A507" i="27"/>
  <c r="A506" i="27"/>
  <c r="A505" i="27"/>
  <c r="A504" i="27"/>
  <c r="A503" i="27"/>
  <c r="A502" i="27"/>
  <c r="A501" i="27"/>
  <c r="A500" i="27"/>
  <c r="A499" i="27"/>
  <c r="A498" i="27"/>
  <c r="A497" i="27"/>
  <c r="A496" i="27"/>
  <c r="A495" i="27"/>
  <c r="A494" i="27"/>
  <c r="A493" i="27"/>
  <c r="A492" i="27"/>
  <c r="A491" i="27"/>
  <c r="A490" i="27"/>
  <c r="A489" i="27"/>
  <c r="A488" i="27"/>
  <c r="A487" i="27"/>
  <c r="A486" i="27"/>
  <c r="A485" i="27"/>
  <c r="A484" i="27"/>
  <c r="A483" i="27"/>
  <c r="A482" i="27"/>
  <c r="A481" i="27"/>
  <c r="A480" i="27"/>
  <c r="A479" i="27"/>
  <c r="A478" i="27"/>
  <c r="A477" i="27"/>
  <c r="A476" i="27"/>
  <c r="A475" i="27"/>
  <c r="A474" i="27"/>
  <c r="A473" i="27"/>
  <c r="A472" i="27"/>
  <c r="A471" i="27"/>
  <c r="A470" i="27"/>
  <c r="A469" i="27"/>
  <c r="A468" i="27"/>
  <c r="D214" i="6" l="1"/>
  <c r="B274" i="6" l="1"/>
  <c r="B273" i="6"/>
  <c r="B267" i="6"/>
  <c r="B266" i="6"/>
  <c r="F55" i="11"/>
  <c r="F54" i="11"/>
  <c r="D55" i="11"/>
  <c r="D54" i="11"/>
  <c r="B54" i="11"/>
  <c r="B55" i="11"/>
  <c r="F53" i="11"/>
  <c r="F130" i="11"/>
  <c r="F129" i="11"/>
  <c r="F128" i="11"/>
  <c r="B130" i="11"/>
  <c r="B129" i="11"/>
  <c r="B128" i="11"/>
  <c r="D130" i="11"/>
  <c r="D129" i="11"/>
  <c r="D128" i="11"/>
  <c r="F122" i="11"/>
  <c r="F121" i="11"/>
  <c r="F120" i="11"/>
  <c r="D122" i="11"/>
  <c r="D121" i="11"/>
  <c r="D120" i="11"/>
  <c r="B122" i="11"/>
  <c r="B121" i="11"/>
  <c r="B120" i="11"/>
  <c r="F115" i="11"/>
  <c r="D115" i="11"/>
  <c r="B115" i="11"/>
  <c r="F109" i="11"/>
  <c r="F108" i="11"/>
  <c r="F107" i="11"/>
  <c r="D109" i="11"/>
  <c r="B109" i="11"/>
  <c r="D107" i="11"/>
  <c r="B107" i="11"/>
  <c r="D108" i="11"/>
  <c r="B108" i="11"/>
  <c r="F98" i="11"/>
  <c r="F99" i="11"/>
  <c r="F100" i="11"/>
  <c r="F97" i="11"/>
  <c r="D98" i="11"/>
  <c r="D99" i="11"/>
  <c r="D100" i="11"/>
  <c r="D97" i="11"/>
  <c r="B98" i="11"/>
  <c r="B99" i="11"/>
  <c r="B100" i="11"/>
  <c r="B97" i="11"/>
  <c r="F13" i="6"/>
  <c r="D155" i="6"/>
  <c r="D154" i="6"/>
  <c r="D153" i="6"/>
  <c r="D152" i="6"/>
  <c r="D151" i="6"/>
  <c r="D150" i="6"/>
  <c r="D149" i="6"/>
  <c r="D148" i="6"/>
  <c r="M142" i="9"/>
  <c r="M131" i="9"/>
  <c r="B56" i="11" l="1"/>
  <c r="C54" i="11" s="1"/>
  <c r="D56" i="11"/>
  <c r="E55" i="11" s="1"/>
  <c r="E121" i="11"/>
  <c r="G129" i="11"/>
  <c r="F56" i="11"/>
  <c r="E115" i="11"/>
  <c r="C128" i="11"/>
  <c r="C129" i="11"/>
  <c r="C108" i="11"/>
  <c r="E108" i="11"/>
  <c r="C107" i="11"/>
  <c r="C121" i="11"/>
  <c r="E107" i="11"/>
  <c r="E120" i="11"/>
  <c r="E129" i="11"/>
  <c r="G107" i="11"/>
  <c r="G120" i="11"/>
  <c r="G108" i="11"/>
  <c r="G121" i="11"/>
  <c r="G128" i="11"/>
  <c r="C120" i="11"/>
  <c r="E128" i="11"/>
  <c r="C115" i="11"/>
  <c r="B101" i="11"/>
  <c r="C100" i="11" s="1"/>
  <c r="D101" i="11"/>
  <c r="E100" i="11" s="1"/>
  <c r="F101" i="11"/>
  <c r="G99" i="11" s="1"/>
  <c r="C49" i="11"/>
  <c r="G47" i="11"/>
  <c r="G48" i="11"/>
  <c r="E47" i="11"/>
  <c r="G49" i="11"/>
  <c r="E48" i="11"/>
  <c r="C48" i="11"/>
  <c r="C47" i="11"/>
  <c r="G46" i="11"/>
  <c r="E46" i="11"/>
  <c r="C46" i="11"/>
  <c r="E49" i="11"/>
  <c r="I441" i="11"/>
  <c r="I422" i="11"/>
  <c r="I404" i="11"/>
  <c r="I452" i="11"/>
  <c r="I438" i="11"/>
  <c r="I420" i="11"/>
  <c r="C55" i="11" l="1"/>
  <c r="G54" i="11"/>
  <c r="G55" i="11"/>
  <c r="E54" i="11"/>
  <c r="G98" i="11"/>
  <c r="E99" i="11"/>
  <c r="C99" i="11"/>
  <c r="C98" i="11"/>
  <c r="C97" i="11"/>
  <c r="G97" i="11"/>
  <c r="G100" i="11"/>
  <c r="E98" i="11"/>
  <c r="E97" i="11"/>
  <c r="M214" i="9"/>
  <c r="B202" i="9"/>
  <c r="C202" i="9"/>
  <c r="D202" i="9"/>
  <c r="E202" i="9"/>
  <c r="F202" i="9"/>
  <c r="G202" i="9"/>
  <c r="B203" i="9"/>
  <c r="D203" i="9"/>
  <c r="F203" i="9"/>
  <c r="B204" i="9"/>
  <c r="D204" i="9"/>
  <c r="F204" i="9"/>
  <c r="B205" i="9"/>
  <c r="C205" i="9" s="1"/>
  <c r="D205" i="9"/>
  <c r="F205" i="9"/>
  <c r="B206" i="9"/>
  <c r="D206" i="9"/>
  <c r="F206" i="9"/>
  <c r="B207" i="9"/>
  <c r="D207" i="9"/>
  <c r="F207" i="9"/>
  <c r="B208" i="9"/>
  <c r="C208" i="9"/>
  <c r="D208" i="9"/>
  <c r="E208" i="9"/>
  <c r="F208" i="9"/>
  <c r="G208" i="9"/>
  <c r="B209" i="9"/>
  <c r="D209" i="9"/>
  <c r="F209" i="9"/>
  <c r="B210" i="9"/>
  <c r="D210" i="9"/>
  <c r="F210" i="9"/>
  <c r="B211" i="9"/>
  <c r="D211" i="9"/>
  <c r="F211" i="9"/>
  <c r="B212" i="9"/>
  <c r="D212" i="9"/>
  <c r="F212" i="9"/>
  <c r="B213" i="9"/>
  <c r="D213" i="9"/>
  <c r="F213" i="9"/>
  <c r="F201" i="9"/>
  <c r="D201" i="9"/>
  <c r="B201" i="9"/>
  <c r="B136" i="9"/>
  <c r="C136" i="9"/>
  <c r="D136" i="9"/>
  <c r="E136" i="9"/>
  <c r="F136" i="9"/>
  <c r="G136" i="9"/>
  <c r="B137" i="9"/>
  <c r="C137" i="9"/>
  <c r="D137" i="9"/>
  <c r="E137" i="9"/>
  <c r="F137" i="9"/>
  <c r="G137" i="9"/>
  <c r="B138" i="9"/>
  <c r="C138" i="9"/>
  <c r="D138" i="9"/>
  <c r="E138" i="9"/>
  <c r="F138" i="9"/>
  <c r="G138" i="9"/>
  <c r="B139" i="9"/>
  <c r="C139" i="9"/>
  <c r="D139" i="9"/>
  <c r="E139" i="9"/>
  <c r="F139" i="9"/>
  <c r="G139" i="9"/>
  <c r="B140" i="9"/>
  <c r="C140" i="9"/>
  <c r="D140" i="9"/>
  <c r="E140" i="9"/>
  <c r="F140" i="9"/>
  <c r="G140" i="9"/>
  <c r="B141" i="9"/>
  <c r="C141" i="9"/>
  <c r="D141" i="9"/>
  <c r="E141" i="9"/>
  <c r="F141" i="9"/>
  <c r="G141" i="9"/>
  <c r="G135" i="9"/>
  <c r="E135" i="9"/>
  <c r="C135" i="9"/>
  <c r="B124" i="9"/>
  <c r="C124" i="9"/>
  <c r="D124" i="9"/>
  <c r="E124" i="9"/>
  <c r="F124" i="9"/>
  <c r="G124" i="9"/>
  <c r="B125" i="9"/>
  <c r="C125" i="9"/>
  <c r="D125" i="9"/>
  <c r="E125" i="9"/>
  <c r="F125" i="9"/>
  <c r="G125" i="9"/>
  <c r="B126" i="9"/>
  <c r="C126" i="9"/>
  <c r="D126" i="9"/>
  <c r="E126" i="9"/>
  <c r="F126" i="9"/>
  <c r="G126" i="9"/>
  <c r="B127" i="9"/>
  <c r="C127" i="9"/>
  <c r="D127" i="9"/>
  <c r="E127" i="9"/>
  <c r="F127" i="9"/>
  <c r="G127" i="9"/>
  <c r="B128" i="9"/>
  <c r="C128" i="9"/>
  <c r="D128" i="9"/>
  <c r="E128" i="9"/>
  <c r="F128" i="9"/>
  <c r="G128" i="9"/>
  <c r="B129" i="9"/>
  <c r="C129" i="9"/>
  <c r="D129" i="9"/>
  <c r="E129" i="9"/>
  <c r="F129" i="9"/>
  <c r="G129" i="9"/>
  <c r="G123" i="9"/>
  <c r="E123" i="9"/>
  <c r="C123" i="9"/>
  <c r="F135" i="9"/>
  <c r="D135" i="9"/>
  <c r="B135" i="9"/>
  <c r="F123" i="9"/>
  <c r="D123" i="9"/>
  <c r="B123" i="9"/>
  <c r="M159" i="9"/>
  <c r="D148" i="9"/>
  <c r="C148" i="9"/>
  <c r="B148" i="9"/>
  <c r="G206" i="9" l="1"/>
  <c r="E204" i="9"/>
  <c r="C207" i="9"/>
  <c r="E206" i="9"/>
  <c r="C206" i="9"/>
  <c r="G213" i="9"/>
  <c r="G209" i="9"/>
  <c r="E213" i="9"/>
  <c r="E209" i="9"/>
  <c r="G212" i="9"/>
  <c r="E211" i="9"/>
  <c r="E212" i="9"/>
  <c r="E205" i="9"/>
  <c r="G205" i="9"/>
  <c r="G211" i="9"/>
  <c r="G204" i="9"/>
  <c r="C204" i="9"/>
  <c r="G210" i="9"/>
  <c r="G207" i="9"/>
  <c r="G203" i="9"/>
  <c r="E210" i="9"/>
  <c r="E207" i="9"/>
  <c r="E203" i="9"/>
  <c r="C203" i="9"/>
  <c r="D149" i="9"/>
  <c r="B149" i="9"/>
  <c r="C149" i="9"/>
  <c r="C220" i="6" l="1"/>
  <c r="E220" i="6"/>
  <c r="C221" i="6"/>
  <c r="C222" i="6"/>
  <c r="C223" i="6"/>
  <c r="C224" i="6"/>
  <c r="E224" i="6"/>
  <c r="C225" i="6"/>
  <c r="C226" i="6"/>
  <c r="C227" i="6"/>
  <c r="C228" i="6"/>
  <c r="C229" i="6"/>
  <c r="C230" i="6"/>
  <c r="C231" i="6"/>
  <c r="C232" i="6"/>
  <c r="C233" i="6"/>
  <c r="I229" i="6"/>
  <c r="I257" i="6"/>
  <c r="I396" i="11"/>
  <c r="F386" i="11"/>
  <c r="E386" i="11"/>
  <c r="D386" i="11"/>
  <c r="C386" i="11"/>
  <c r="B386" i="11"/>
  <c r="G380" i="11"/>
  <c r="F380" i="11"/>
  <c r="E380" i="11"/>
  <c r="D380" i="11"/>
  <c r="C380" i="11"/>
  <c r="B380" i="11"/>
  <c r="I342" i="11"/>
  <c r="F335" i="11"/>
  <c r="E335" i="11"/>
  <c r="D335" i="11"/>
  <c r="C335" i="11"/>
  <c r="B335" i="11"/>
  <c r="G329" i="11"/>
  <c r="F329" i="11"/>
  <c r="E329" i="11"/>
  <c r="D329" i="11"/>
  <c r="C329" i="11"/>
  <c r="B329" i="11"/>
  <c r="B244" i="11"/>
  <c r="D244" i="11"/>
  <c r="F244" i="11"/>
  <c r="B249" i="11"/>
  <c r="C249" i="11"/>
  <c r="D249" i="11"/>
  <c r="E249" i="11"/>
  <c r="F249" i="11"/>
  <c r="G249" i="11"/>
  <c r="B250" i="11"/>
  <c r="C250" i="11"/>
  <c r="D250" i="11"/>
  <c r="E250" i="11"/>
  <c r="F250" i="11"/>
  <c r="G250" i="11"/>
  <c r="B251" i="11"/>
  <c r="C251" i="11"/>
  <c r="D251" i="11"/>
  <c r="E251" i="11"/>
  <c r="F251" i="11"/>
  <c r="G251" i="11"/>
  <c r="B252" i="11"/>
  <c r="C252" i="11"/>
  <c r="D252" i="11"/>
  <c r="E252" i="11"/>
  <c r="F252" i="11"/>
  <c r="G252" i="11"/>
  <c r="B253" i="11"/>
  <c r="C253" i="11"/>
  <c r="D253" i="11"/>
  <c r="E253" i="11"/>
  <c r="F253" i="11"/>
  <c r="G253" i="11"/>
  <c r="B254" i="11"/>
  <c r="C254" i="11"/>
  <c r="D254" i="11"/>
  <c r="E254" i="11"/>
  <c r="F254" i="11"/>
  <c r="G254" i="11"/>
  <c r="B255" i="11"/>
  <c r="C255" i="11"/>
  <c r="D255" i="11"/>
  <c r="E255" i="11"/>
  <c r="F255" i="11"/>
  <c r="G255" i="11"/>
  <c r="B256" i="11"/>
  <c r="C256" i="11"/>
  <c r="D256" i="11"/>
  <c r="E256" i="11"/>
  <c r="F256" i="11"/>
  <c r="G256" i="11"/>
  <c r="B257" i="11"/>
  <c r="C257" i="11"/>
  <c r="D257" i="11"/>
  <c r="E257" i="11"/>
  <c r="F257" i="11"/>
  <c r="G257" i="11"/>
  <c r="B258" i="11"/>
  <c r="C258" i="11"/>
  <c r="D258" i="11"/>
  <c r="E258" i="11"/>
  <c r="F258" i="11"/>
  <c r="G258" i="11"/>
  <c r="B259" i="11"/>
  <c r="C259" i="11"/>
  <c r="D259" i="11"/>
  <c r="E259" i="11"/>
  <c r="F259" i="11"/>
  <c r="G259" i="11"/>
  <c r="B260" i="11"/>
  <c r="C260" i="11"/>
  <c r="D260" i="11"/>
  <c r="E260" i="11"/>
  <c r="F260" i="11"/>
  <c r="G260" i="11"/>
  <c r="B261" i="11"/>
  <c r="C261" i="11"/>
  <c r="D261" i="11"/>
  <c r="E261" i="11"/>
  <c r="F261" i="11"/>
  <c r="G261" i="11"/>
  <c r="B262" i="11"/>
  <c r="C262" i="11"/>
  <c r="D262" i="11"/>
  <c r="E262" i="11"/>
  <c r="F262" i="11"/>
  <c r="G262" i="11"/>
  <c r="I262" i="11"/>
  <c r="B263" i="11"/>
  <c r="C263" i="11"/>
  <c r="D263" i="11"/>
  <c r="E263" i="11"/>
  <c r="F263" i="11"/>
  <c r="G263" i="11"/>
  <c r="B264" i="11"/>
  <c r="C264" i="11"/>
  <c r="D264" i="11"/>
  <c r="E264" i="11"/>
  <c r="F264" i="11"/>
  <c r="G264" i="11"/>
  <c r="E268" i="11"/>
  <c r="G268" i="11"/>
  <c r="B269" i="11"/>
  <c r="D269" i="11"/>
  <c r="F269" i="11"/>
  <c r="B277" i="11"/>
  <c r="C277" i="11"/>
  <c r="D277" i="11"/>
  <c r="E277" i="11"/>
  <c r="F277" i="11"/>
  <c r="G277" i="11"/>
  <c r="B278" i="11"/>
  <c r="C278" i="11"/>
  <c r="D278" i="11"/>
  <c r="E278" i="11"/>
  <c r="F278" i="11"/>
  <c r="G278" i="11"/>
  <c r="B279" i="11"/>
  <c r="C279" i="11"/>
  <c r="D279" i="11"/>
  <c r="E279" i="11"/>
  <c r="F279" i="11"/>
  <c r="G279" i="11"/>
  <c r="B280" i="11"/>
  <c r="C280" i="11"/>
  <c r="D280" i="11"/>
  <c r="E280" i="11"/>
  <c r="F280" i="11"/>
  <c r="G280" i="11"/>
  <c r="B281" i="11"/>
  <c r="C281" i="11"/>
  <c r="D281" i="11"/>
  <c r="E281" i="11"/>
  <c r="F281" i="11"/>
  <c r="G281" i="11"/>
  <c r="B282" i="11"/>
  <c r="C282" i="11"/>
  <c r="D282" i="11"/>
  <c r="E282" i="11"/>
  <c r="F282" i="11"/>
  <c r="G282" i="11"/>
  <c r="B283" i="11"/>
  <c r="C283" i="11"/>
  <c r="D283" i="11"/>
  <c r="E283" i="11"/>
  <c r="F283" i="11"/>
  <c r="G283" i="11"/>
  <c r="B284" i="11"/>
  <c r="C284" i="11"/>
  <c r="D284" i="11"/>
  <c r="E284" i="11"/>
  <c r="F284" i="11"/>
  <c r="G284" i="11"/>
  <c r="B285" i="11"/>
  <c r="C285" i="11"/>
  <c r="D285" i="11"/>
  <c r="E285" i="11"/>
  <c r="F285" i="11"/>
  <c r="G285" i="11"/>
  <c r="B286" i="11"/>
  <c r="C286" i="11"/>
  <c r="D286" i="11"/>
  <c r="E286" i="11"/>
  <c r="F286" i="11"/>
  <c r="G286" i="11"/>
  <c r="B287" i="11"/>
  <c r="C287" i="11"/>
  <c r="D287" i="11"/>
  <c r="E287" i="11"/>
  <c r="F287" i="11"/>
  <c r="G287" i="11"/>
  <c r="B288" i="11"/>
  <c r="C288" i="11"/>
  <c r="D288" i="11"/>
  <c r="E288" i="11"/>
  <c r="F288" i="11"/>
  <c r="G288" i="11"/>
  <c r="B289" i="11"/>
  <c r="C289" i="11"/>
  <c r="D289" i="11"/>
  <c r="E289" i="11"/>
  <c r="F289" i="11"/>
  <c r="G289" i="11"/>
  <c r="B290" i="11"/>
  <c r="C290" i="11"/>
  <c r="D290" i="11"/>
  <c r="E290" i="11"/>
  <c r="F290" i="11"/>
  <c r="G290" i="11"/>
  <c r="B291" i="11"/>
  <c r="C291" i="11"/>
  <c r="D291" i="11"/>
  <c r="E291" i="11"/>
  <c r="F291" i="11"/>
  <c r="G291" i="11"/>
  <c r="B292" i="11"/>
  <c r="C292" i="11"/>
  <c r="D292" i="11"/>
  <c r="E292" i="11"/>
  <c r="F292" i="11"/>
  <c r="G292" i="11"/>
  <c r="G230" i="11"/>
  <c r="F230" i="11"/>
  <c r="E230" i="11"/>
  <c r="D230" i="11"/>
  <c r="C230" i="11"/>
  <c r="B230" i="11"/>
  <c r="G228" i="11"/>
  <c r="F228" i="11"/>
  <c r="E228" i="11"/>
  <c r="D228" i="11"/>
  <c r="C228" i="11"/>
  <c r="B228" i="11"/>
  <c r="G226" i="11"/>
  <c r="F226" i="11"/>
  <c r="E226" i="11"/>
  <c r="D226" i="11"/>
  <c r="B226" i="11"/>
  <c r="C226" i="11"/>
  <c r="F387" i="11" l="1"/>
  <c r="C387" i="11"/>
  <c r="E387" i="11"/>
  <c r="B229" i="11"/>
  <c r="D336" i="11"/>
  <c r="E231" i="6"/>
  <c r="E227" i="6"/>
  <c r="E230" i="6"/>
  <c r="E228" i="6"/>
  <c r="E229" i="6"/>
  <c r="E232" i="6"/>
  <c r="G224" i="6"/>
  <c r="G227" i="6"/>
  <c r="G223" i="6"/>
  <c r="G232" i="6"/>
  <c r="E223" i="6"/>
  <c r="E225" i="6"/>
  <c r="G231" i="6"/>
  <c r="G225" i="6"/>
  <c r="G222" i="6"/>
  <c r="G229" i="6"/>
  <c r="E222" i="6"/>
  <c r="G233" i="6"/>
  <c r="G221" i="6"/>
  <c r="G226" i="6"/>
  <c r="G228" i="6"/>
  <c r="E226" i="6"/>
  <c r="E233" i="6"/>
  <c r="E221" i="6"/>
  <c r="G230" i="6"/>
  <c r="G220" i="6"/>
  <c r="E336" i="11"/>
  <c r="E248" i="11"/>
  <c r="E271" i="11"/>
  <c r="F336" i="11"/>
  <c r="D248" i="11"/>
  <c r="C246" i="11"/>
  <c r="B248" i="11"/>
  <c r="B246" i="11"/>
  <c r="F247" i="11"/>
  <c r="D387" i="11"/>
  <c r="D247" i="11"/>
  <c r="C227" i="11"/>
  <c r="B231" i="11"/>
  <c r="B274" i="11"/>
  <c r="G275" i="11"/>
  <c r="B276" i="11"/>
  <c r="G273" i="11"/>
  <c r="F273" i="11"/>
  <c r="E275" i="11"/>
  <c r="G248" i="11"/>
  <c r="C275" i="11"/>
  <c r="C273" i="11"/>
  <c r="C271" i="11"/>
  <c r="E246" i="11"/>
  <c r="C336" i="11"/>
  <c r="D246" i="11"/>
  <c r="G270" i="11"/>
  <c r="F274" i="11"/>
  <c r="B273" i="11"/>
  <c r="B271" i="11"/>
  <c r="G274" i="11"/>
  <c r="F270" i="11"/>
  <c r="E276" i="11"/>
  <c r="E274" i="11"/>
  <c r="E272" i="11"/>
  <c r="E270" i="11"/>
  <c r="G247" i="11"/>
  <c r="G272" i="11"/>
  <c r="F272" i="11"/>
  <c r="F229" i="11"/>
  <c r="D276" i="11"/>
  <c r="D274" i="11"/>
  <c r="D272" i="11"/>
  <c r="D270" i="11"/>
  <c r="B275" i="11"/>
  <c r="G276" i="11"/>
  <c r="C248" i="11"/>
  <c r="F276" i="11"/>
  <c r="C276" i="11"/>
  <c r="C274" i="11"/>
  <c r="C272" i="11"/>
  <c r="C270" i="11"/>
  <c r="E247" i="11"/>
  <c r="B270" i="11"/>
  <c r="B272" i="11"/>
  <c r="B247" i="11"/>
  <c r="F275" i="11"/>
  <c r="G271" i="11"/>
  <c r="C247" i="11"/>
  <c r="F271" i="11"/>
  <c r="E273" i="11"/>
  <c r="G246" i="11"/>
  <c r="F227" i="11"/>
  <c r="F231" i="11"/>
  <c r="D275" i="11"/>
  <c r="D273" i="11"/>
  <c r="D271" i="11"/>
  <c r="F248" i="11"/>
  <c r="F246" i="11"/>
  <c r="C229" i="11"/>
  <c r="C231" i="11"/>
  <c r="B227" i="11"/>
  <c r="G229" i="11"/>
  <c r="D229" i="11"/>
  <c r="G227" i="11"/>
  <c r="E229" i="11"/>
  <c r="E227" i="11"/>
  <c r="E231" i="11"/>
  <c r="G231" i="11"/>
  <c r="D231" i="11"/>
  <c r="D227" i="11"/>
  <c r="D8" i="11"/>
  <c r="D132" i="6"/>
  <c r="M335" i="9"/>
  <c r="M322" i="9"/>
  <c r="F245" i="11" l="1"/>
  <c r="C245" i="11"/>
  <c r="B245" i="11"/>
  <c r="G245" i="11"/>
  <c r="D245" i="11"/>
  <c r="E245" i="11"/>
  <c r="M332" i="9"/>
  <c r="E284" i="9" l="1"/>
  <c r="E285" i="9"/>
  <c r="D285" i="9"/>
  <c r="D284" i="9"/>
  <c r="C284" i="9"/>
  <c r="C297" i="9" s="1"/>
  <c r="C285" i="9"/>
  <c r="E297" i="9" s="1"/>
  <c r="B285" i="9"/>
  <c r="D297" i="9" s="1"/>
  <c r="B284" i="9"/>
  <c r="B297" i="9" s="1"/>
  <c r="G284" i="9"/>
  <c r="G285" i="9"/>
  <c r="F285" i="9"/>
  <c r="F284" i="9"/>
  <c r="G87" i="8"/>
  <c r="F87" i="8"/>
  <c r="E87" i="8"/>
  <c r="D87" i="8"/>
  <c r="C87" i="8"/>
  <c r="B87" i="8"/>
  <c r="I185" i="8"/>
  <c r="I211" i="8"/>
  <c r="M258" i="9"/>
  <c r="I126" i="8"/>
  <c r="I111" i="8" l="1"/>
  <c r="A105" i="8"/>
  <c r="C101" i="8" l="1"/>
  <c r="D105" i="8"/>
  <c r="D103" i="8"/>
  <c r="D101" i="8"/>
  <c r="C105" i="8"/>
  <c r="C103" i="8"/>
  <c r="B4" i="6" l="1"/>
  <c r="B3" i="6"/>
  <c r="C229" i="9"/>
  <c r="C227" i="9"/>
  <c r="B229" i="9"/>
  <c r="B227" i="9"/>
  <c r="C13" i="9"/>
  <c r="B13" i="9"/>
  <c r="C8" i="11"/>
  <c r="B8" i="11"/>
  <c r="C13" i="6"/>
  <c r="B13" i="6"/>
  <c r="M281" i="9"/>
  <c r="M232" i="9"/>
  <c r="D13" i="9"/>
  <c r="D229" i="9"/>
  <c r="D227" i="9"/>
  <c r="E229" i="9"/>
  <c r="E227" i="9"/>
  <c r="E13" i="9"/>
  <c r="D135" i="6"/>
  <c r="C149" i="6" s="1"/>
  <c r="D136" i="6"/>
  <c r="C150" i="6" s="1"/>
  <c r="D137" i="6"/>
  <c r="C151" i="6" s="1"/>
  <c r="D138" i="6"/>
  <c r="C152" i="6" s="1"/>
  <c r="D139" i="6"/>
  <c r="C153" i="6" s="1"/>
  <c r="D140" i="6"/>
  <c r="C154" i="6" s="1"/>
  <c r="D141" i="6"/>
  <c r="C155" i="6" s="1"/>
  <c r="D134" i="6"/>
  <c r="D133" i="6"/>
  <c r="C148" i="6" s="1"/>
  <c r="E13" i="6"/>
  <c r="E8" i="11"/>
  <c r="M196" i="9"/>
  <c r="M178" i="9"/>
  <c r="M90" i="9"/>
  <c r="M72" i="9"/>
  <c r="M50" i="9"/>
  <c r="M19" i="9"/>
  <c r="I167" i="8"/>
  <c r="G80" i="8"/>
  <c r="F80" i="8"/>
  <c r="E80" i="8"/>
  <c r="D80" i="8"/>
  <c r="I94" i="8"/>
  <c r="C80" i="8"/>
  <c r="B80" i="8"/>
  <c r="I75" i="8"/>
  <c r="F8" i="11"/>
  <c r="D13" i="6"/>
  <c r="C26" i="6"/>
  <c r="I222" i="11"/>
  <c r="I206" i="11"/>
  <c r="I93" i="11"/>
  <c r="I41" i="11"/>
  <c r="I19" i="11"/>
  <c r="I194" i="6"/>
  <c r="I178" i="6"/>
  <c r="I156" i="6"/>
  <c r="I100" i="6"/>
  <c r="I21" i="6"/>
  <c r="B133" i="6"/>
  <c r="B148" i="6" s="1"/>
  <c r="B134" i="6"/>
  <c r="B136" i="6"/>
  <c r="B150" i="6" s="1"/>
  <c r="B137" i="6"/>
  <c r="B151" i="6" s="1"/>
  <c r="B138" i="6"/>
  <c r="B152" i="6" s="1"/>
  <c r="B139" i="6"/>
  <c r="B153" i="6" s="1"/>
  <c r="B140" i="6"/>
  <c r="B154" i="6" s="1"/>
  <c r="B141" i="6"/>
  <c r="B155" i="6" s="1"/>
  <c r="B135" i="6"/>
  <c r="B149" i="6" s="1"/>
  <c r="B132" i="6"/>
  <c r="F108" i="6"/>
  <c r="G108" i="6"/>
  <c r="F109" i="6"/>
  <c r="G109" i="6"/>
  <c r="F110" i="6"/>
  <c r="G110" i="6"/>
  <c r="F111" i="6"/>
  <c r="G111" i="6"/>
  <c r="F112" i="6"/>
  <c r="G112" i="6"/>
  <c r="F113" i="6"/>
  <c r="G113" i="6"/>
  <c r="F114" i="6"/>
  <c r="G114" i="6"/>
  <c r="F115" i="6"/>
  <c r="G115" i="6"/>
  <c r="F116" i="6"/>
  <c r="G116" i="6"/>
  <c r="F117" i="6"/>
  <c r="G117" i="6"/>
  <c r="F118" i="6"/>
  <c r="G118" i="6"/>
  <c r="F119" i="6"/>
  <c r="G119" i="6"/>
  <c r="F120" i="6"/>
  <c r="G120" i="6"/>
  <c r="F121" i="6"/>
  <c r="G121" i="6"/>
  <c r="F122" i="6"/>
  <c r="G122" i="6"/>
  <c r="F123" i="6"/>
  <c r="G123" i="6"/>
  <c r="F124" i="6"/>
  <c r="G124" i="6"/>
  <c r="F125" i="6"/>
  <c r="G125" i="6"/>
  <c r="F126" i="6"/>
  <c r="G126" i="6"/>
  <c r="F127" i="6"/>
  <c r="G127" i="6"/>
  <c r="G107" i="6"/>
  <c r="F107" i="6"/>
  <c r="E108" i="6"/>
  <c r="E109" i="6"/>
  <c r="E110" i="6"/>
  <c r="E111" i="6"/>
  <c r="E112" i="6"/>
  <c r="E113" i="6"/>
  <c r="E114" i="6"/>
  <c r="E115" i="6"/>
  <c r="E116" i="6"/>
  <c r="E117" i="6"/>
  <c r="E118" i="6"/>
  <c r="E119" i="6"/>
  <c r="E120" i="6"/>
  <c r="E121" i="6"/>
  <c r="E122" i="6"/>
  <c r="E123" i="6"/>
  <c r="E124" i="6"/>
  <c r="E125" i="6"/>
  <c r="E126" i="6"/>
  <c r="E127" i="6"/>
  <c r="D108" i="6"/>
  <c r="D109" i="6"/>
  <c r="D110" i="6"/>
  <c r="D111" i="6"/>
  <c r="D112" i="6"/>
  <c r="D113" i="6"/>
  <c r="D114" i="6"/>
  <c r="D115" i="6"/>
  <c r="D116" i="6"/>
  <c r="D117" i="6"/>
  <c r="D118" i="6"/>
  <c r="D119" i="6"/>
  <c r="D120" i="6"/>
  <c r="D121" i="6"/>
  <c r="D122" i="6"/>
  <c r="D123" i="6"/>
  <c r="D124" i="6"/>
  <c r="D125" i="6"/>
  <c r="D126" i="6"/>
  <c r="D127" i="6"/>
  <c r="D107" i="6"/>
  <c r="B213" i="6" l="1"/>
  <c r="B205" i="6"/>
  <c r="B212" i="6"/>
  <c r="B204" i="6"/>
  <c r="B203" i="6"/>
  <c r="B201" i="6"/>
  <c r="B202" i="6"/>
  <c r="B206" i="6"/>
  <c r="B2" i="18"/>
  <c r="B2" i="13"/>
  <c r="B2" i="28"/>
  <c r="B2" i="17"/>
  <c r="B2" i="20"/>
  <c r="B2" i="16"/>
  <c r="B2" i="21"/>
  <c r="B2" i="15"/>
  <c r="D2" i="17"/>
  <c r="L2" i="20"/>
  <c r="L2" i="13"/>
  <c r="J2" i="21"/>
  <c r="D2" i="16"/>
  <c r="D2" i="18"/>
  <c r="D2" i="15"/>
  <c r="J2" i="28"/>
  <c r="B211" i="6"/>
  <c r="B200" i="6"/>
  <c r="C211" i="6"/>
  <c r="C200" i="6"/>
  <c r="B265" i="6"/>
  <c r="B272" i="6"/>
  <c r="E160" i="6"/>
  <c r="C76" i="6"/>
  <c r="C160" i="6"/>
  <c r="D106" i="6"/>
  <c r="E76" i="6"/>
  <c r="C9" i="11"/>
  <c r="C14" i="9"/>
  <c r="D14" i="9"/>
  <c r="D9" i="11"/>
  <c r="D14" i="6"/>
  <c r="C14" i="6"/>
  <c r="E226" i="9"/>
  <c r="F9" i="11"/>
  <c r="E9" i="11"/>
  <c r="C138" i="6"/>
  <c r="C136" i="6"/>
  <c r="E14" i="6"/>
  <c r="E141" i="6"/>
  <c r="E138" i="6"/>
  <c r="E139" i="6"/>
  <c r="C135" i="6"/>
  <c r="E135" i="6"/>
  <c r="C139" i="6"/>
  <c r="C140" i="6"/>
  <c r="C133" i="6"/>
  <c r="C134" i="6"/>
  <c r="C137" i="6"/>
  <c r="E133" i="6"/>
  <c r="E134" i="6"/>
  <c r="E137" i="6"/>
  <c r="C141" i="6"/>
  <c r="E140" i="6"/>
  <c r="E136" i="6"/>
  <c r="B4" i="9"/>
  <c r="B3" i="9"/>
  <c r="B4" i="8"/>
  <c r="B3" i="8"/>
  <c r="B4" i="11"/>
  <c r="B3" i="11"/>
  <c r="D189" i="6"/>
  <c r="B189" i="6"/>
  <c r="D180" i="6"/>
  <c r="B180" i="6"/>
  <c r="D160" i="6"/>
  <c r="B160" i="6"/>
  <c r="B106" i="6"/>
  <c r="D92" i="6"/>
  <c r="B92" i="6"/>
  <c r="D76" i="6"/>
  <c r="B76" i="6"/>
  <c r="D23" i="6"/>
  <c r="B23" i="6"/>
  <c r="D7" i="6"/>
  <c r="B7" i="6"/>
  <c r="G282" i="9"/>
  <c r="G281" i="9"/>
  <c r="F282" i="9"/>
  <c r="F281" i="9"/>
  <c r="E282" i="9"/>
  <c r="E281" i="9"/>
  <c r="D282" i="9"/>
  <c r="D281" i="9"/>
  <c r="C282" i="9"/>
  <c r="C281" i="9"/>
  <c r="B282" i="9"/>
  <c r="B281" i="9"/>
  <c r="G279" i="9"/>
  <c r="G278" i="9"/>
  <c r="F279" i="9"/>
  <c r="F278" i="9"/>
  <c r="E279" i="9"/>
  <c r="E278" i="9"/>
  <c r="D279" i="9"/>
  <c r="D278" i="9"/>
  <c r="C279" i="9"/>
  <c r="C278" i="9"/>
  <c r="B279" i="9"/>
  <c r="B278" i="9"/>
  <c r="G276" i="9"/>
  <c r="G275" i="9"/>
  <c r="F276" i="9"/>
  <c r="F275" i="9"/>
  <c r="E276" i="9"/>
  <c r="E275" i="9"/>
  <c r="D276" i="9"/>
  <c r="D275" i="9"/>
  <c r="C276" i="9"/>
  <c r="C275" i="9"/>
  <c r="B276" i="9"/>
  <c r="B275" i="9"/>
  <c r="E273" i="9"/>
  <c r="E272" i="9"/>
  <c r="D272" i="9"/>
  <c r="D273" i="9"/>
  <c r="G273" i="9"/>
  <c r="G272" i="9"/>
  <c r="F273" i="9"/>
  <c r="F272" i="9"/>
  <c r="C273" i="9"/>
  <c r="C272" i="9"/>
  <c r="B273" i="9"/>
  <c r="B272" i="9"/>
  <c r="G270" i="9"/>
  <c r="G269" i="9"/>
  <c r="F270" i="9"/>
  <c r="F269" i="9"/>
  <c r="E270" i="9"/>
  <c r="E269" i="9"/>
  <c r="D270" i="9"/>
  <c r="D269" i="9"/>
  <c r="C270" i="9"/>
  <c r="C269" i="9"/>
  <c r="B270" i="9"/>
  <c r="B269" i="9"/>
  <c r="G267" i="9"/>
  <c r="G266" i="9"/>
  <c r="E267" i="9"/>
  <c r="E266" i="9"/>
  <c r="F267" i="9"/>
  <c r="F266" i="9"/>
  <c r="D267" i="9"/>
  <c r="D266" i="9"/>
  <c r="C267" i="9"/>
  <c r="C266" i="9"/>
  <c r="B267" i="9"/>
  <c r="B266" i="9"/>
  <c r="G264" i="9"/>
  <c r="G263" i="9"/>
  <c r="F264" i="9"/>
  <c r="F263" i="9"/>
  <c r="E264" i="9"/>
  <c r="E263" i="9"/>
  <c r="D264" i="9"/>
  <c r="D263" i="9"/>
  <c r="C264" i="9"/>
  <c r="C263" i="9"/>
  <c r="B264" i="9"/>
  <c r="B263" i="9"/>
  <c r="B290" i="9" s="1"/>
  <c r="G257" i="9"/>
  <c r="G256" i="9"/>
  <c r="G255" i="9"/>
  <c r="G254" i="9"/>
  <c r="G253" i="9"/>
  <c r="G252" i="9"/>
  <c r="G251" i="9"/>
  <c r="G250" i="9"/>
  <c r="G249" i="9"/>
  <c r="G248" i="9"/>
  <c r="G247" i="9"/>
  <c r="G246" i="9"/>
  <c r="G245" i="9"/>
  <c r="G244" i="9"/>
  <c r="F244" i="9"/>
  <c r="F245" i="9"/>
  <c r="F246" i="9"/>
  <c r="F247" i="9"/>
  <c r="F248" i="9"/>
  <c r="F249" i="9"/>
  <c r="F250" i="9"/>
  <c r="F251" i="9"/>
  <c r="F252" i="9"/>
  <c r="F253" i="9"/>
  <c r="F254" i="9"/>
  <c r="F255" i="9"/>
  <c r="F256" i="9"/>
  <c r="F257" i="9"/>
  <c r="F237" i="9"/>
  <c r="E257" i="9"/>
  <c r="E256" i="9"/>
  <c r="E255" i="9"/>
  <c r="E254" i="9"/>
  <c r="E253" i="9"/>
  <c r="E252" i="9"/>
  <c r="E251" i="9"/>
  <c r="E250" i="9"/>
  <c r="E249" i="9"/>
  <c r="E248" i="9"/>
  <c r="E247" i="9"/>
  <c r="E246" i="9"/>
  <c r="E245" i="9"/>
  <c r="E244" i="9"/>
  <c r="D244" i="9"/>
  <c r="D245" i="9"/>
  <c r="D246" i="9"/>
  <c r="D247" i="9"/>
  <c r="D248" i="9"/>
  <c r="D249" i="9"/>
  <c r="D250" i="9"/>
  <c r="D251" i="9"/>
  <c r="D252" i="9"/>
  <c r="D253" i="9"/>
  <c r="D254" i="9"/>
  <c r="D255" i="9"/>
  <c r="D256" i="9"/>
  <c r="D257" i="9"/>
  <c r="D237" i="9"/>
  <c r="C257" i="9"/>
  <c r="C256" i="9"/>
  <c r="C255" i="9"/>
  <c r="C254" i="9"/>
  <c r="C253" i="9"/>
  <c r="C252" i="9"/>
  <c r="C251" i="9"/>
  <c r="C250" i="9"/>
  <c r="C249" i="9"/>
  <c r="C248" i="9"/>
  <c r="C247" i="9"/>
  <c r="C246" i="9"/>
  <c r="C245" i="9"/>
  <c r="C244" i="9"/>
  <c r="B251" i="9"/>
  <c r="B252" i="9"/>
  <c r="B253" i="9"/>
  <c r="B254" i="9"/>
  <c r="B255" i="9"/>
  <c r="B256" i="9"/>
  <c r="B257" i="9"/>
  <c r="B244" i="9"/>
  <c r="B245" i="9"/>
  <c r="B246" i="9"/>
  <c r="B247" i="9"/>
  <c r="B248" i="9"/>
  <c r="B249" i="9"/>
  <c r="B250" i="9"/>
  <c r="B237" i="9"/>
  <c r="F229" i="9"/>
  <c r="F227" i="9"/>
  <c r="F226" i="9"/>
  <c r="G221" i="9"/>
  <c r="G220" i="9"/>
  <c r="F221" i="9"/>
  <c r="F220" i="9"/>
  <c r="F219" i="9"/>
  <c r="E221" i="9"/>
  <c r="E220" i="9"/>
  <c r="D221" i="9"/>
  <c r="D220" i="9"/>
  <c r="D219" i="9"/>
  <c r="C221" i="9"/>
  <c r="C220" i="9"/>
  <c r="B221" i="9"/>
  <c r="B220" i="9"/>
  <c r="B219" i="9"/>
  <c r="G191" i="9"/>
  <c r="G190" i="9"/>
  <c r="G189" i="9"/>
  <c r="G188" i="9"/>
  <c r="G187" i="9"/>
  <c r="F188" i="9"/>
  <c r="F189" i="9"/>
  <c r="F190" i="9"/>
  <c r="F191" i="9"/>
  <c r="F187" i="9"/>
  <c r="F186" i="9"/>
  <c r="C191" i="9"/>
  <c r="C190" i="9"/>
  <c r="C189" i="9"/>
  <c r="C188" i="9"/>
  <c r="C187" i="9"/>
  <c r="E191" i="9"/>
  <c r="E190" i="9"/>
  <c r="E189" i="9"/>
  <c r="E188" i="9"/>
  <c r="E187" i="9"/>
  <c r="D188" i="9"/>
  <c r="D189" i="9"/>
  <c r="D190" i="9"/>
  <c r="D191" i="9"/>
  <c r="D187" i="9"/>
  <c r="D186" i="9"/>
  <c r="B188" i="9"/>
  <c r="B189" i="9"/>
  <c r="B190" i="9"/>
  <c r="B191" i="9"/>
  <c r="B187" i="9"/>
  <c r="B186" i="9"/>
  <c r="G172" i="9"/>
  <c r="G171" i="9"/>
  <c r="G170" i="9"/>
  <c r="G169" i="9"/>
  <c r="G168" i="9"/>
  <c r="G167" i="9"/>
  <c r="G166" i="9"/>
  <c r="F166" i="9"/>
  <c r="F167" i="9"/>
  <c r="F168" i="9"/>
  <c r="F169" i="9"/>
  <c r="F170" i="9"/>
  <c r="F171" i="9"/>
  <c r="F172" i="9"/>
  <c r="F165" i="9"/>
  <c r="E172" i="9"/>
  <c r="E171" i="9"/>
  <c r="E170" i="9"/>
  <c r="E169" i="9"/>
  <c r="E168" i="9"/>
  <c r="E167" i="9"/>
  <c r="E166" i="9"/>
  <c r="D166" i="9"/>
  <c r="D167" i="9"/>
  <c r="D168" i="9"/>
  <c r="D169" i="9"/>
  <c r="D170" i="9"/>
  <c r="D171" i="9"/>
  <c r="D172" i="9"/>
  <c r="D165" i="9"/>
  <c r="C172" i="9"/>
  <c r="C171" i="9"/>
  <c r="C170" i="9"/>
  <c r="C169" i="9"/>
  <c r="C168" i="9"/>
  <c r="C167" i="9"/>
  <c r="C166" i="9"/>
  <c r="B166" i="9"/>
  <c r="B167" i="9"/>
  <c r="B168" i="9"/>
  <c r="B169" i="9"/>
  <c r="B170" i="9"/>
  <c r="B171" i="9"/>
  <c r="B172" i="9"/>
  <c r="B165" i="9"/>
  <c r="G71" i="9"/>
  <c r="G70" i="9"/>
  <c r="G69" i="9"/>
  <c r="G68" i="9"/>
  <c r="G67" i="9"/>
  <c r="G66" i="9"/>
  <c r="F66" i="9"/>
  <c r="F67" i="9"/>
  <c r="F68" i="9"/>
  <c r="F69" i="9"/>
  <c r="F70" i="9"/>
  <c r="F71" i="9"/>
  <c r="F65" i="9"/>
  <c r="E71" i="9"/>
  <c r="E70" i="9"/>
  <c r="E69" i="9"/>
  <c r="E68" i="9"/>
  <c r="E67" i="9"/>
  <c r="E66" i="9"/>
  <c r="D66" i="9"/>
  <c r="D67" i="9"/>
  <c r="D68" i="9"/>
  <c r="D69" i="9"/>
  <c r="D70" i="9"/>
  <c r="D71" i="9"/>
  <c r="D65" i="9"/>
  <c r="C71" i="9"/>
  <c r="C70" i="9"/>
  <c r="C69" i="9"/>
  <c r="C68" i="9"/>
  <c r="C67" i="9"/>
  <c r="C66" i="9"/>
  <c r="B66" i="9"/>
  <c r="B67" i="9"/>
  <c r="B68" i="9"/>
  <c r="B69" i="9"/>
  <c r="B70" i="9"/>
  <c r="B71" i="9"/>
  <c r="B65" i="9"/>
  <c r="G59" i="9"/>
  <c r="G58" i="9"/>
  <c r="G57" i="9"/>
  <c r="G56" i="9"/>
  <c r="G55" i="9"/>
  <c r="G54" i="9"/>
  <c r="G53" i="9"/>
  <c r="G52" i="9"/>
  <c r="G51" i="9"/>
  <c r="G50" i="9"/>
  <c r="F50" i="9"/>
  <c r="F51" i="9"/>
  <c r="F52" i="9"/>
  <c r="F53" i="9"/>
  <c r="F54" i="9"/>
  <c r="F55" i="9"/>
  <c r="F56" i="9"/>
  <c r="F57" i="9"/>
  <c r="F58" i="9"/>
  <c r="F59" i="9"/>
  <c r="F49" i="9"/>
  <c r="E59" i="9"/>
  <c r="E58" i="9"/>
  <c r="E57" i="9"/>
  <c r="E56" i="9"/>
  <c r="E55" i="9"/>
  <c r="E54" i="9"/>
  <c r="E53" i="9"/>
  <c r="E52" i="9"/>
  <c r="E51" i="9"/>
  <c r="E50" i="9"/>
  <c r="D50" i="9"/>
  <c r="D51" i="9"/>
  <c r="D52" i="9"/>
  <c r="D53" i="9"/>
  <c r="D54" i="9"/>
  <c r="D55" i="9"/>
  <c r="D56" i="9"/>
  <c r="D57" i="9"/>
  <c r="D58" i="9"/>
  <c r="D59" i="9"/>
  <c r="D49" i="9"/>
  <c r="C59" i="9"/>
  <c r="C58" i="9"/>
  <c r="C57" i="9"/>
  <c r="C56" i="9"/>
  <c r="C55" i="9"/>
  <c r="C54" i="9"/>
  <c r="C53" i="9"/>
  <c r="C52" i="9"/>
  <c r="C51" i="9"/>
  <c r="C50" i="9"/>
  <c r="B50" i="9"/>
  <c r="B51" i="9"/>
  <c r="B52" i="9"/>
  <c r="B53" i="9"/>
  <c r="B54" i="9"/>
  <c r="B55" i="9"/>
  <c r="B56" i="9"/>
  <c r="B57" i="9"/>
  <c r="B58" i="9"/>
  <c r="B59" i="9"/>
  <c r="B49" i="9"/>
  <c r="G34" i="9"/>
  <c r="G33" i="9"/>
  <c r="G32" i="9"/>
  <c r="G31" i="9"/>
  <c r="G30" i="9"/>
  <c r="G29" i="9"/>
  <c r="G28" i="9"/>
  <c r="G27" i="9"/>
  <c r="G26" i="9"/>
  <c r="G25" i="9"/>
  <c r="F25" i="9"/>
  <c r="F26" i="9"/>
  <c r="F27" i="9"/>
  <c r="F28" i="9"/>
  <c r="F29" i="9"/>
  <c r="F30" i="9"/>
  <c r="F31" i="9"/>
  <c r="F32" i="9"/>
  <c r="F33" i="9"/>
  <c r="F34" i="9"/>
  <c r="F24" i="9"/>
  <c r="E34" i="9"/>
  <c r="E33" i="9"/>
  <c r="E32" i="9"/>
  <c r="E31" i="9"/>
  <c r="E30" i="9"/>
  <c r="E29" i="9"/>
  <c r="E28" i="9"/>
  <c r="E27" i="9"/>
  <c r="E26" i="9"/>
  <c r="E25" i="9"/>
  <c r="D25" i="9"/>
  <c r="D26" i="9"/>
  <c r="D27" i="9"/>
  <c r="D28" i="9"/>
  <c r="D29" i="9"/>
  <c r="D30" i="9"/>
  <c r="D31" i="9"/>
  <c r="D32" i="9"/>
  <c r="D33" i="9"/>
  <c r="D34" i="9"/>
  <c r="D24" i="9"/>
  <c r="C34" i="9"/>
  <c r="C33" i="9"/>
  <c r="C32" i="9"/>
  <c r="C31" i="9"/>
  <c r="C30" i="9"/>
  <c r="C29" i="9"/>
  <c r="C28" i="9"/>
  <c r="C27" i="9"/>
  <c r="C26" i="9"/>
  <c r="C25" i="9"/>
  <c r="B25" i="9"/>
  <c r="B26" i="9"/>
  <c r="B27" i="9"/>
  <c r="B28" i="9"/>
  <c r="B29" i="9"/>
  <c r="B30" i="9"/>
  <c r="B31" i="9"/>
  <c r="B32" i="9"/>
  <c r="B33" i="9"/>
  <c r="B34" i="9"/>
  <c r="B24" i="9"/>
  <c r="F13" i="9"/>
  <c r="F8" i="9"/>
  <c r="D8" i="9"/>
  <c r="B8" i="9"/>
  <c r="G208" i="8"/>
  <c r="G207" i="8"/>
  <c r="G205" i="8"/>
  <c r="G204" i="8"/>
  <c r="G203" i="8"/>
  <c r="G202" i="8"/>
  <c r="G200" i="8"/>
  <c r="G199" i="8"/>
  <c r="G198" i="8"/>
  <c r="G196" i="8"/>
  <c r="G195" i="8"/>
  <c r="G194" i="8"/>
  <c r="F194" i="8"/>
  <c r="F195" i="8"/>
  <c r="F196" i="8"/>
  <c r="F198" i="8"/>
  <c r="F199" i="8"/>
  <c r="F200" i="8"/>
  <c r="F202" i="8"/>
  <c r="F203" i="8"/>
  <c r="F204" i="8"/>
  <c r="F205" i="8"/>
  <c r="F207" i="8"/>
  <c r="F208" i="8"/>
  <c r="F192" i="8"/>
  <c r="E208" i="8"/>
  <c r="E207" i="8"/>
  <c r="E205" i="8"/>
  <c r="E204" i="8"/>
  <c r="E203" i="8"/>
  <c r="E202" i="8"/>
  <c r="E200" i="8"/>
  <c r="E199" i="8"/>
  <c r="E198" i="8"/>
  <c r="E196" i="8"/>
  <c r="E195" i="8"/>
  <c r="E194" i="8"/>
  <c r="D208" i="8"/>
  <c r="D194" i="8"/>
  <c r="D195" i="8"/>
  <c r="D196" i="8"/>
  <c r="D198" i="8"/>
  <c r="D199" i="8"/>
  <c r="D200" i="8"/>
  <c r="D202" i="8"/>
  <c r="D203" i="8"/>
  <c r="D204" i="8"/>
  <c r="D205" i="8"/>
  <c r="D207" i="8"/>
  <c r="D192" i="8"/>
  <c r="C208" i="8"/>
  <c r="C207" i="8"/>
  <c r="C205" i="8"/>
  <c r="C204" i="8"/>
  <c r="C203" i="8"/>
  <c r="C202" i="8"/>
  <c r="C200" i="8"/>
  <c r="C199" i="8"/>
  <c r="C198" i="8"/>
  <c r="C196" i="8"/>
  <c r="C195" i="8"/>
  <c r="C194" i="8"/>
  <c r="B194" i="8"/>
  <c r="B195" i="8"/>
  <c r="B196" i="8"/>
  <c r="B198" i="8"/>
  <c r="B199" i="8"/>
  <c r="B200" i="8"/>
  <c r="B202" i="8"/>
  <c r="B203" i="8"/>
  <c r="B204" i="8"/>
  <c r="B205" i="8"/>
  <c r="B207" i="8"/>
  <c r="B208" i="8"/>
  <c r="B192" i="8"/>
  <c r="G187" i="8"/>
  <c r="G186" i="8"/>
  <c r="G184" i="8"/>
  <c r="G183" i="8"/>
  <c r="G182" i="8"/>
  <c r="G181" i="8"/>
  <c r="G179" i="8"/>
  <c r="G178" i="8"/>
  <c r="G177" i="8"/>
  <c r="G175" i="8"/>
  <c r="G174" i="8"/>
  <c r="G173" i="8"/>
  <c r="F173" i="8"/>
  <c r="F174" i="8"/>
  <c r="F175" i="8"/>
  <c r="F177" i="8"/>
  <c r="F178" i="8"/>
  <c r="F179" i="8"/>
  <c r="F181" i="8"/>
  <c r="F182" i="8"/>
  <c r="F183" i="8"/>
  <c r="F184" i="8"/>
  <c r="F186" i="8"/>
  <c r="F187" i="8"/>
  <c r="F171" i="8"/>
  <c r="E187" i="8"/>
  <c r="E186" i="8"/>
  <c r="E184" i="8"/>
  <c r="E183" i="8"/>
  <c r="E182" i="8"/>
  <c r="E181" i="8"/>
  <c r="E179" i="8"/>
  <c r="E178" i="8"/>
  <c r="E177" i="8"/>
  <c r="E175" i="8"/>
  <c r="E174" i="8"/>
  <c r="E173" i="8"/>
  <c r="D173" i="8"/>
  <c r="D174" i="8"/>
  <c r="D175" i="8"/>
  <c r="D177" i="8"/>
  <c r="D178" i="8"/>
  <c r="D179" i="8"/>
  <c r="D181" i="8"/>
  <c r="D182" i="8"/>
  <c r="D183" i="8"/>
  <c r="D184" i="8"/>
  <c r="D186" i="8"/>
  <c r="D187" i="8"/>
  <c r="D171" i="8"/>
  <c r="C187" i="8"/>
  <c r="C186" i="8"/>
  <c r="C184" i="8"/>
  <c r="C183" i="8"/>
  <c r="C182" i="8"/>
  <c r="C181" i="8"/>
  <c r="C179" i="8"/>
  <c r="C178" i="8"/>
  <c r="C177" i="8"/>
  <c r="C175" i="8"/>
  <c r="C174" i="8"/>
  <c r="C173" i="8"/>
  <c r="B173" i="8"/>
  <c r="B174" i="8"/>
  <c r="B175" i="8"/>
  <c r="B177" i="8"/>
  <c r="B178" i="8"/>
  <c r="B179" i="8"/>
  <c r="B181" i="8"/>
  <c r="B182" i="8"/>
  <c r="B183" i="8"/>
  <c r="B184" i="8"/>
  <c r="B186" i="8"/>
  <c r="B187" i="8"/>
  <c r="B171" i="8"/>
  <c r="G166" i="8"/>
  <c r="G164" i="8"/>
  <c r="G162" i="8"/>
  <c r="G161" i="8"/>
  <c r="G160" i="8"/>
  <c r="G159" i="8"/>
  <c r="G158" i="8"/>
  <c r="G157" i="8"/>
  <c r="G156" i="8"/>
  <c r="G155" i="8"/>
  <c r="G154" i="8"/>
  <c r="G153" i="8"/>
  <c r="G152" i="8"/>
  <c r="G151" i="8"/>
  <c r="G150" i="8"/>
  <c r="G149" i="8"/>
  <c r="G148" i="8"/>
  <c r="G147" i="8"/>
  <c r="G146" i="8"/>
  <c r="G145" i="8"/>
  <c r="F145" i="8"/>
  <c r="F146" i="8"/>
  <c r="F147" i="8"/>
  <c r="F148" i="8"/>
  <c r="F149" i="8"/>
  <c r="F150" i="8"/>
  <c r="F151" i="8"/>
  <c r="F152" i="8"/>
  <c r="F153" i="8"/>
  <c r="F154" i="8"/>
  <c r="F155" i="8"/>
  <c r="F156" i="8"/>
  <c r="F157" i="8"/>
  <c r="F158" i="8"/>
  <c r="F159" i="8"/>
  <c r="F160" i="8"/>
  <c r="F161" i="8"/>
  <c r="F162" i="8"/>
  <c r="F164" i="8"/>
  <c r="F166" i="8"/>
  <c r="F144" i="8"/>
  <c r="E166" i="8"/>
  <c r="E164" i="8"/>
  <c r="E162" i="8"/>
  <c r="E161" i="8"/>
  <c r="E160" i="8"/>
  <c r="E159" i="8"/>
  <c r="E158" i="8"/>
  <c r="E157" i="8"/>
  <c r="E156" i="8"/>
  <c r="E155" i="8"/>
  <c r="E154" i="8"/>
  <c r="E153" i="8"/>
  <c r="E152" i="8"/>
  <c r="E151" i="8"/>
  <c r="E150" i="8"/>
  <c r="E149" i="8"/>
  <c r="E148" i="8"/>
  <c r="E147" i="8"/>
  <c r="E146" i="8"/>
  <c r="E145" i="8"/>
  <c r="D145" i="8"/>
  <c r="D146" i="8"/>
  <c r="D147" i="8"/>
  <c r="D148" i="8"/>
  <c r="D149" i="8"/>
  <c r="D150" i="8"/>
  <c r="D151" i="8"/>
  <c r="D152" i="8"/>
  <c r="D153" i="8"/>
  <c r="D154" i="8"/>
  <c r="D155" i="8"/>
  <c r="D156" i="8"/>
  <c r="D157" i="8"/>
  <c r="D158" i="8"/>
  <c r="D159" i="8"/>
  <c r="D160" i="8"/>
  <c r="D161" i="8"/>
  <c r="D162" i="8"/>
  <c r="D164" i="8"/>
  <c r="D166" i="8"/>
  <c r="D144" i="8"/>
  <c r="C166" i="8"/>
  <c r="C164" i="8"/>
  <c r="C162" i="8"/>
  <c r="C161" i="8"/>
  <c r="C160" i="8"/>
  <c r="C159" i="8"/>
  <c r="C158" i="8"/>
  <c r="C157" i="8"/>
  <c r="C156" i="8"/>
  <c r="C155" i="8"/>
  <c r="C154" i="8"/>
  <c r="C153" i="8"/>
  <c r="C152" i="8"/>
  <c r="C151" i="8"/>
  <c r="C150" i="8"/>
  <c r="C149" i="8"/>
  <c r="C148" i="8"/>
  <c r="C147" i="8"/>
  <c r="C146" i="8"/>
  <c r="C145" i="8"/>
  <c r="B154" i="8"/>
  <c r="B155" i="8"/>
  <c r="B156" i="8"/>
  <c r="B157" i="8"/>
  <c r="B158" i="8"/>
  <c r="B159" i="8"/>
  <c r="B160" i="8"/>
  <c r="B161" i="8"/>
  <c r="B162" i="8"/>
  <c r="B164" i="8"/>
  <c r="B166" i="8"/>
  <c r="B145" i="8"/>
  <c r="B146" i="8"/>
  <c r="B147" i="8"/>
  <c r="B148" i="8"/>
  <c r="B149" i="8"/>
  <c r="B150" i="8"/>
  <c r="B151" i="8"/>
  <c r="B152" i="8"/>
  <c r="B153" i="8"/>
  <c r="B144" i="8"/>
  <c r="G86" i="8"/>
  <c r="G85" i="8"/>
  <c r="G84" i="8"/>
  <c r="G83" i="8"/>
  <c r="G82" i="8"/>
  <c r="G81" i="8"/>
  <c r="F86" i="8"/>
  <c r="F85" i="8"/>
  <c r="F84" i="8"/>
  <c r="F83" i="8"/>
  <c r="F82" i="8"/>
  <c r="F81" i="8"/>
  <c r="F79" i="8"/>
  <c r="E86" i="8"/>
  <c r="E85" i="8"/>
  <c r="E84" i="8"/>
  <c r="E83" i="8"/>
  <c r="E82" i="8"/>
  <c r="E81" i="8"/>
  <c r="D86" i="8"/>
  <c r="D85" i="8"/>
  <c r="D84" i="8"/>
  <c r="D83" i="8"/>
  <c r="D82" i="8"/>
  <c r="D81" i="8"/>
  <c r="D79" i="8"/>
  <c r="C86" i="8"/>
  <c r="C85" i="8"/>
  <c r="C84" i="8"/>
  <c r="C83" i="8"/>
  <c r="C82" i="8"/>
  <c r="C81" i="8"/>
  <c r="B86" i="8"/>
  <c r="B85" i="8"/>
  <c r="B84" i="8"/>
  <c r="B83" i="8"/>
  <c r="B82" i="8"/>
  <c r="B81" i="8"/>
  <c r="B79" i="8"/>
  <c r="D68" i="8"/>
  <c r="C68" i="8"/>
  <c r="B68" i="8"/>
  <c r="D67" i="8"/>
  <c r="C67" i="8"/>
  <c r="B67" i="8"/>
  <c r="G60" i="8"/>
  <c r="F60" i="8"/>
  <c r="E60" i="8"/>
  <c r="D60" i="8"/>
  <c r="C60" i="8"/>
  <c r="B60" i="8"/>
  <c r="F218" i="11"/>
  <c r="F217" i="11"/>
  <c r="F216" i="11"/>
  <c r="F214" i="11"/>
  <c r="F213" i="11"/>
  <c r="F212" i="11"/>
  <c r="D218" i="11"/>
  <c r="D217" i="11"/>
  <c r="D216" i="11"/>
  <c r="D214" i="11"/>
  <c r="D213" i="11"/>
  <c r="D212" i="11"/>
  <c r="B217" i="11"/>
  <c r="B218" i="11"/>
  <c r="B216" i="11"/>
  <c r="B213" i="11"/>
  <c r="B214" i="11"/>
  <c r="B212" i="11"/>
  <c r="F137" i="11"/>
  <c r="F138" i="11"/>
  <c r="F139" i="11"/>
  <c r="F140" i="11"/>
  <c r="F141" i="11"/>
  <c r="F142" i="11"/>
  <c r="F143" i="11"/>
  <c r="F144" i="11"/>
  <c r="F145" i="11"/>
  <c r="F146" i="11"/>
  <c r="F147" i="11"/>
  <c r="F148" i="11"/>
  <c r="F149" i="11"/>
  <c r="F150" i="11"/>
  <c r="F151" i="11"/>
  <c r="F152" i="11"/>
  <c r="F153" i="11"/>
  <c r="F154" i="11"/>
  <c r="F155" i="11"/>
  <c r="F156" i="11"/>
  <c r="F157" i="11"/>
  <c r="F158" i="11"/>
  <c r="F159" i="11"/>
  <c r="F160" i="11"/>
  <c r="F161" i="11"/>
  <c r="F162" i="11"/>
  <c r="F163" i="11"/>
  <c r="F164" i="11"/>
  <c r="F165" i="11"/>
  <c r="F166" i="11"/>
  <c r="F167" i="11"/>
  <c r="F168" i="11"/>
  <c r="F169" i="11"/>
  <c r="F170" i="11"/>
  <c r="F171" i="11"/>
  <c r="F172" i="11"/>
  <c r="F173" i="11"/>
  <c r="F174" i="11"/>
  <c r="F175" i="11"/>
  <c r="F176" i="11"/>
  <c r="F177" i="11"/>
  <c r="F178" i="11"/>
  <c r="F179" i="11"/>
  <c r="F180" i="11"/>
  <c r="F181" i="11"/>
  <c r="F182" i="11"/>
  <c r="F183" i="11"/>
  <c r="F184" i="11"/>
  <c r="F185" i="11"/>
  <c r="F186" i="11"/>
  <c r="F187" i="11"/>
  <c r="F188" i="11"/>
  <c r="F189" i="11"/>
  <c r="F190" i="11"/>
  <c r="F191" i="11"/>
  <c r="F192" i="11"/>
  <c r="F193" i="11"/>
  <c r="F194" i="11"/>
  <c r="F195" i="11"/>
  <c r="F196" i="11"/>
  <c r="F197" i="11"/>
  <c r="F198" i="11"/>
  <c r="F199" i="11"/>
  <c r="F200" i="11"/>
  <c r="F201" i="11"/>
  <c r="F202" i="11"/>
  <c r="F203" i="11"/>
  <c r="F204" i="11"/>
  <c r="F136" i="11"/>
  <c r="D137" i="11"/>
  <c r="D138" i="11"/>
  <c r="D139" i="11"/>
  <c r="D140" i="11"/>
  <c r="D141" i="11"/>
  <c r="D142" i="11"/>
  <c r="D143" i="11"/>
  <c r="D144" i="11"/>
  <c r="D145" i="11"/>
  <c r="D146" i="11"/>
  <c r="D147" i="11"/>
  <c r="D148" i="11"/>
  <c r="D149" i="11"/>
  <c r="D150" i="11"/>
  <c r="D151" i="11"/>
  <c r="D152" i="11"/>
  <c r="D153" i="11"/>
  <c r="D154" i="11"/>
  <c r="D155" i="11"/>
  <c r="D156" i="11"/>
  <c r="D157" i="11"/>
  <c r="D158" i="11"/>
  <c r="D159" i="11"/>
  <c r="D160" i="11"/>
  <c r="D161" i="11"/>
  <c r="D162" i="11"/>
  <c r="D163" i="11"/>
  <c r="D164" i="11"/>
  <c r="D165" i="11"/>
  <c r="D166" i="11"/>
  <c r="D167" i="11"/>
  <c r="D168" i="11"/>
  <c r="D169" i="11"/>
  <c r="D170" i="11"/>
  <c r="D171" i="11"/>
  <c r="D172" i="11"/>
  <c r="D173" i="11"/>
  <c r="D174" i="11"/>
  <c r="D175" i="11"/>
  <c r="D176" i="11"/>
  <c r="D177" i="11"/>
  <c r="D178" i="11"/>
  <c r="D179" i="11"/>
  <c r="D180" i="11"/>
  <c r="D181" i="11"/>
  <c r="D182" i="11"/>
  <c r="D183" i="11"/>
  <c r="D184" i="11"/>
  <c r="D185" i="11"/>
  <c r="D186" i="11"/>
  <c r="D187" i="11"/>
  <c r="D188" i="11"/>
  <c r="D189" i="11"/>
  <c r="D190" i="11"/>
  <c r="D191" i="11"/>
  <c r="D192" i="11"/>
  <c r="D193" i="11"/>
  <c r="D194" i="11"/>
  <c r="D195" i="11"/>
  <c r="D196" i="11"/>
  <c r="D197" i="11"/>
  <c r="D198" i="11"/>
  <c r="D199" i="11"/>
  <c r="D200" i="11"/>
  <c r="D201" i="11"/>
  <c r="D202" i="11"/>
  <c r="D203" i="11"/>
  <c r="D204" i="11"/>
  <c r="D136" i="11"/>
  <c r="B137" i="11"/>
  <c r="B138" i="11"/>
  <c r="B139" i="11"/>
  <c r="B140" i="11"/>
  <c r="B141" i="11"/>
  <c r="B142" i="11"/>
  <c r="B143" i="11"/>
  <c r="B144" i="11"/>
  <c r="B145" i="11"/>
  <c r="B146" i="11"/>
  <c r="B147" i="11"/>
  <c r="B148" i="11"/>
  <c r="B149" i="11"/>
  <c r="B150" i="11"/>
  <c r="B151" i="11"/>
  <c r="B152" i="11"/>
  <c r="B153" i="11"/>
  <c r="B154" i="11"/>
  <c r="B155" i="11"/>
  <c r="B156" i="11"/>
  <c r="B157" i="11"/>
  <c r="B158" i="11"/>
  <c r="B159" i="11"/>
  <c r="B160" i="11"/>
  <c r="B161" i="11"/>
  <c r="B162" i="11"/>
  <c r="B163" i="11"/>
  <c r="B164" i="11"/>
  <c r="B165" i="11"/>
  <c r="B166" i="11"/>
  <c r="B167" i="11"/>
  <c r="B168" i="11"/>
  <c r="B169" i="11"/>
  <c r="B170" i="11"/>
  <c r="B171" i="11"/>
  <c r="B172" i="11"/>
  <c r="B173" i="11"/>
  <c r="B174" i="11"/>
  <c r="B175" i="11"/>
  <c r="B176" i="11"/>
  <c r="B177" i="11"/>
  <c r="B178" i="11"/>
  <c r="B179" i="11"/>
  <c r="B180" i="11"/>
  <c r="B181" i="11"/>
  <c r="B182" i="11"/>
  <c r="B183" i="11"/>
  <c r="B184" i="11"/>
  <c r="B185" i="11"/>
  <c r="B186" i="11"/>
  <c r="B187" i="11"/>
  <c r="B188" i="11"/>
  <c r="B189" i="11"/>
  <c r="B190" i="11"/>
  <c r="B191" i="11"/>
  <c r="B192" i="11"/>
  <c r="B193" i="11"/>
  <c r="B194" i="11"/>
  <c r="B195" i="11"/>
  <c r="B196" i="11"/>
  <c r="B197" i="11"/>
  <c r="B198" i="11"/>
  <c r="B199" i="11"/>
  <c r="B200" i="11"/>
  <c r="B201" i="11"/>
  <c r="B202" i="11"/>
  <c r="B203" i="11"/>
  <c r="B204" i="11"/>
  <c r="B136" i="11"/>
  <c r="G77" i="11"/>
  <c r="G76" i="11"/>
  <c r="G75" i="11"/>
  <c r="G74" i="11"/>
  <c r="G73" i="11"/>
  <c r="G72" i="11"/>
  <c r="G71" i="11"/>
  <c r="G70" i="11"/>
  <c r="G69" i="11"/>
  <c r="G68" i="11"/>
  <c r="G67" i="11"/>
  <c r="G66" i="11"/>
  <c r="G65" i="11"/>
  <c r="G64" i="11"/>
  <c r="G63" i="11"/>
  <c r="F63" i="11"/>
  <c r="F64" i="11"/>
  <c r="F65" i="11"/>
  <c r="F66" i="11"/>
  <c r="F67" i="11"/>
  <c r="F68" i="11"/>
  <c r="F69" i="11"/>
  <c r="F70" i="11"/>
  <c r="F71" i="11"/>
  <c r="F72" i="11"/>
  <c r="F73" i="11"/>
  <c r="F74" i="11"/>
  <c r="F75" i="11"/>
  <c r="F76" i="11"/>
  <c r="F77" i="11"/>
  <c r="F62" i="11"/>
  <c r="E77" i="11"/>
  <c r="E76" i="11"/>
  <c r="E75" i="11"/>
  <c r="E74" i="11"/>
  <c r="E73" i="11"/>
  <c r="E72" i="11"/>
  <c r="E71" i="11"/>
  <c r="E70" i="11"/>
  <c r="E69" i="11"/>
  <c r="E68" i="11"/>
  <c r="E67" i="11"/>
  <c r="E66" i="11"/>
  <c r="E65" i="11"/>
  <c r="E64" i="11"/>
  <c r="E63" i="11"/>
  <c r="D63" i="11"/>
  <c r="D64" i="11"/>
  <c r="D65" i="11"/>
  <c r="D66" i="11"/>
  <c r="D67" i="11"/>
  <c r="D68" i="11"/>
  <c r="D69" i="11"/>
  <c r="D70" i="11"/>
  <c r="D71" i="11"/>
  <c r="D72" i="11"/>
  <c r="D73" i="11"/>
  <c r="D74" i="11"/>
  <c r="D75" i="11"/>
  <c r="D76" i="11"/>
  <c r="D77" i="11"/>
  <c r="D62" i="11"/>
  <c r="C77" i="11"/>
  <c r="C76" i="11"/>
  <c r="C75" i="11"/>
  <c r="C74" i="11"/>
  <c r="C73" i="11"/>
  <c r="C72" i="11"/>
  <c r="C71" i="11"/>
  <c r="C70" i="11"/>
  <c r="C69" i="11"/>
  <c r="C68" i="11"/>
  <c r="C67" i="11"/>
  <c r="C66" i="11"/>
  <c r="C65" i="11"/>
  <c r="C64" i="11"/>
  <c r="C63" i="11"/>
  <c r="B63" i="11"/>
  <c r="B64" i="11"/>
  <c r="B65" i="11"/>
  <c r="B66" i="11"/>
  <c r="B67" i="11"/>
  <c r="B68" i="11"/>
  <c r="B69" i="11"/>
  <c r="B70" i="11"/>
  <c r="B71" i="11"/>
  <c r="B72" i="11"/>
  <c r="B73" i="11"/>
  <c r="B74" i="11"/>
  <c r="B75" i="11"/>
  <c r="B76" i="11"/>
  <c r="B77" i="11"/>
  <c r="B62" i="11"/>
  <c r="F196" i="6"/>
  <c r="D196" i="6"/>
  <c r="B196" i="6"/>
  <c r="F195" i="6"/>
  <c r="D195" i="6"/>
  <c r="B195" i="6"/>
  <c r="F194" i="6"/>
  <c r="D194" i="6"/>
  <c r="B194" i="6"/>
  <c r="F193" i="6"/>
  <c r="D193" i="6"/>
  <c r="B193" i="6"/>
  <c r="F192" i="6"/>
  <c r="D192" i="6"/>
  <c r="B192" i="6"/>
  <c r="F191" i="6"/>
  <c r="D191" i="6"/>
  <c r="B191" i="6"/>
  <c r="G170" i="6"/>
  <c r="G166" i="6"/>
  <c r="G162" i="6"/>
  <c r="F162" i="6"/>
  <c r="F163" i="6"/>
  <c r="G163" i="6" s="1"/>
  <c r="F164" i="6"/>
  <c r="F165" i="6"/>
  <c r="F166" i="6"/>
  <c r="F167" i="6"/>
  <c r="F168" i="6"/>
  <c r="F169" i="6"/>
  <c r="F170" i="6"/>
  <c r="F171" i="6"/>
  <c r="F172" i="6"/>
  <c r="F173" i="6"/>
  <c r="E170" i="6"/>
  <c r="E166" i="6"/>
  <c r="E162" i="6"/>
  <c r="D162" i="6"/>
  <c r="D163" i="6"/>
  <c r="D164" i="6"/>
  <c r="D165" i="6"/>
  <c r="D166" i="6"/>
  <c r="D167" i="6"/>
  <c r="D168" i="6"/>
  <c r="D169" i="6"/>
  <c r="D170" i="6"/>
  <c r="D171" i="6"/>
  <c r="D172" i="6"/>
  <c r="D173" i="6"/>
  <c r="F161" i="6"/>
  <c r="D161" i="6"/>
  <c r="C170" i="6"/>
  <c r="C166" i="6"/>
  <c r="C162" i="6"/>
  <c r="B162" i="6"/>
  <c r="B163" i="6"/>
  <c r="B164" i="6"/>
  <c r="B165" i="6"/>
  <c r="B166" i="6"/>
  <c r="B167" i="6"/>
  <c r="B168" i="6"/>
  <c r="B169" i="6"/>
  <c r="B170" i="6"/>
  <c r="B171" i="6"/>
  <c r="B172" i="6"/>
  <c r="B173" i="6"/>
  <c r="B161" i="6"/>
  <c r="C81" i="11" l="1"/>
  <c r="A90" i="11"/>
  <c r="I113" i="8"/>
  <c r="C7" i="8"/>
  <c r="C129" i="8"/>
  <c r="A17" i="8"/>
  <c r="C46" i="8"/>
  <c r="D92" i="9"/>
  <c r="D367" i="11"/>
  <c r="C296" i="11"/>
  <c r="D346" i="11"/>
  <c r="D315" i="11"/>
  <c r="D338" i="9"/>
  <c r="B81" i="11"/>
  <c r="A89" i="11"/>
  <c r="I98" i="8"/>
  <c r="B46" i="8"/>
  <c r="A16" i="8"/>
  <c r="B129" i="8"/>
  <c r="B7" i="8"/>
  <c r="B308" i="9"/>
  <c r="B315" i="9" s="1"/>
  <c r="B346" i="11"/>
  <c r="B367" i="11"/>
  <c r="B315" i="11"/>
  <c r="B338" i="9"/>
  <c r="B296" i="11"/>
  <c r="C172" i="6"/>
  <c r="G206" i="8"/>
  <c r="C167" i="6"/>
  <c r="C185" i="9"/>
  <c r="B92" i="9"/>
  <c r="E8" i="9"/>
  <c r="E185" i="9"/>
  <c r="D7" i="9"/>
  <c r="C203" i="6"/>
  <c r="C212" i="6"/>
  <c r="C213" i="6"/>
  <c r="C202" i="6"/>
  <c r="C201" i="6"/>
  <c r="C206" i="6"/>
  <c r="C205" i="6"/>
  <c r="C204" i="6"/>
  <c r="G169" i="6"/>
  <c r="G168" i="6"/>
  <c r="C168" i="6"/>
  <c r="G164" i="6"/>
  <c r="E165" i="6"/>
  <c r="C169" i="6"/>
  <c r="G165" i="6"/>
  <c r="E167" i="6"/>
  <c r="E172" i="6"/>
  <c r="C173" i="6"/>
  <c r="E164" i="6"/>
  <c r="E163" i="6"/>
  <c r="E171" i="6"/>
  <c r="C165" i="6"/>
  <c r="G173" i="6"/>
  <c r="C164" i="6"/>
  <c r="E169" i="6"/>
  <c r="G172" i="6"/>
  <c r="C163" i="6"/>
  <c r="E168" i="6"/>
  <c r="G171" i="6"/>
  <c r="C171" i="6"/>
  <c r="G167" i="6"/>
  <c r="E173" i="6"/>
  <c r="E122" i="9"/>
  <c r="E134" i="9"/>
  <c r="C122" i="9"/>
  <c r="C134" i="9"/>
  <c r="A227" i="11"/>
  <c r="B44" i="11"/>
  <c r="C44" i="11"/>
  <c r="A229" i="11"/>
  <c r="E44" i="11"/>
  <c r="D44" i="11"/>
  <c r="G200" i="11"/>
  <c r="B122" i="9"/>
  <c r="B134" i="9"/>
  <c r="D134" i="9"/>
  <c r="D122" i="9"/>
  <c r="B255" i="6"/>
  <c r="C255" i="6"/>
  <c r="B237" i="6"/>
  <c r="C237" i="6"/>
  <c r="D255" i="6"/>
  <c r="E255" i="6"/>
  <c r="D237" i="6"/>
  <c r="E237" i="6"/>
  <c r="D328" i="11"/>
  <c r="D379" i="11"/>
  <c r="B379" i="11"/>
  <c r="B328" i="11"/>
  <c r="B243" i="11"/>
  <c r="C243" i="11"/>
  <c r="D243" i="11"/>
  <c r="E243" i="11"/>
  <c r="G199" i="11"/>
  <c r="A226" i="11"/>
  <c r="C209" i="11"/>
  <c r="G198" i="11"/>
  <c r="A228" i="11"/>
  <c r="E209" i="11"/>
  <c r="G194" i="11"/>
  <c r="G192" i="11"/>
  <c r="G204" i="11"/>
  <c r="G202" i="11"/>
  <c r="G190" i="11"/>
  <c r="C236" i="9"/>
  <c r="C301" i="9"/>
  <c r="E301" i="9"/>
  <c r="D301" i="9"/>
  <c r="G238" i="9"/>
  <c r="G239" i="9"/>
  <c r="G241" i="9"/>
  <c r="G242" i="9"/>
  <c r="G243" i="9"/>
  <c r="G240" i="9"/>
  <c r="B243" i="9"/>
  <c r="D243" i="9"/>
  <c r="E242" i="9"/>
  <c r="D238" i="9"/>
  <c r="F243" i="9"/>
  <c r="E239" i="9"/>
  <c r="C242" i="9"/>
  <c r="F239" i="9"/>
  <c r="E241" i="9"/>
  <c r="C143" i="8"/>
  <c r="E143" i="8"/>
  <c r="E206" i="8"/>
  <c r="C241" i="9"/>
  <c r="C243" i="9"/>
  <c r="E238" i="9"/>
  <c r="F240" i="9"/>
  <c r="F238" i="9"/>
  <c r="B242" i="9"/>
  <c r="D242" i="9"/>
  <c r="E243" i="9"/>
  <c r="D241" i="9"/>
  <c r="B241" i="9"/>
  <c r="B240" i="9"/>
  <c r="C238" i="9"/>
  <c r="D240" i="9"/>
  <c r="B239" i="9"/>
  <c r="C239" i="9"/>
  <c r="D239" i="9"/>
  <c r="C240" i="9"/>
  <c r="B238" i="9"/>
  <c r="F242" i="9"/>
  <c r="F241" i="9"/>
  <c r="E236" i="9"/>
  <c r="E240" i="9"/>
  <c r="E195" i="11"/>
  <c r="E202" i="11"/>
  <c r="E190" i="11"/>
  <c r="C192" i="11"/>
  <c r="E201" i="11"/>
  <c r="E189" i="11"/>
  <c r="B193" i="8"/>
  <c r="D193" i="8"/>
  <c r="C193" i="8"/>
  <c r="C201" i="8"/>
  <c r="C170" i="8"/>
  <c r="A100" i="8"/>
  <c r="A101" i="8" s="1"/>
  <c r="B201" i="8"/>
  <c r="D201" i="8"/>
  <c r="G197" i="8"/>
  <c r="E170" i="8"/>
  <c r="A102" i="8"/>
  <c r="A103" i="8" s="1"/>
  <c r="E201" i="8"/>
  <c r="B185" i="8"/>
  <c r="F197" i="8"/>
  <c r="F206" i="8"/>
  <c r="C206" i="8"/>
  <c r="E176" i="8"/>
  <c r="B206" i="8"/>
  <c r="D206" i="8"/>
  <c r="E193" i="8"/>
  <c r="F193" i="8"/>
  <c r="G193" i="8"/>
  <c r="C197" i="8"/>
  <c r="E197" i="8"/>
  <c r="F201" i="8"/>
  <c r="B197" i="8"/>
  <c r="D197" i="8"/>
  <c r="G201" i="8"/>
  <c r="F172" i="8"/>
  <c r="D185" i="8"/>
  <c r="E180" i="8"/>
  <c r="G180" i="8"/>
  <c r="B172" i="8"/>
  <c r="E172" i="8"/>
  <c r="F185" i="8"/>
  <c r="B180" i="8"/>
  <c r="C180" i="8"/>
  <c r="D180" i="8"/>
  <c r="F180" i="8"/>
  <c r="C185" i="8"/>
  <c r="E185" i="8"/>
  <c r="G185" i="8"/>
  <c r="G172" i="8"/>
  <c r="C176" i="8"/>
  <c r="G176" i="8"/>
  <c r="B176" i="8"/>
  <c r="D176" i="8"/>
  <c r="F176" i="8"/>
  <c r="C172" i="8"/>
  <c r="D172" i="8"/>
  <c r="B7" i="9"/>
  <c r="G193" i="11"/>
  <c r="C197" i="11"/>
  <c r="G203" i="11"/>
  <c r="G191" i="11"/>
  <c r="C196" i="11"/>
  <c r="C190" i="11"/>
  <c r="E194" i="11"/>
  <c r="E193" i="11"/>
  <c r="E14" i="9"/>
  <c r="F14" i="9"/>
  <c r="C198" i="11"/>
  <c r="C195" i="11"/>
  <c r="C194" i="11"/>
  <c r="G188" i="11"/>
  <c r="C193" i="11"/>
  <c r="C204" i="11"/>
  <c r="C203" i="11"/>
  <c r="C191" i="11"/>
  <c r="C202" i="11"/>
  <c r="C201" i="11"/>
  <c r="C189" i="11"/>
  <c r="C200" i="11"/>
  <c r="C199" i="11"/>
  <c r="E204" i="11"/>
  <c r="E192" i="11"/>
  <c r="G201" i="11"/>
  <c r="G189" i="11"/>
  <c r="E188" i="11"/>
  <c r="G197" i="11"/>
  <c r="E199" i="11"/>
  <c r="G196" i="11"/>
  <c r="E198" i="11"/>
  <c r="G195" i="11"/>
  <c r="E200" i="11"/>
  <c r="C188" i="11"/>
  <c r="E197" i="11"/>
  <c r="G163" i="8"/>
  <c r="B165" i="8"/>
  <c r="E165" i="8"/>
  <c r="G165" i="8"/>
  <c r="F165" i="8"/>
  <c r="F163" i="8"/>
  <c r="C165" i="8"/>
  <c r="D165" i="8"/>
  <c r="B163" i="8"/>
  <c r="C163" i="8"/>
  <c r="E163" i="8"/>
  <c r="D163" i="8"/>
  <c r="E191" i="11"/>
  <c r="E203" i="11"/>
  <c r="E196" i="11"/>
  <c r="D209" i="11"/>
  <c r="D135" i="11"/>
  <c r="D170" i="8"/>
  <c r="B170" i="8"/>
  <c r="B301" i="9"/>
  <c r="B236" i="9"/>
  <c r="B261" i="9"/>
  <c r="D218" i="9"/>
  <c r="D261" i="9"/>
  <c r="D236" i="9"/>
  <c r="B218" i="9"/>
  <c r="B185" i="9"/>
  <c r="D185" i="9"/>
  <c r="B164" i="9"/>
  <c r="D164" i="9"/>
  <c r="B76" i="9"/>
  <c r="D76" i="9"/>
  <c r="B23" i="9"/>
  <c r="D23" i="9"/>
  <c r="B143" i="8"/>
  <c r="D143" i="8"/>
  <c r="D78" i="8"/>
  <c r="D59" i="8"/>
  <c r="B59" i="8"/>
  <c r="B78" i="8"/>
  <c r="B209" i="11"/>
  <c r="B135" i="11"/>
  <c r="B23" i="11"/>
  <c r="B53" i="11" s="1"/>
  <c r="D23" i="11"/>
  <c r="D53" i="11" s="1"/>
  <c r="C23" i="11"/>
  <c r="E23" i="11"/>
  <c r="B61" i="11"/>
  <c r="D61" i="11"/>
  <c r="B215" i="11"/>
  <c r="C217" i="11" s="1"/>
  <c r="D215" i="11"/>
  <c r="B211" i="11"/>
  <c r="D211" i="11"/>
  <c r="F211" i="11"/>
  <c r="G213" i="11" s="1"/>
  <c r="F215" i="11"/>
  <c r="G216" i="11" s="1"/>
  <c r="C230" i="9"/>
  <c r="D230" i="9"/>
  <c r="B230" i="9"/>
  <c r="C228" i="9"/>
  <c r="D228" i="9"/>
  <c r="B228" i="9"/>
  <c r="G303" i="9"/>
  <c r="G304" i="9"/>
  <c r="G305" i="9"/>
  <c r="G302" i="9"/>
  <c r="E303" i="9"/>
  <c r="E304" i="9"/>
  <c r="E305" i="9"/>
  <c r="E302" i="9"/>
  <c r="C303" i="9"/>
  <c r="C304" i="9"/>
  <c r="C305" i="9"/>
  <c r="C302" i="9"/>
  <c r="E315" i="9" l="1"/>
  <c r="E312" i="9"/>
  <c r="F316" i="9"/>
  <c r="F315" i="9"/>
  <c r="C313" i="9"/>
  <c r="F312" i="9"/>
  <c r="G315" i="9"/>
  <c r="D313" i="9"/>
  <c r="G316" i="9"/>
  <c r="F311" i="9"/>
  <c r="C312" i="9"/>
  <c r="G311" i="9"/>
  <c r="C315" i="9"/>
  <c r="E316" i="9"/>
  <c r="D316" i="9"/>
  <c r="G313" i="9"/>
  <c r="G312" i="9"/>
  <c r="E311" i="9"/>
  <c r="B313" i="9"/>
  <c r="D315" i="9"/>
  <c r="E313" i="9"/>
  <c r="B312" i="9"/>
  <c r="F313" i="9"/>
  <c r="C311" i="9"/>
  <c r="B311" i="9"/>
  <c r="D311" i="9"/>
  <c r="D312" i="9"/>
  <c r="B214" i="6"/>
  <c r="C214" i="6"/>
  <c r="G218" i="11"/>
  <c r="G217" i="11"/>
  <c r="G214" i="11"/>
  <c r="E217" i="11"/>
  <c r="E216" i="11"/>
  <c r="C218" i="11"/>
  <c r="B210" i="11"/>
  <c r="C211" i="11" s="1"/>
  <c r="C216" i="11"/>
  <c r="D210" i="11"/>
  <c r="E215" i="11" s="1"/>
  <c r="E214" i="11"/>
  <c r="C213" i="11"/>
  <c r="C214" i="11"/>
  <c r="C212" i="11"/>
  <c r="E218" i="11"/>
  <c r="F210" i="11"/>
  <c r="G215" i="11" s="1"/>
  <c r="G212" i="11"/>
  <c r="E213" i="11"/>
  <c r="E212" i="11"/>
  <c r="E296" i="9"/>
  <c r="C296" i="9"/>
  <c r="D296" i="9"/>
  <c r="B296" i="9"/>
  <c r="E295" i="9"/>
  <c r="C295" i="9"/>
  <c r="D295" i="9"/>
  <c r="B295" i="9"/>
  <c r="E294" i="9"/>
  <c r="C294" i="9"/>
  <c r="D294" i="9"/>
  <c r="B294" i="9"/>
  <c r="E293" i="9"/>
  <c r="C293" i="9"/>
  <c r="D293" i="9"/>
  <c r="B293" i="9"/>
  <c r="E292" i="9"/>
  <c r="C292" i="9"/>
  <c r="D292" i="9"/>
  <c r="B292" i="9"/>
  <c r="E291" i="9"/>
  <c r="C291" i="9"/>
  <c r="D291" i="9"/>
  <c r="B291" i="9"/>
  <c r="E290" i="9"/>
  <c r="C290" i="9"/>
  <c r="D290" i="9"/>
  <c r="F228" i="9"/>
  <c r="C316" i="9" l="1"/>
  <c r="J316" i="9" s="1"/>
  <c r="J315" i="9"/>
  <c r="K315" i="9" s="1"/>
  <c r="G314" i="9"/>
  <c r="F314" i="9"/>
  <c r="J313" i="9"/>
  <c r="K313" i="9" s="1"/>
  <c r="D314" i="9"/>
  <c r="J312" i="9"/>
  <c r="K312" i="9" s="1"/>
  <c r="B316" i="9"/>
  <c r="C314" i="9"/>
  <c r="J311" i="9"/>
  <c r="B322" i="9" s="1"/>
  <c r="B314" i="9"/>
  <c r="E314" i="9"/>
  <c r="E211" i="11"/>
  <c r="G211" i="11"/>
  <c r="C215" i="11"/>
  <c r="E230" i="9"/>
  <c r="F230" i="9"/>
  <c r="E228" i="9"/>
  <c r="K316" i="9" l="1"/>
  <c r="J314" i="9"/>
  <c r="K314" i="9" s="1"/>
  <c r="B323" i="9"/>
  <c r="K311" i="9"/>
  <c r="C69" i="8"/>
  <c r="B69" i="8"/>
  <c r="D69" i="8"/>
  <c r="F181" i="6"/>
  <c r="D181" i="6"/>
  <c r="B181" i="6"/>
  <c r="C94" i="6"/>
  <c r="C109" i="6"/>
  <c r="G135" i="6" s="1"/>
  <c r="C110" i="6"/>
  <c r="G136" i="6" s="1"/>
  <c r="C111" i="6"/>
  <c r="G137" i="6" s="1"/>
  <c r="C112" i="6"/>
  <c r="G138" i="6" s="1"/>
  <c r="C113" i="6"/>
  <c r="G139" i="6" s="1"/>
  <c r="C114" i="6"/>
  <c r="G140" i="6" s="1"/>
  <c r="C115" i="6"/>
  <c r="G141" i="6" s="1"/>
  <c r="C116" i="6"/>
  <c r="G142" i="6" s="1"/>
  <c r="C117" i="6"/>
  <c r="G143" i="6" s="1"/>
  <c r="C118" i="6"/>
  <c r="G133" i="6" s="1"/>
  <c r="C119" i="6"/>
  <c r="C120" i="6"/>
  <c r="C121" i="6"/>
  <c r="C122" i="6"/>
  <c r="C123" i="6"/>
  <c r="C124" i="6"/>
  <c r="C125" i="6"/>
  <c r="C126" i="6"/>
  <c r="C127" i="6"/>
  <c r="C108" i="6"/>
  <c r="G134" i="6" s="1"/>
  <c r="B109" i="6"/>
  <c r="F135" i="6" s="1"/>
  <c r="B110" i="6"/>
  <c r="F136" i="6" s="1"/>
  <c r="B111" i="6"/>
  <c r="F137" i="6" s="1"/>
  <c r="B112" i="6"/>
  <c r="F138" i="6" s="1"/>
  <c r="B113" i="6"/>
  <c r="F139" i="6" s="1"/>
  <c r="B114" i="6"/>
  <c r="F140" i="6" s="1"/>
  <c r="B115" i="6"/>
  <c r="F141" i="6" s="1"/>
  <c r="B116" i="6"/>
  <c r="F142" i="6" s="1"/>
  <c r="B117" i="6"/>
  <c r="F143" i="6" s="1"/>
  <c r="B118" i="6"/>
  <c r="F133" i="6" s="1"/>
  <c r="B119" i="6"/>
  <c r="B120" i="6"/>
  <c r="B121" i="6"/>
  <c r="B122" i="6"/>
  <c r="B123" i="6"/>
  <c r="B124" i="6"/>
  <c r="B125" i="6"/>
  <c r="B126" i="6"/>
  <c r="B127" i="6"/>
  <c r="B108" i="6"/>
  <c r="F134" i="6" s="1"/>
  <c r="G95" i="6"/>
  <c r="G96" i="6"/>
  <c r="G97" i="6"/>
  <c r="G98" i="6"/>
  <c r="G99" i="6"/>
  <c r="G100" i="6"/>
  <c r="G101" i="6"/>
  <c r="G102" i="6"/>
  <c r="G94" i="6"/>
  <c r="F95" i="6"/>
  <c r="F96" i="6"/>
  <c r="F97" i="6"/>
  <c r="F98" i="6"/>
  <c r="F99" i="6"/>
  <c r="F100" i="6"/>
  <c r="F101" i="6"/>
  <c r="F102" i="6"/>
  <c r="F94" i="6"/>
  <c r="E95" i="6"/>
  <c r="E96" i="6"/>
  <c r="E97" i="6"/>
  <c r="E98" i="6"/>
  <c r="E99" i="6"/>
  <c r="E100" i="6"/>
  <c r="E101" i="6"/>
  <c r="E102" i="6"/>
  <c r="E94" i="6"/>
  <c r="D95" i="6"/>
  <c r="D96" i="6"/>
  <c r="D97" i="6"/>
  <c r="D98" i="6"/>
  <c r="D99" i="6"/>
  <c r="D100" i="6"/>
  <c r="D101" i="6"/>
  <c r="D102" i="6"/>
  <c r="D94" i="6"/>
  <c r="C95" i="6"/>
  <c r="C96" i="6"/>
  <c r="C97" i="6"/>
  <c r="C98" i="6"/>
  <c r="C99" i="6"/>
  <c r="C100" i="6"/>
  <c r="C101" i="6"/>
  <c r="C102" i="6"/>
  <c r="B95" i="6"/>
  <c r="B96" i="6"/>
  <c r="B97" i="6"/>
  <c r="B98" i="6"/>
  <c r="B99" i="6"/>
  <c r="B100" i="6"/>
  <c r="B101" i="6"/>
  <c r="B102" i="6"/>
  <c r="B94" i="6"/>
  <c r="F26" i="6"/>
  <c r="G26" i="6"/>
  <c r="F27" i="6"/>
  <c r="G27" i="6"/>
  <c r="F28" i="6"/>
  <c r="G28" i="6"/>
  <c r="F29" i="6"/>
  <c r="G29" i="6"/>
  <c r="F30" i="6"/>
  <c r="G30" i="6"/>
  <c r="F31" i="6"/>
  <c r="G31" i="6"/>
  <c r="F32" i="6"/>
  <c r="G32" i="6"/>
  <c r="F33" i="6"/>
  <c r="G33" i="6"/>
  <c r="F34" i="6"/>
  <c r="G34" i="6"/>
  <c r="F35" i="6"/>
  <c r="G35" i="6"/>
  <c r="F36" i="6"/>
  <c r="G36" i="6"/>
  <c r="F37" i="6"/>
  <c r="G37" i="6"/>
  <c r="F38" i="6"/>
  <c r="G38" i="6"/>
  <c r="F39" i="6"/>
  <c r="G39" i="6"/>
  <c r="F40" i="6"/>
  <c r="G40" i="6"/>
  <c r="F41" i="6"/>
  <c r="G41" i="6"/>
  <c r="F42" i="6"/>
  <c r="G42" i="6"/>
  <c r="F43" i="6"/>
  <c r="G43" i="6"/>
  <c r="F44" i="6"/>
  <c r="G44" i="6"/>
  <c r="F45" i="6"/>
  <c r="G45" i="6"/>
  <c r="F46" i="6"/>
  <c r="G46" i="6"/>
  <c r="F47" i="6"/>
  <c r="G47" i="6"/>
  <c r="F48" i="6"/>
  <c r="G48" i="6"/>
  <c r="F49" i="6"/>
  <c r="G49" i="6"/>
  <c r="F50" i="6"/>
  <c r="G50" i="6"/>
  <c r="F51" i="6"/>
  <c r="G51" i="6"/>
  <c r="F52" i="6"/>
  <c r="G52" i="6"/>
  <c r="F53" i="6"/>
  <c r="G53" i="6"/>
  <c r="F54" i="6"/>
  <c r="G54" i="6"/>
  <c r="F55" i="6"/>
  <c r="G55" i="6"/>
  <c r="F56" i="6"/>
  <c r="G56" i="6"/>
  <c r="F57" i="6"/>
  <c r="G57" i="6"/>
  <c r="F58" i="6"/>
  <c r="G58" i="6"/>
  <c r="F59" i="6"/>
  <c r="G59" i="6"/>
  <c r="F60" i="6"/>
  <c r="G60" i="6"/>
  <c r="F61" i="6"/>
  <c r="G61" i="6"/>
  <c r="F62" i="6"/>
  <c r="G62" i="6"/>
  <c r="F63" i="6"/>
  <c r="G63" i="6"/>
  <c r="F64" i="6"/>
  <c r="G64" i="6"/>
  <c r="F65" i="6"/>
  <c r="G65" i="6"/>
  <c r="F66" i="6"/>
  <c r="G66" i="6"/>
  <c r="F67" i="6"/>
  <c r="G67" i="6"/>
  <c r="F68" i="6"/>
  <c r="G68" i="6"/>
  <c r="F69" i="6"/>
  <c r="G69" i="6"/>
  <c r="F70" i="6"/>
  <c r="G70" i="6"/>
  <c r="F71" i="6"/>
  <c r="G71" i="6"/>
  <c r="F72" i="6"/>
  <c r="G72" i="6"/>
  <c r="G25" i="6"/>
  <c r="F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25" i="6"/>
  <c r="C27" i="6"/>
  <c r="C28" i="6"/>
  <c r="C29" i="6"/>
  <c r="C30" i="6"/>
  <c r="C31" i="6"/>
  <c r="C32" i="6"/>
  <c r="C33" i="6"/>
  <c r="C34" i="6"/>
  <c r="C35" i="6"/>
  <c r="C36" i="6"/>
  <c r="C37" i="6"/>
  <c r="C38" i="6"/>
  <c r="C39" i="6"/>
  <c r="C40" i="6"/>
  <c r="C41" i="6"/>
  <c r="C42" i="6"/>
  <c r="C43" i="6"/>
  <c r="C44" i="6"/>
  <c r="C45" i="6"/>
  <c r="C46" i="6"/>
  <c r="C47" i="6"/>
  <c r="C48" i="6"/>
  <c r="C49" i="6"/>
  <c r="C50" i="6"/>
  <c r="C51" i="6"/>
  <c r="C52" i="6"/>
  <c r="C53" i="6"/>
  <c r="C54" i="6"/>
  <c r="C55" i="6"/>
  <c r="C56" i="6"/>
  <c r="C57" i="6"/>
  <c r="C58" i="6"/>
  <c r="C59" i="6"/>
  <c r="C60" i="6"/>
  <c r="C61" i="6"/>
  <c r="C62" i="6"/>
  <c r="C63" i="6"/>
  <c r="C64" i="6"/>
  <c r="C65" i="6"/>
  <c r="C66" i="6"/>
  <c r="C67" i="6"/>
  <c r="C68" i="6"/>
  <c r="C69" i="6"/>
  <c r="C70" i="6"/>
  <c r="C71" i="6"/>
  <c r="C72" i="6"/>
  <c r="C25" i="6"/>
  <c r="B50" i="6"/>
  <c r="B51" i="6"/>
  <c r="B52" i="6"/>
  <c r="B53" i="6"/>
  <c r="B54" i="6"/>
  <c r="B55" i="6"/>
  <c r="B56" i="6"/>
  <c r="B57" i="6"/>
  <c r="B58" i="6"/>
  <c r="B59" i="6"/>
  <c r="B60" i="6"/>
  <c r="B61" i="6"/>
  <c r="B62" i="6"/>
  <c r="B63" i="6"/>
  <c r="B64" i="6"/>
  <c r="B65" i="6"/>
  <c r="B66" i="6"/>
  <c r="B67" i="6"/>
  <c r="B68" i="6"/>
  <c r="B69" i="6"/>
  <c r="B70" i="6"/>
  <c r="B71" i="6"/>
  <c r="B72" i="6"/>
  <c r="B49" i="6"/>
  <c r="B26" i="6"/>
  <c r="B27" i="6"/>
  <c r="B28" i="6"/>
  <c r="B29" i="6"/>
  <c r="B30" i="6"/>
  <c r="B31" i="6"/>
  <c r="B32" i="6"/>
  <c r="B33" i="6"/>
  <c r="B34" i="6"/>
  <c r="B35" i="6"/>
  <c r="B36" i="6"/>
  <c r="B37" i="6"/>
  <c r="B38" i="6"/>
  <c r="B39" i="6"/>
  <c r="B40" i="6"/>
  <c r="B41" i="6"/>
  <c r="B42" i="6"/>
  <c r="B43" i="6"/>
  <c r="B44" i="6"/>
  <c r="B45" i="6"/>
  <c r="B46" i="6"/>
  <c r="B47" i="6"/>
  <c r="B48" i="6"/>
  <c r="B87" i="6" s="1"/>
  <c r="B25" i="6"/>
  <c r="F8" i="6"/>
  <c r="F93" i="6" s="1"/>
  <c r="D8" i="6"/>
  <c r="D93" i="6" s="1"/>
  <c r="B8" i="6"/>
  <c r="F14" i="6" l="1"/>
  <c r="B24" i="6"/>
  <c r="B77" i="6" s="1"/>
  <c r="B84" i="6"/>
  <c r="B79" i="6"/>
  <c r="B83" i="6"/>
  <c r="B86" i="6"/>
  <c r="B81" i="6"/>
  <c r="B85" i="6"/>
  <c r="B80" i="6"/>
  <c r="B82" i="6"/>
  <c r="D24" i="6"/>
  <c r="D77" i="6" s="1"/>
  <c r="F24" i="6"/>
  <c r="B93" i="6"/>
  <c r="B107" i="6"/>
  <c r="F132" i="6" s="1"/>
  <c r="B226" i="9"/>
  <c r="C226" i="9"/>
  <c r="D226" i="9"/>
  <c r="F184" i="6" l="1"/>
  <c r="G184" i="6" s="1"/>
  <c r="F183" i="6"/>
  <c r="G183" i="6" s="1"/>
  <c r="F182" i="6"/>
  <c r="G182" i="6" s="1"/>
  <c r="D184" i="6"/>
  <c r="E184" i="6" s="1"/>
  <c r="D183" i="6"/>
  <c r="E183" i="6" s="1"/>
  <c r="D182" i="6"/>
  <c r="E182" i="6" s="1"/>
  <c r="B183" i="6"/>
  <c r="C183" i="6" s="1"/>
  <c r="B184" i="6"/>
  <c r="C184" i="6" s="1"/>
  <c r="B182" i="6"/>
  <c r="C182" i="6" s="1"/>
  <c r="G8" i="9"/>
  <c r="B78" i="6"/>
  <c r="E8" i="6"/>
  <c r="C8" i="6"/>
  <c r="D190" i="6" l="1"/>
  <c r="E195" i="6" s="1"/>
  <c r="F190" i="6"/>
  <c r="G196" i="6" s="1"/>
  <c r="B190" i="6"/>
  <c r="E194" i="6" l="1"/>
  <c r="E192" i="6"/>
  <c r="E193" i="6"/>
  <c r="E196" i="6"/>
  <c r="E191" i="6"/>
  <c r="G193" i="6"/>
  <c r="G192" i="6"/>
  <c r="G191" i="6"/>
  <c r="G195" i="6"/>
  <c r="G194" i="6"/>
  <c r="C193" i="6"/>
  <c r="C191" i="6"/>
  <c r="C194" i="6"/>
  <c r="C192" i="6"/>
  <c r="C196" i="6"/>
  <c r="C195" i="6"/>
</calcChain>
</file>

<file path=xl/sharedStrings.xml><?xml version="1.0" encoding="utf-8"?>
<sst xmlns="http://schemas.openxmlformats.org/spreadsheetml/2006/main" count="11902" uniqueCount="2584">
  <si>
    <t>City:</t>
  </si>
  <si>
    <t>City of Fresno</t>
  </si>
  <si>
    <t>County:</t>
  </si>
  <si>
    <t>Overview</t>
  </si>
  <si>
    <t>Table of Contents</t>
  </si>
  <si>
    <t>Tables</t>
  </si>
  <si>
    <t>Charts</t>
  </si>
  <si>
    <t>Population and Employment Metrics</t>
  </si>
  <si>
    <t>Total Population (City, County, and State)</t>
  </si>
  <si>
    <t>A. Population and Employment Trends</t>
  </si>
  <si>
    <t>Required</t>
  </si>
  <si>
    <t>Total Population Over Time (City)</t>
  </si>
  <si>
    <t>Recommended</t>
  </si>
  <si>
    <t>Total Population and Percent Change Over Time (1980 to 2020) (City)</t>
  </si>
  <si>
    <t xml:space="preserve">Population by Sex by Age, Detailed (City, County, and State) </t>
  </si>
  <si>
    <t>Population by Age, Detailed (City, County, and State)</t>
  </si>
  <si>
    <t>Population by Age (2020) (City)</t>
  </si>
  <si>
    <t>Population by Race (City, County, and State)</t>
  </si>
  <si>
    <t>Population by Race by Hispanic Origin (City, County, and State)</t>
  </si>
  <si>
    <t>Population by Race by Hispanic Origin, Over Time (City)</t>
  </si>
  <si>
    <t>Population by Race by Hispanic Origin Over Time (2000 to 2020) (City)</t>
  </si>
  <si>
    <t>Population by Race Over Time, Simplified (City)</t>
  </si>
  <si>
    <t>Disability by Type by Age for the Total Population (City, County, and State)</t>
  </si>
  <si>
    <t>D.1. Persons with Disabilities</t>
  </si>
  <si>
    <t xml:space="preserve">Population by Number of Disabilities (City, County, and State) </t>
  </si>
  <si>
    <t>Population by Number of Disabilities by Age (2020) (City, County, and State)</t>
  </si>
  <si>
    <t>Disability by Type for the Population with a Disability (City, County, and State)</t>
  </si>
  <si>
    <t>Disability by Type for Population with a Disability (2020) (City)</t>
  </si>
  <si>
    <t xml:space="preserve">DDS Data on People with Developmental Disabilities by Zip Code - Residence </t>
  </si>
  <si>
    <t>D.2. Persons with Developmental Disabilities</t>
  </si>
  <si>
    <t>DDS Data on People with Developmental Disabilities by Zip Code - Age</t>
  </si>
  <si>
    <t>Industry in which the Civilian Employed Population 16 Years and Over is Employed (City)</t>
  </si>
  <si>
    <t>Employment by Industry (City, County, and State)</t>
  </si>
  <si>
    <t>Total Employment by Industry Over Time (2010 to 2020)* (City)</t>
  </si>
  <si>
    <t>Employment by Occupation (City, County, and State)</t>
  </si>
  <si>
    <t>D.5. Farmworkers (Seasonal and Permanent)</t>
  </si>
  <si>
    <t>Households Metrics</t>
  </si>
  <si>
    <t>Total Households Over Time (City)</t>
  </si>
  <si>
    <t>B.1. Number of Existing Households</t>
  </si>
  <si>
    <t xml:space="preserve">Households by Type (City, County, and State) </t>
  </si>
  <si>
    <t>Households by Type (2020) (City)</t>
  </si>
  <si>
    <t>Female-Headed Households (City, County, and State)</t>
  </si>
  <si>
    <t>D.6. Female-Headed Households</t>
  </si>
  <si>
    <t>Female-Headed Households (2020) (City, County, and State)</t>
  </si>
  <si>
    <t>Female-Headed Households with Children, no Spouse Present, by Poverty Status</t>
  </si>
  <si>
    <t xml:space="preserve">Households by Size (City, County, and State) </t>
  </si>
  <si>
    <t>Average Household Size (City, County, and State)</t>
  </si>
  <si>
    <t>B. Household Characteristics</t>
  </si>
  <si>
    <t>Average Household Size Over Time (2010 to 2020) (City)</t>
  </si>
  <si>
    <t>Overpayment by Tenure (City)</t>
  </si>
  <si>
    <t>B.2. Total Households Overpaying for Housing</t>
  </si>
  <si>
    <t>Lower Income Households Overpaying by Tenure</t>
  </si>
  <si>
    <t xml:space="preserve">B.3. Lower Income Households Overpaying </t>
  </si>
  <si>
    <t>Extremely Low Income Households by Tenure</t>
  </si>
  <si>
    <t>Extremely Low Income Households Overpaying by Tenure (City)</t>
  </si>
  <si>
    <t>Extremely Low Income Households Housing Situation by Tenure</t>
  </si>
  <si>
    <t>Senior Households by Income (City, County, and State)</t>
  </si>
  <si>
    <t>D.3. Elderly</t>
  </si>
  <si>
    <t>Senior Households by Income (2020) (City)</t>
  </si>
  <si>
    <t>Senior Households by Tenure (City, County, and State)</t>
  </si>
  <si>
    <t>Senior Households by Tenure (2020) (City)</t>
  </si>
  <si>
    <t>Senior Households by Tenure Over Time (City, County, and State)</t>
  </si>
  <si>
    <t>Senior Households by Tenure Over Time (2010 to 2020) (City, County, and State)</t>
  </si>
  <si>
    <t xml:space="preserve">Tenure by Household Size (City, County, and State) </t>
  </si>
  <si>
    <t>D.4. Large Households</t>
  </si>
  <si>
    <t>Tenure by Household Size Over Time (City)</t>
  </si>
  <si>
    <t>Median Selected Monthly Owner Costs (City, County, and State)</t>
  </si>
  <si>
    <t>C.3. Housing Costs</t>
  </si>
  <si>
    <t>Median Selected Monthly Owner Costs as a Percentage of Median Household Income (2020) (City, County, and State)</t>
  </si>
  <si>
    <t xml:space="preserve">Cost-Burdened Owner-Occupied Households (City, County, and State) </t>
  </si>
  <si>
    <t>Cost-Burdened Owner-Occupied Households Over Time (City)</t>
  </si>
  <si>
    <t>Total and Percent Change Cost-Burdened Owner-Occupied Households Over Time (1980-2020) (City)</t>
  </si>
  <si>
    <t xml:space="preserve">Median Gross Rent (City, County, and State) </t>
  </si>
  <si>
    <t>Median Gross Rent as a Percentage of Household Income (City, County, and State)</t>
  </si>
  <si>
    <t>Cost-Burdened Renter-Occupied Households (City, County, and State)</t>
  </si>
  <si>
    <t>Cost-Burdened Renter-Occupied Households Over Time (City)</t>
  </si>
  <si>
    <t xml:space="preserve">HUD CoC - Homelessness by Type </t>
  </si>
  <si>
    <t>D.7. Homeless Population</t>
  </si>
  <si>
    <t>HUD CoC - Homelessness by Type Over Time</t>
  </si>
  <si>
    <t>HUD CoC - Homelessness by Race</t>
  </si>
  <si>
    <t>HUD CoC - Homeless by Hispanic or Latino</t>
  </si>
  <si>
    <t>Economic Conditions Metrics</t>
  </si>
  <si>
    <t>Median Household Income (City, County, and State)</t>
  </si>
  <si>
    <t xml:space="preserve">C.3. Housing Costs </t>
  </si>
  <si>
    <t>Median Household Income by Race or Hispanic Origin (City, County, and State)</t>
  </si>
  <si>
    <t>Total Households in Poverty (City, County, and State)</t>
  </si>
  <si>
    <t>Percent of Households in Poverty Over Time (City)</t>
  </si>
  <si>
    <t>Total Households in Poverty and Percent Change Over Time (2010 to 2020) (City)</t>
  </si>
  <si>
    <t>Household Poverty Status by Race or Hispanic Origin in the Past 12 Months (City, County, and State)</t>
  </si>
  <si>
    <t>Percent of Households in Poverty by Race or Hispanic Origin (2020) (City)</t>
  </si>
  <si>
    <t>Worker Population for Workplace Geography Over Time (City, County, and State)</t>
  </si>
  <si>
    <t>Worker Population for Workplace Geography Over Time (2010 to 2020) (City and County)</t>
  </si>
  <si>
    <t>Gini Index (City, County, and State)</t>
  </si>
  <si>
    <t>Means of Transportation to Work (City, County, and State)</t>
  </si>
  <si>
    <t>Means of Transportation to Work (2020) (City, County, and State)</t>
  </si>
  <si>
    <t>Travel Time to Work (City, County, and State)</t>
  </si>
  <si>
    <t>Travel Time to Work Over Time (City)</t>
  </si>
  <si>
    <t>Housing Stock Metrics</t>
  </si>
  <si>
    <t>Total Housing Units (City, County, and State)</t>
  </si>
  <si>
    <t xml:space="preserve">C. Housing Stock Characteristics </t>
  </si>
  <si>
    <t>Total Housing Units Over Time (City)</t>
  </si>
  <si>
    <t xml:space="preserve">Total Housing Units by Type (City, County, and State) </t>
  </si>
  <si>
    <t>C.4. Housing Units by Type</t>
  </si>
  <si>
    <t>Total Housing Units by Type Over Time (City)</t>
  </si>
  <si>
    <t>Total Housing Units by Type Over Time (2010 to 2020) (City)</t>
  </si>
  <si>
    <t>Total Housing Units by Number of Bedrooms Over Time (City)</t>
  </si>
  <si>
    <t>C. Housing Stock Characteristics</t>
  </si>
  <si>
    <t>Total Housing Units by Number of Bedrooms Over Time (2020) (City)</t>
  </si>
  <si>
    <t>C.1. Housing Conditions</t>
  </si>
  <si>
    <t>Total Occupied Housing Units by Year Built (2020) (City)</t>
  </si>
  <si>
    <t>Tenure by Year Structure Built (City, County, and State)</t>
  </si>
  <si>
    <t>Occupied Housing Units Lacking Complete Plumbing Facilities by Tenure (2020)</t>
  </si>
  <si>
    <t>Jobs-to-Housing Ratio Over Time (City)</t>
  </si>
  <si>
    <t>Total Jobs, Total Housing Units, and Jobs-to-Housing Ratio Over Time (2010 to 2020) (City)</t>
  </si>
  <si>
    <t>Vacancy Status by Type for Total Vacant Units (City, County, and State)</t>
  </si>
  <si>
    <t>C.4. Vacancy Rates</t>
  </si>
  <si>
    <t>Percent Total Vacant Units by Type (2020) (City)</t>
  </si>
  <si>
    <t xml:space="preserve">Occupied Housing Units by Occupants per Room (City, County, and State) </t>
  </si>
  <si>
    <t>C.2. Overcrowded Households</t>
  </si>
  <si>
    <t>Occupied Housing Units by Occupants per Room Over Time (City)</t>
  </si>
  <si>
    <t>Housing Units by Tenure (City, County, and State)</t>
  </si>
  <si>
    <t xml:space="preserve">B. Household Characteristics </t>
  </si>
  <si>
    <t>Housing Units by Tenure Over Time (City)</t>
  </si>
  <si>
    <t>Household Tenure Over Time (1980 to 2020) (City)</t>
  </si>
  <si>
    <t xml:space="preserve">Housing Tenure by Number of Bedrooms (City, County, and State) </t>
  </si>
  <si>
    <t>Housing Tenure by Number of Bedrooms (2020) (City, County, and State)</t>
  </si>
  <si>
    <t>Housing Tenure by Race or Hispanic Origin (City, County, and State)</t>
  </si>
  <si>
    <t>Housing Tenure by Race or Hispanic Origin (2020) (City)</t>
  </si>
  <si>
    <t>Housing Tenure by Race or Hispanic Origin (Simplified) (City)</t>
  </si>
  <si>
    <t xml:space="preserve">Building Permits by Number of Structures Authorized (City, County, and State) </t>
  </si>
  <si>
    <t>Percent Building Permits by Number of Structures Authorized (2020) (City)</t>
  </si>
  <si>
    <t>Progress Toward Meeting RHNA Allocation - Permitted Units by Year (City)</t>
  </si>
  <si>
    <t>Permitted Units by Affordability by Year in 5th Cycle RHNA (2015 to 2019) (City)</t>
  </si>
  <si>
    <t>Percent Permitted Units by Affordability Towards 5th Cycle RHNA Completion (2019) (City)</t>
  </si>
  <si>
    <t>RHNA - Total Existing Extremely Low Income Households (City and County)</t>
  </si>
  <si>
    <t>B.4. Total Number of Existing ELI Households</t>
  </si>
  <si>
    <t>RHNA - Total Projected Extremely Low Income Households (City and County)</t>
  </si>
  <si>
    <t xml:space="preserve">B.5. Total Number Projected ELI Households </t>
  </si>
  <si>
    <t>Median Housing Value (City, County, and State)</t>
  </si>
  <si>
    <t>Zillow: Market Rate Rent Trends for SJV Metropolitan Statistical Areas (2014 to 2021)</t>
  </si>
  <si>
    <t>Zillow: Median Sales Price for SJV Metropolitan Statistical Areas (2008 to 2021)</t>
  </si>
  <si>
    <t>Zillow: Home Values for All SJV Counties (1996 to 2021)</t>
  </si>
  <si>
    <t>Worksheet Name</t>
  </si>
  <si>
    <t>Description</t>
  </si>
  <si>
    <t>Notes</t>
  </si>
  <si>
    <t>References</t>
  </si>
  <si>
    <t>This workbook includes several reference tables that provide additional raw data from the sources used for the analysis. The reference tables are organized by source and year:</t>
  </si>
  <si>
    <t>Ref. ACS-5-YR</t>
  </si>
  <si>
    <t>Ref. DC-2020</t>
  </si>
  <si>
    <t>Decennial Census (DC) 2020</t>
  </si>
  <si>
    <t>Ref. DC-2010</t>
  </si>
  <si>
    <t>Decennial Census (DC) 2010</t>
  </si>
  <si>
    <t>Ref. DC-2000</t>
  </si>
  <si>
    <t>Decennial Census (DC) 2000</t>
  </si>
  <si>
    <t>Ref. DC-1990</t>
  </si>
  <si>
    <t>Decennial Census (DC) 1990</t>
  </si>
  <si>
    <t>Ref. DC-1980</t>
  </si>
  <si>
    <t>Decennial Census (DC) 1980</t>
  </si>
  <si>
    <t>Ref. HCD-2020</t>
  </si>
  <si>
    <t>Ref. CHAS</t>
  </si>
  <si>
    <t>Ref. Ag</t>
  </si>
  <si>
    <t>USDA's Agricultural Census from 2017</t>
  </si>
  <si>
    <t>Back to Table of Contents</t>
  </si>
  <si>
    <t>Total Population</t>
  </si>
  <si>
    <t>Total Population and Percent Change Over Time (1980 to 2020)</t>
  </si>
  <si>
    <t xml:space="preserve"> </t>
  </si>
  <si>
    <t>California</t>
  </si>
  <si>
    <t>Total</t>
  </si>
  <si>
    <t>Source: U.S. Census Bureau, ACS16-20 (5-year Estimates), Table B01003.</t>
  </si>
  <si>
    <t>Total Population Over Time (Decennial Census)</t>
  </si>
  <si>
    <t>Percent Change</t>
  </si>
  <si>
    <t>Population by Age Group (Detailed)</t>
  </si>
  <si>
    <t>Percent</t>
  </si>
  <si>
    <t>Total:</t>
  </si>
  <si>
    <t xml:space="preserve">   Male:</t>
  </si>
  <si>
    <t xml:space="preserve">      Under 5 Years</t>
  </si>
  <si>
    <t xml:space="preserve">      5 To 9 Years</t>
  </si>
  <si>
    <t xml:space="preserve">      10 To 14 Years</t>
  </si>
  <si>
    <t xml:space="preserve">      15 To 17 Years</t>
  </si>
  <si>
    <t xml:space="preserve">      18 And 19 Years</t>
  </si>
  <si>
    <t xml:space="preserve">      20 Years</t>
  </si>
  <si>
    <t xml:space="preserve">      21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</si>
  <si>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</si>
  <si>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</si>
  <si>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</si>
  <si>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</si>
  <si>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</si>
  <si>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</si>
  <si>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</si>
  <si>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</si>
  <si>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</si>
  <si>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</si>
  <si>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</si>
  <si>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</si>
  <si>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</si>
  <si>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</si>
  <si>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</si>
  <si>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</si>
  <si>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 xml:space="preserve">   Female:</t>
  </si>
  <si>
    <t>Population by Age (2020)</t>
  </si>
  <si>
    <t>Source: U.S. Census Bureau, ACS16-20 (5-year Estimates), Table B01001.</t>
  </si>
  <si>
    <t>Population by Age Groups (Total)</t>
  </si>
  <si>
    <t>Under 5 Years</t>
  </si>
  <si>
    <t>5 to 17 Years</t>
  </si>
  <si>
    <t>18 to 24 Years</t>
  </si>
  <si>
    <t>25 to 34 Years</t>
  </si>
  <si>
    <t>35 to 44 Years</t>
  </si>
  <si>
    <t>45 to 54 Years</t>
  </si>
  <si>
    <t>55 to 64 Years</t>
  </si>
  <si>
    <t>65 to 74 Years</t>
  </si>
  <si>
    <t>75 to 84 Years</t>
  </si>
  <si>
    <t>85 Years And Over</t>
  </si>
  <si>
    <t>Population by Race</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</si>
  <si>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</si>
  <si>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</si>
  <si>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</si>
  <si>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</si>
  <si>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</si>
  <si>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</si>
  <si>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</si>
  <si>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</si>
  <si>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Note: Percentages shown for respective geographies. For example, percent of age group in total state population, not by a specific smaller jurisdiction's share of the total state population. </t>
  </si>
  <si>
    <t xml:space="preserve">      Two Races Excluding Some Other Race, And Three Or More Races</t>
  </si>
  <si>
    <t>Source: U.S. Census Bureau, ACS16-20 (5-year Estimates), Table B02001.</t>
  </si>
  <si>
    <t>Population by Race by Hispanic Origin</t>
  </si>
  <si>
    <t xml:space="preserve">   Not Hispanic Or Latino:</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</si>
  <si>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</si>
  <si>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</si>
  <si>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</si>
  <si>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</si>
  <si>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</si>
  <si>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</si>
  <si>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</si>
  <si>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</si>
  <si>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         Two Races Excluding Some Other Race, And Three Or More Races</t>
  </si>
  <si>
    <t xml:space="preserve">   Hispanic Or Latino:</t>
  </si>
  <si>
    <t>Source: U.S. Census Bureau, ACS16-20 (5-year Estimates), Table B03002.</t>
  </si>
  <si>
    <t>Population by Race by Hispanic Origin Over Time</t>
  </si>
  <si>
    <t>Population by Race by Hispanic Origin Over Time (2000 to 2020)</t>
  </si>
  <si>
    <t xml:space="preserve">   Hispanic or Latino</t>
  </si>
  <si>
    <t>Source: U.S. Census Bureau, Census 2000 &amp; 2010, ACS16-20 (5-year Estimates), Table B03002.</t>
  </si>
  <si>
    <t>Population by Race by Hispanic Origin Over Time (Simplified)</t>
  </si>
  <si>
    <t>Hispanic or Latino of Any Race</t>
  </si>
  <si>
    <t>White Alone Non-Hispanic</t>
  </si>
  <si>
    <t>Black or African American Alone  Non-Hispanic</t>
  </si>
  <si>
    <t>American Indian and Alaska Native Alone Non-Hispanic</t>
  </si>
  <si>
    <t>Asian Alone Non-Hispanic</t>
  </si>
  <si>
    <t>Native Hawaiian and Other Pacific Islander Alone Non-Hispanic</t>
  </si>
  <si>
    <t>Some Other Race Non-Hispanic</t>
  </si>
  <si>
    <t>Two or More Races Non-Hispanic</t>
  </si>
  <si>
    <t>Disability by Type by Age for the Total Population</t>
  </si>
  <si>
    <t>Disability by Number of Types by Age for the Total Population (2020)</t>
  </si>
  <si>
    <t>Under 18 Years - Total Population</t>
  </si>
  <si>
    <t xml:space="preserve">Under 18 Years - One Type </t>
  </si>
  <si>
    <t>Under 18 Years - Two or More Types</t>
  </si>
  <si>
    <t>Under 18 Years - No Disability</t>
  </si>
  <si>
    <t>18 to 64 Years - Total Population</t>
  </si>
  <si>
    <t>18 to 64 Years - One Type</t>
  </si>
  <si>
    <t>18 to 64 Years - Two or More Types</t>
  </si>
  <si>
    <t>18 to 64 Years, No Disability</t>
  </si>
  <si>
    <t>65 Years and Older - Total Population</t>
  </si>
  <si>
    <t>65 Years and Older - One Type</t>
  </si>
  <si>
    <t>65 Years and Older - Two or More Types</t>
  </si>
  <si>
    <t>65 Years and Older - No Disability</t>
  </si>
  <si>
    <t>Source: U.S. Census Bureau, ACS16-20 (5-year Estimates), Table C18108</t>
  </si>
  <si>
    <t>Population by Number of Disabilities (Total Population)</t>
  </si>
  <si>
    <t>Disability by Type for Population with a Disability (2020)</t>
  </si>
  <si>
    <t xml:space="preserve">      With One Type Of Disability</t>
  </si>
  <si>
    <t xml:space="preserve">      With Two Or More Types Of Disability</t>
  </si>
  <si>
    <t xml:space="preserve">      No Disability</t>
  </si>
  <si>
    <t>Disability by Type for the Population with a Disability (Detailed)</t>
  </si>
  <si>
    <t>With One or More Types of Disability</t>
  </si>
  <si>
    <t>Hearing Difficulty</t>
  </si>
  <si>
    <t>Vision Difficulty</t>
  </si>
  <si>
    <t>Cognitive Difficulty</t>
  </si>
  <si>
    <t>Ambulatory Difficulty</t>
  </si>
  <si>
    <t>Self-Care Difficulty</t>
  </si>
  <si>
    <t>Independent Living Difficulty</t>
  </si>
  <si>
    <t>Source: U.S. Census Bureau, ACS16-20 (5-year Estimates), Table B18102 - B18107.</t>
  </si>
  <si>
    <t xml:space="preserve">DDS Data on People with Developmental Disabilities - Residence </t>
  </si>
  <si>
    <t>State</t>
  </si>
  <si>
    <t>Home of Parent /Family /Guardian</t>
  </si>
  <si>
    <t>Independent /Supported Living</t>
  </si>
  <si>
    <t>Community Care Facility</t>
  </si>
  <si>
    <t>Intermediate Care Facility</t>
  </si>
  <si>
    <t>Foster /Family Home</t>
  </si>
  <si>
    <t>Other</t>
  </si>
  <si>
    <t>DDS Data on People with Developmental Disabilities - Age</t>
  </si>
  <si>
    <t>00-17 yrs</t>
  </si>
  <si>
    <t>18+ yrs</t>
  </si>
  <si>
    <t>Industry in which the Civilian Employed Population 16 Years and Over is Employed</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</si>
  <si>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</si>
  <si>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</si>
  <si>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</si>
  <si>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</si>
  <si>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</si>
  <si>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</si>
  <si>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</si>
  <si>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</si>
  <si>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</si>
  <si>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</si>
  <si>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</si>
  <si>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</si>
  <si>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</si>
  <si>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Source: U.S. Census Bureau, ACS16-20 (5-year Estimates), Table C24050.</t>
  </si>
  <si>
    <t>Employment by Industry</t>
  </si>
  <si>
    <t>Employment by Occupation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</si>
  <si>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</si>
  <si>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</si>
  <si>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</si>
  <si>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</si>
  <si>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</si>
  <si>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Farms</t>
  </si>
  <si>
    <t>Workers</t>
  </si>
  <si>
    <t>Source: USDA Agricultural Census, Table 7, 2017</t>
  </si>
  <si>
    <t>150 Days or More</t>
  </si>
  <si>
    <t>Less than 150 Days</t>
  </si>
  <si>
    <t>City Name</t>
  </si>
  <si>
    <t>Row Labels</t>
  </si>
  <si>
    <t>Sum of 00-17 yrs</t>
  </si>
  <si>
    <t>Sum of 18+ yrs</t>
  </si>
  <si>
    <t>Sum of Home of Parent /Family /Guardian</t>
  </si>
  <si>
    <t>Sum of Independent /Supported Living</t>
  </si>
  <si>
    <t>Sum of Community Care Facility</t>
  </si>
  <si>
    <t>Sum of Intermediate Care Facility</t>
  </si>
  <si>
    <t>Sum of Foster /Family Home</t>
  </si>
  <si>
    <t>Sum of Other</t>
  </si>
  <si>
    <t>Sum of SE_ACS20_POP</t>
  </si>
  <si>
    <t>City of Adelanto</t>
  </si>
  <si>
    <t>Adelanto</t>
  </si>
  <si>
    <t>City of Agoura Hills</t>
  </si>
  <si>
    <t>Agoura Hills</t>
  </si>
  <si>
    <t>City of Alameda</t>
  </si>
  <si>
    <t>Alameda</t>
  </si>
  <si>
    <t>City of Albany</t>
  </si>
  <si>
    <t>Albany</t>
  </si>
  <si>
    <t>City of Alhambra</t>
  </si>
  <si>
    <t>Alhambra</t>
  </si>
  <si>
    <t>City of Aliso Viejo</t>
  </si>
  <si>
    <t>Aliso Viejo</t>
  </si>
  <si>
    <t>City of Alturas</t>
  </si>
  <si>
    <t>Alturas</t>
  </si>
  <si>
    <t>City of Amador City</t>
  </si>
  <si>
    <t>Amador City</t>
  </si>
  <si>
    <t>City of American Canyon</t>
  </si>
  <si>
    <t>American Canyon</t>
  </si>
  <si>
    <t>City of Anaheim</t>
  </si>
  <si>
    <t>Anaheim</t>
  </si>
  <si>
    <t>City of Anderson</t>
  </si>
  <si>
    <t>Anderson</t>
  </si>
  <si>
    <t>City of Angels</t>
  </si>
  <si>
    <t>Angels</t>
  </si>
  <si>
    <t>City of Antioch</t>
  </si>
  <si>
    <t>Antioch</t>
  </si>
  <si>
    <t>City of Apple Valley</t>
  </si>
  <si>
    <t>Apple Valley</t>
  </si>
  <si>
    <t>City of Arcadia</t>
  </si>
  <si>
    <t>Arcadia</t>
  </si>
  <si>
    <t>City of Arcata</t>
  </si>
  <si>
    <t>Arcata</t>
  </si>
  <si>
    <t>City of Arroyo Grande</t>
  </si>
  <si>
    <t>Arroyo Grande</t>
  </si>
  <si>
    <t>City of Artesia</t>
  </si>
  <si>
    <t>Artesia</t>
  </si>
  <si>
    <t>City of Arvin</t>
  </si>
  <si>
    <t>Arvin</t>
  </si>
  <si>
    <t>City of Atascadero</t>
  </si>
  <si>
    <t>Atascadero</t>
  </si>
  <si>
    <t>City of Atherton</t>
  </si>
  <si>
    <t>Atherton</t>
  </si>
  <si>
    <t>City of Atwater</t>
  </si>
  <si>
    <t>Atwater</t>
  </si>
  <si>
    <t>City of Auburn</t>
  </si>
  <si>
    <t>Auburn</t>
  </si>
  <si>
    <t>City of Avalon</t>
  </si>
  <si>
    <t>Avalon</t>
  </si>
  <si>
    <t>City of Avenal</t>
  </si>
  <si>
    <t>Avenal</t>
  </si>
  <si>
    <t>City of Azusa</t>
  </si>
  <si>
    <t>Azusa</t>
  </si>
  <si>
    <t>City of Bakersfield</t>
  </si>
  <si>
    <t>Bakersfield</t>
  </si>
  <si>
    <t>City of Banning</t>
  </si>
  <si>
    <t>Banning</t>
  </si>
  <si>
    <t>City of Barstow</t>
  </si>
  <si>
    <t>Barstow</t>
  </si>
  <si>
    <t>City of Beaumont</t>
  </si>
  <si>
    <t>Beaumont</t>
  </si>
  <si>
    <t>City of Bell Gardens</t>
  </si>
  <si>
    <t>Bell Gardens</t>
  </si>
  <si>
    <t>City of Bellflower</t>
  </si>
  <si>
    <t>Bellflower</t>
  </si>
  <si>
    <t>City of Belmont</t>
  </si>
  <si>
    <t>Belmont</t>
  </si>
  <si>
    <t>City of Benicia</t>
  </si>
  <si>
    <t>Benicia</t>
  </si>
  <si>
    <t>City of Berkeley</t>
  </si>
  <si>
    <t>Berkeley</t>
  </si>
  <si>
    <t>City of Beverly Hills</t>
  </si>
  <si>
    <t>Beverly Hills</t>
  </si>
  <si>
    <t>City of Big Bear Lake</t>
  </si>
  <si>
    <t>Big Bear Lake</t>
  </si>
  <si>
    <t>City of Biggs</t>
  </si>
  <si>
    <t>Biggs</t>
  </si>
  <si>
    <t>City of Bishop</t>
  </si>
  <si>
    <t>Bishop</t>
  </si>
  <si>
    <t>City of Blue Lake</t>
  </si>
  <si>
    <t>Blue Lake</t>
  </si>
  <si>
    <t>City of Blythe</t>
  </si>
  <si>
    <t>Blythe</t>
  </si>
  <si>
    <t>City of Bradbury</t>
  </si>
  <si>
    <t>Bradbury</t>
  </si>
  <si>
    <t>City of Brawley</t>
  </si>
  <si>
    <t>Brawley</t>
  </si>
  <si>
    <t>City of Brea</t>
  </si>
  <si>
    <t>Brea</t>
  </si>
  <si>
    <t>City of Brentwood</t>
  </si>
  <si>
    <t>Brentwood</t>
  </si>
  <si>
    <t>City of Brisbane</t>
  </si>
  <si>
    <t>Brisbane</t>
  </si>
  <si>
    <t>City of Buellton</t>
  </si>
  <si>
    <t>Buellton</t>
  </si>
  <si>
    <t>City of Buena Park</t>
  </si>
  <si>
    <t>Buena Park</t>
  </si>
  <si>
    <t>City of Burbank</t>
  </si>
  <si>
    <t>Burbank</t>
  </si>
  <si>
    <t>City of Calabasas</t>
  </si>
  <si>
    <t>Calabasas</t>
  </si>
  <si>
    <t>City of Calexico</t>
  </si>
  <si>
    <t>Calexico</t>
  </si>
  <si>
    <t>City of California</t>
  </si>
  <si>
    <t>City of Calimesa</t>
  </si>
  <si>
    <t>Calimesa</t>
  </si>
  <si>
    <t>City of Calipatria</t>
  </si>
  <si>
    <t>Calipatria</t>
  </si>
  <si>
    <t>City of Calistoga</t>
  </si>
  <si>
    <t>Calistoga</t>
  </si>
  <si>
    <t>City of Camarillo</t>
  </si>
  <si>
    <t>Camarillo</t>
  </si>
  <si>
    <t>City of Campbell</t>
  </si>
  <si>
    <t>Campbell</t>
  </si>
  <si>
    <t>City of Canyon Lake</t>
  </si>
  <si>
    <t>Canyon Lake</t>
  </si>
  <si>
    <t>City of Capitola</t>
  </si>
  <si>
    <t>Capitola</t>
  </si>
  <si>
    <t>City of Carlsbad</t>
  </si>
  <si>
    <t>Carlsbad</t>
  </si>
  <si>
    <t>City of Carmel-by-the-Sea</t>
  </si>
  <si>
    <t>Carmel-by-the-Sea</t>
  </si>
  <si>
    <t>City of Carpinteria</t>
  </si>
  <si>
    <t>Carpinteria</t>
  </si>
  <si>
    <t>City of Carson</t>
  </si>
  <si>
    <t>Carson</t>
  </si>
  <si>
    <t>City of Cathedral City</t>
  </si>
  <si>
    <t>Cathedral City</t>
  </si>
  <si>
    <t>City of Ceres</t>
  </si>
  <si>
    <t>Ceres</t>
  </si>
  <si>
    <t>City of Cerritos</t>
  </si>
  <si>
    <t>Cerritos</t>
  </si>
  <si>
    <t>City of Chico</t>
  </si>
  <si>
    <t>Chico</t>
  </si>
  <si>
    <t>City of Chino</t>
  </si>
  <si>
    <t>Chino</t>
  </si>
  <si>
    <t>City of Chino Hills</t>
  </si>
  <si>
    <t>Chino Hills</t>
  </si>
  <si>
    <t>City of Chowchilla</t>
  </si>
  <si>
    <t>Chowchilla</t>
  </si>
  <si>
    <t>City of Chula Vista</t>
  </si>
  <si>
    <t>Chula Vista</t>
  </si>
  <si>
    <t>City of Citrus Heights</t>
  </si>
  <si>
    <t>Citrus Heights</t>
  </si>
  <si>
    <t>City of Claremont</t>
  </si>
  <si>
    <t>Claremont</t>
  </si>
  <si>
    <t>City of Clayton</t>
  </si>
  <si>
    <t>Clayton</t>
  </si>
  <si>
    <t>City of Clearlake</t>
  </si>
  <si>
    <t>Clearlake</t>
  </si>
  <si>
    <t>City of Cloverdale</t>
  </si>
  <si>
    <t>Cloverdale</t>
  </si>
  <si>
    <t>City of Clovis</t>
  </si>
  <si>
    <t>Clovis</t>
  </si>
  <si>
    <t>City of Coachella</t>
  </si>
  <si>
    <t>Coachella</t>
  </si>
  <si>
    <t>City of Coalinga</t>
  </si>
  <si>
    <t>Coalinga</t>
  </si>
  <si>
    <t>City of Colfax</t>
  </si>
  <si>
    <t>Colfax</t>
  </si>
  <si>
    <t>City of Colton</t>
  </si>
  <si>
    <t>Colton</t>
  </si>
  <si>
    <t>City of Colusa</t>
  </si>
  <si>
    <t>Colusa</t>
  </si>
  <si>
    <t>City of Commerce</t>
  </si>
  <si>
    <t>Commerce</t>
  </si>
  <si>
    <t>City of Compton</t>
  </si>
  <si>
    <t>Compton</t>
  </si>
  <si>
    <t>City of Concord</t>
  </si>
  <si>
    <t>Concord</t>
  </si>
  <si>
    <t>City of Corcoran</t>
  </si>
  <si>
    <t>Corcoran</t>
  </si>
  <si>
    <t>City of Corning</t>
  </si>
  <si>
    <t>Corning</t>
  </si>
  <si>
    <t>City of Corona</t>
  </si>
  <si>
    <t>Corona</t>
  </si>
  <si>
    <t>City of Coronado</t>
  </si>
  <si>
    <t>Coronado</t>
  </si>
  <si>
    <t>City of Corte Madera</t>
  </si>
  <si>
    <t>Corte Madera</t>
  </si>
  <si>
    <t>City of Costa Mesa</t>
  </si>
  <si>
    <t>Costa Mesa</t>
  </si>
  <si>
    <t>City of Cotati</t>
  </si>
  <si>
    <t>Cotati</t>
  </si>
  <si>
    <t>City of Covina</t>
  </si>
  <si>
    <t>Covina</t>
  </si>
  <si>
    <t>City of Crescent City</t>
  </si>
  <si>
    <t>Crescent City</t>
  </si>
  <si>
    <t>City of Culver City</t>
  </si>
  <si>
    <t>Culver City</t>
  </si>
  <si>
    <t>City of Cupertino</t>
  </si>
  <si>
    <t>Cupertino</t>
  </si>
  <si>
    <t>City of Cypress</t>
  </si>
  <si>
    <t>Cypress</t>
  </si>
  <si>
    <t>City of Daly City</t>
  </si>
  <si>
    <t>Daly City</t>
  </si>
  <si>
    <t>City of Dana Point</t>
  </si>
  <si>
    <t>Dana Point</t>
  </si>
  <si>
    <t>City of Danville</t>
  </si>
  <si>
    <t>Danville</t>
  </si>
  <si>
    <t>City of Davis</t>
  </si>
  <si>
    <t>Davis</t>
  </si>
  <si>
    <t>City of Delano</t>
  </si>
  <si>
    <t>Delano</t>
  </si>
  <si>
    <t>City of Desert Hot Springs</t>
  </si>
  <si>
    <t>Desert Hot Springs</t>
  </si>
  <si>
    <t>City of Diamond Bar</t>
  </si>
  <si>
    <t>Diamond Bar</t>
  </si>
  <si>
    <t>City of Dinuba</t>
  </si>
  <si>
    <t>Dinuba</t>
  </si>
  <si>
    <t>City of Dixon</t>
  </si>
  <si>
    <t>Dixon</t>
  </si>
  <si>
    <t>City of Dorris</t>
  </si>
  <si>
    <t>Dorris</t>
  </si>
  <si>
    <t>City of Dos Palos</t>
  </si>
  <si>
    <t>Dos Palos</t>
  </si>
  <si>
    <t>City of Downey</t>
  </si>
  <si>
    <t>Downey</t>
  </si>
  <si>
    <t>City of Duarte</t>
  </si>
  <si>
    <t>Duarte</t>
  </si>
  <si>
    <t>City of Dublin</t>
  </si>
  <si>
    <t>Dublin</t>
  </si>
  <si>
    <t>City of Dunsmuir</t>
  </si>
  <si>
    <t>Dunsmuir</t>
  </si>
  <si>
    <t>City of Eastvale</t>
  </si>
  <si>
    <t>Eastvale</t>
  </si>
  <si>
    <t>City of El Cajon</t>
  </si>
  <si>
    <t>El Cajon</t>
  </si>
  <si>
    <t>City of El Centro</t>
  </si>
  <si>
    <t>El Centro</t>
  </si>
  <si>
    <t>City of El Cerrito</t>
  </si>
  <si>
    <t>El Cerrito</t>
  </si>
  <si>
    <t>City of El Monte</t>
  </si>
  <si>
    <t>El Monte</t>
  </si>
  <si>
    <t>City of El Segundo</t>
  </si>
  <si>
    <t>El Segundo</t>
  </si>
  <si>
    <t>City of Elk Grove</t>
  </si>
  <si>
    <t>Elk Grove</t>
  </si>
  <si>
    <t>City of Emeryville</t>
  </si>
  <si>
    <t>Emeryville</t>
  </si>
  <si>
    <t>City of Encinitas</t>
  </si>
  <si>
    <t>Encinitas</t>
  </si>
  <si>
    <t>City of Escalon</t>
  </si>
  <si>
    <t>Escalon</t>
  </si>
  <si>
    <t>City of Escondido</t>
  </si>
  <si>
    <t>Escondido</t>
  </si>
  <si>
    <t>City of Etna</t>
  </si>
  <si>
    <t>Etna</t>
  </si>
  <si>
    <t>City of Eureka</t>
  </si>
  <si>
    <t>Eureka</t>
  </si>
  <si>
    <t>City of Exeter</t>
  </si>
  <si>
    <t>Exeter</t>
  </si>
  <si>
    <t>City of Fairfax</t>
  </si>
  <si>
    <t>Fairfax</t>
  </si>
  <si>
    <t>City of Fairfield</t>
  </si>
  <si>
    <t>Fairfield</t>
  </si>
  <si>
    <t>City of Farmersville</t>
  </si>
  <si>
    <t>Farmersville</t>
  </si>
  <si>
    <t>City of Ferndale</t>
  </si>
  <si>
    <t>Ferndale</t>
  </si>
  <si>
    <t>City of Fillmore</t>
  </si>
  <si>
    <t>Fillmore</t>
  </si>
  <si>
    <t>City of Firebaugh</t>
  </si>
  <si>
    <t>Firebaugh</t>
  </si>
  <si>
    <t>City of Folsom</t>
  </si>
  <si>
    <t>Folsom</t>
  </si>
  <si>
    <t>City of Fontana</t>
  </si>
  <si>
    <t>Fontana</t>
  </si>
  <si>
    <t>City of Fort Bragg</t>
  </si>
  <si>
    <t>Fort Bragg</t>
  </si>
  <si>
    <t>City of Fort Jones</t>
  </si>
  <si>
    <t>Fort Jones</t>
  </si>
  <si>
    <t>City of Fortuna</t>
  </si>
  <si>
    <t>Fortuna</t>
  </si>
  <si>
    <t>City of Foster City</t>
  </si>
  <si>
    <t>Foster City</t>
  </si>
  <si>
    <t>City of Fountain Valley</t>
  </si>
  <si>
    <t>Fountain Valley</t>
  </si>
  <si>
    <t>City of Fowler</t>
  </si>
  <si>
    <t>Fowler</t>
  </si>
  <si>
    <t>City of Fremont</t>
  </si>
  <si>
    <t>Fremont</t>
  </si>
  <si>
    <t>Fresno</t>
  </si>
  <si>
    <t>City of Fullerton</t>
  </si>
  <si>
    <t>Fullerton</t>
  </si>
  <si>
    <t>City of Galt</t>
  </si>
  <si>
    <t>Galt</t>
  </si>
  <si>
    <t>City of Garden Grove</t>
  </si>
  <si>
    <t>Garden Grove</t>
  </si>
  <si>
    <t>City of Gardena</t>
  </si>
  <si>
    <t>Gardena</t>
  </si>
  <si>
    <t>City of Gilroy</t>
  </si>
  <si>
    <t>Gilroy</t>
  </si>
  <si>
    <t>City of Glendale</t>
  </si>
  <si>
    <t>Glendale</t>
  </si>
  <si>
    <t>City of Glendora</t>
  </si>
  <si>
    <t>Glendora</t>
  </si>
  <si>
    <t>City of Goleta</t>
  </si>
  <si>
    <t>Goleta</t>
  </si>
  <si>
    <t>City of Gonzales</t>
  </si>
  <si>
    <t>Gonzales</t>
  </si>
  <si>
    <t>City of Grand Terrace</t>
  </si>
  <si>
    <t>Grand Terrace</t>
  </si>
  <si>
    <t>City of Grass Valley</t>
  </si>
  <si>
    <t>Grass Valley</t>
  </si>
  <si>
    <t>City of Greenfield</t>
  </si>
  <si>
    <t>Greenfield</t>
  </si>
  <si>
    <t>City of Gridley</t>
  </si>
  <si>
    <t>Gridley</t>
  </si>
  <si>
    <t>City of Grover Beach</t>
  </si>
  <si>
    <t>Grover Beach</t>
  </si>
  <si>
    <t>City of Guadalupe</t>
  </si>
  <si>
    <t>Guadalupe</t>
  </si>
  <si>
    <t>City of Gustine</t>
  </si>
  <si>
    <t>Gustine</t>
  </si>
  <si>
    <t>City of Half Moon Bay</t>
  </si>
  <si>
    <t>Half Moon Bay</t>
  </si>
  <si>
    <t>City of Hanford</t>
  </si>
  <si>
    <t>Hanford</t>
  </si>
  <si>
    <t>City of Hawaiian Gardens</t>
  </si>
  <si>
    <t>Hawaiian Gardens</t>
  </si>
  <si>
    <t>City of Hawthorne</t>
  </si>
  <si>
    <t>Hawthorne</t>
  </si>
  <si>
    <t>City of Hayward</t>
  </si>
  <si>
    <t>Hayward</t>
  </si>
  <si>
    <t>City of Healdsburg</t>
  </si>
  <si>
    <t>Healdsburg</t>
  </si>
  <si>
    <t>City of Hemet</t>
  </si>
  <si>
    <t>Hemet</t>
  </si>
  <si>
    <t>City of Hercules</t>
  </si>
  <si>
    <t>Hercules</t>
  </si>
  <si>
    <t>City of Hermosa Beach</t>
  </si>
  <si>
    <t>Hermosa Beach</t>
  </si>
  <si>
    <t>City of Hesperia</t>
  </si>
  <si>
    <t>Hesperia</t>
  </si>
  <si>
    <t>City of Highland</t>
  </si>
  <si>
    <t>Highland</t>
  </si>
  <si>
    <t>City of Hillsborough</t>
  </si>
  <si>
    <t>Hillsborough</t>
  </si>
  <si>
    <t>City of Hollister</t>
  </si>
  <si>
    <t>Hollister</t>
  </si>
  <si>
    <t>City of Holtville</t>
  </si>
  <si>
    <t>Holtville</t>
  </si>
  <si>
    <t>City of Hughson</t>
  </si>
  <si>
    <t>Hughson</t>
  </si>
  <si>
    <t>City of Huntington Beach</t>
  </si>
  <si>
    <t>Huntington Beach</t>
  </si>
  <si>
    <t>City of Huntington Park</t>
  </si>
  <si>
    <t>Huntington Park</t>
  </si>
  <si>
    <t>City of Huron</t>
  </si>
  <si>
    <t>Huron</t>
  </si>
  <si>
    <t>City of Imperial</t>
  </si>
  <si>
    <t>Imperial</t>
  </si>
  <si>
    <t>City of Imperial Beach</t>
  </si>
  <si>
    <t>Imperial Beach</t>
  </si>
  <si>
    <t>City of Indian Wells</t>
  </si>
  <si>
    <t>Indian Wells</t>
  </si>
  <si>
    <t>City of Indio</t>
  </si>
  <si>
    <t>Indio</t>
  </si>
  <si>
    <t>City of Industry</t>
  </si>
  <si>
    <t>Industry</t>
  </si>
  <si>
    <t>City of Inglewood</t>
  </si>
  <si>
    <t>Inglewood</t>
  </si>
  <si>
    <t>City of Ione</t>
  </si>
  <si>
    <t>Ione</t>
  </si>
  <si>
    <t>City of Irvine</t>
  </si>
  <si>
    <t>Irvine</t>
  </si>
  <si>
    <t>City of Irwindale</t>
  </si>
  <si>
    <t>Irwindale</t>
  </si>
  <si>
    <t>City of Isleton</t>
  </si>
  <si>
    <t>Isleton</t>
  </si>
  <si>
    <t>City of Jackson</t>
  </si>
  <si>
    <t>Jackson</t>
  </si>
  <si>
    <t>City of Jurupa Valley</t>
  </si>
  <si>
    <t>Jurupa Valley</t>
  </si>
  <si>
    <t>City of Kerman</t>
  </si>
  <si>
    <t>Kerman</t>
  </si>
  <si>
    <t>City of King City</t>
  </si>
  <si>
    <t>King City</t>
  </si>
  <si>
    <t>City of Kingsburg</t>
  </si>
  <si>
    <t>Kingsburg</t>
  </si>
  <si>
    <t>City of La CaÃƒÆ’Ã†â€™Ãƒâ€ Ã¢â‚¬â„¢ÃƒÆ’Ã¢â‚¬Â ÃƒÂ¢Ã¢â€šÂ¬Ã¢â€žÂ¢ÃƒÆ’Ã†â€™ÃƒÂ¢Ã¢â€šÂ¬Ã…Â¡ÃƒÆ’Ã¢â‚¬Å¡Ãƒâ€šÃ‚Â±ada Flintridge</t>
  </si>
  <si>
    <t>La CaÃƒÆ’Ã†â€™Ãƒâ€ Ã¢â‚¬â„¢ÃƒÆ’Ã¢â‚¬Â ÃƒÂ¢Ã¢â€šÂ¬Ã¢â€žÂ¢ÃƒÆ’Ã†â€™ÃƒÂ¢Ã¢â€šÂ¬Ã…Â¡ÃƒÆ’Ã¢â‚¬Å¡Ãƒâ€šÃ‚Â±ada Flintridge</t>
  </si>
  <si>
    <t>City of La Habra</t>
  </si>
  <si>
    <t>La Habra</t>
  </si>
  <si>
    <t>City of La Mesa</t>
  </si>
  <si>
    <t>La Mesa</t>
  </si>
  <si>
    <t>City of La Mirada</t>
  </si>
  <si>
    <t>La Mirada</t>
  </si>
  <si>
    <t>City of La Palma</t>
  </si>
  <si>
    <t>La Palma</t>
  </si>
  <si>
    <t>City of La Puente</t>
  </si>
  <si>
    <t>La Puente</t>
  </si>
  <si>
    <t>City of La Quinta</t>
  </si>
  <si>
    <t>La Quinta</t>
  </si>
  <si>
    <t>City of La Verne</t>
  </si>
  <si>
    <t>La Verne</t>
  </si>
  <si>
    <t>City of Lafayette</t>
  </si>
  <si>
    <t>Lafayette</t>
  </si>
  <si>
    <t>City of Laguna Beach</t>
  </si>
  <si>
    <t>Laguna Beach</t>
  </si>
  <si>
    <t>City of Laguna Hills</t>
  </si>
  <si>
    <t>Laguna Hills</t>
  </si>
  <si>
    <t>City of Laguna Niguel</t>
  </si>
  <si>
    <t>Laguna Niguel</t>
  </si>
  <si>
    <t>City of Laguna Woods</t>
  </si>
  <si>
    <t>Laguna Woods</t>
  </si>
  <si>
    <t>City of Lake Elsinore</t>
  </si>
  <si>
    <t>Lake Elsinore</t>
  </si>
  <si>
    <t>City of Lake Forest</t>
  </si>
  <si>
    <t>Lake Forest</t>
  </si>
  <si>
    <t>City of Lakeport</t>
  </si>
  <si>
    <t>Lakeport</t>
  </si>
  <si>
    <t>City of Lakewood</t>
  </si>
  <si>
    <t>Lakewood</t>
  </si>
  <si>
    <t>City of Lancaster</t>
  </si>
  <si>
    <t>Lancaster</t>
  </si>
  <si>
    <t>City of Larkspur</t>
  </si>
  <si>
    <t>Larkspur</t>
  </si>
  <si>
    <t>City of Lathrop</t>
  </si>
  <si>
    <t>Lathrop</t>
  </si>
  <si>
    <t>City of Lawndale</t>
  </si>
  <si>
    <t>Lawndale</t>
  </si>
  <si>
    <t>City of Lemon Grove</t>
  </si>
  <si>
    <t>Lemon Grove</t>
  </si>
  <si>
    <t>City of Lemoore</t>
  </si>
  <si>
    <t>Lemoore</t>
  </si>
  <si>
    <t>City of Lincoln</t>
  </si>
  <si>
    <t>Lincoln</t>
  </si>
  <si>
    <t>City of Lindsay</t>
  </si>
  <si>
    <t>Lindsay</t>
  </si>
  <si>
    <t>City of Live Oak</t>
  </si>
  <si>
    <t>Live Oak</t>
  </si>
  <si>
    <t>City of Livermore</t>
  </si>
  <si>
    <t>Livermore</t>
  </si>
  <si>
    <t>City of Livingston</t>
  </si>
  <si>
    <t>Livingston</t>
  </si>
  <si>
    <t>City of Lodi</t>
  </si>
  <si>
    <t>Lodi</t>
  </si>
  <si>
    <t>City of Loma Linda</t>
  </si>
  <si>
    <t>Loma Linda</t>
  </si>
  <si>
    <t>City of Lomita</t>
  </si>
  <si>
    <t>Lomita</t>
  </si>
  <si>
    <t>City of Lompoc</t>
  </si>
  <si>
    <t>Lompoc</t>
  </si>
  <si>
    <t>City of Long Beach</t>
  </si>
  <si>
    <t>Long Beach</t>
  </si>
  <si>
    <t>City of Loomis</t>
  </si>
  <si>
    <t>Loomis</t>
  </si>
  <si>
    <t>City of Los Alamitos</t>
  </si>
  <si>
    <t>Los Alamitos</t>
  </si>
  <si>
    <t>City of Los Altos</t>
  </si>
  <si>
    <t>Los Altos</t>
  </si>
  <si>
    <t>City of Los Altos Hills</t>
  </si>
  <si>
    <t>Los Altos Hills</t>
  </si>
  <si>
    <t>City of Los Angeles</t>
  </si>
  <si>
    <t>Los Angeles</t>
  </si>
  <si>
    <t>City of Los Banos</t>
  </si>
  <si>
    <t>Los Banos</t>
  </si>
  <si>
    <t>City of Los Gatos</t>
  </si>
  <si>
    <t>Los Gatos</t>
  </si>
  <si>
    <t>City of Loyalton</t>
  </si>
  <si>
    <t>Loyalton</t>
  </si>
  <si>
    <t>City of Lynwood</t>
  </si>
  <si>
    <t>Lynwood</t>
  </si>
  <si>
    <t>City of Madera</t>
  </si>
  <si>
    <t>Madera</t>
  </si>
  <si>
    <t>City of Malibu</t>
  </si>
  <si>
    <t>Malibu</t>
  </si>
  <si>
    <t>City of Mammoth Lakes</t>
  </si>
  <si>
    <t>Mammoth Lakes</t>
  </si>
  <si>
    <t>City of Manhattan Beach</t>
  </si>
  <si>
    <t>Manhattan Beach</t>
  </si>
  <si>
    <t>City of Manteca</t>
  </si>
  <si>
    <t>Manteca</t>
  </si>
  <si>
    <t>City of Marina</t>
  </si>
  <si>
    <t>Marina</t>
  </si>
  <si>
    <t>City of Martinez</t>
  </si>
  <si>
    <t>Martinez</t>
  </si>
  <si>
    <t>City of Marysville</t>
  </si>
  <si>
    <t>Marysville</t>
  </si>
  <si>
    <t>City of Maywood</t>
  </si>
  <si>
    <t>Maywood</t>
  </si>
  <si>
    <t>City of McFarland</t>
  </si>
  <si>
    <t>McFarland</t>
  </si>
  <si>
    <t>City of Mendota</t>
  </si>
  <si>
    <t>Mendota</t>
  </si>
  <si>
    <t>City of Menifee</t>
  </si>
  <si>
    <t>Menifee</t>
  </si>
  <si>
    <t>City of Menlo Park</t>
  </si>
  <si>
    <t>Menlo Park</t>
  </si>
  <si>
    <t>City of Merced</t>
  </si>
  <si>
    <t>Merced</t>
  </si>
  <si>
    <t>City of Mill Valley</t>
  </si>
  <si>
    <t>Mill Valley</t>
  </si>
  <si>
    <t>City of Millbrae</t>
  </si>
  <si>
    <t>Millbrae</t>
  </si>
  <si>
    <t>City of Milpitas</t>
  </si>
  <si>
    <t>Milpitas</t>
  </si>
  <si>
    <t>City of Mission Viejo</t>
  </si>
  <si>
    <t>Mission Viejo</t>
  </si>
  <si>
    <t>City of Modesto</t>
  </si>
  <si>
    <t>Modesto</t>
  </si>
  <si>
    <t>City of Monrovia</t>
  </si>
  <si>
    <t>Monrovia</t>
  </si>
  <si>
    <t>City of Montague</t>
  </si>
  <si>
    <t>Montague</t>
  </si>
  <si>
    <t>City of Montclair</t>
  </si>
  <si>
    <t>Montclair</t>
  </si>
  <si>
    <t>City of Montebello</t>
  </si>
  <si>
    <t>Montebello</t>
  </si>
  <si>
    <t>City of Monterey</t>
  </si>
  <si>
    <t>Monterey</t>
  </si>
  <si>
    <t>City of Monterey Park</t>
  </si>
  <si>
    <t>Monterey Park</t>
  </si>
  <si>
    <t>City of Moorpark</t>
  </si>
  <si>
    <t>Moorpark</t>
  </si>
  <si>
    <t>City of Moraga</t>
  </si>
  <si>
    <t>Moraga</t>
  </si>
  <si>
    <t>City of Moreno Valley</t>
  </si>
  <si>
    <t>Moreno Valley</t>
  </si>
  <si>
    <t>City of Morro Bay</t>
  </si>
  <si>
    <t>Morro Bay</t>
  </si>
  <si>
    <t>City of Mount Shasta</t>
  </si>
  <si>
    <t>Mount Shasta</t>
  </si>
  <si>
    <t>City of Mountain View</t>
  </si>
  <si>
    <t>Mountain View</t>
  </si>
  <si>
    <t>City of Murrieta</t>
  </si>
  <si>
    <t>Murrieta</t>
  </si>
  <si>
    <t>City of Napa</t>
  </si>
  <si>
    <t>Napa</t>
  </si>
  <si>
    <t>City of National City</t>
  </si>
  <si>
    <t>National City</t>
  </si>
  <si>
    <t>City of Needles</t>
  </si>
  <si>
    <t>Needles</t>
  </si>
  <si>
    <t>City of Nevada City</t>
  </si>
  <si>
    <t>Nevada City</t>
  </si>
  <si>
    <t>City of Newark</t>
  </si>
  <si>
    <t>Newark</t>
  </si>
  <si>
    <t>City of Newman</t>
  </si>
  <si>
    <t>Newman</t>
  </si>
  <si>
    <t>City of Newport Beach</t>
  </si>
  <si>
    <t>Newport Beach</t>
  </si>
  <si>
    <t>City of Norco</t>
  </si>
  <si>
    <t>Norco</t>
  </si>
  <si>
    <t>City of Norwalk</t>
  </si>
  <si>
    <t>Norwalk</t>
  </si>
  <si>
    <t>City of Novato</t>
  </si>
  <si>
    <t>Novato</t>
  </si>
  <si>
    <t>City of Oakdale</t>
  </si>
  <si>
    <t>Oakdale</t>
  </si>
  <si>
    <t>City of Oakland</t>
  </si>
  <si>
    <t>Oakland</t>
  </si>
  <si>
    <t>City of Oakley</t>
  </si>
  <si>
    <t>Oakley</t>
  </si>
  <si>
    <t>City of Oceanside</t>
  </si>
  <si>
    <t>Oceanside</t>
  </si>
  <si>
    <t>City of Ojai</t>
  </si>
  <si>
    <t>Ojai</t>
  </si>
  <si>
    <t>City of Ontario</t>
  </si>
  <si>
    <t>Ontario</t>
  </si>
  <si>
    <t>City of Orange</t>
  </si>
  <si>
    <t>Orange</t>
  </si>
  <si>
    <t>City of Orange Cove</t>
  </si>
  <si>
    <t>Orange Cove</t>
  </si>
  <si>
    <t>City of Orinda</t>
  </si>
  <si>
    <t>Orinda</t>
  </si>
  <si>
    <t>City of Orland</t>
  </si>
  <si>
    <t>Orland</t>
  </si>
  <si>
    <t>City of Oroville</t>
  </si>
  <si>
    <t>Oroville</t>
  </si>
  <si>
    <t>City of Oxnard</t>
  </si>
  <si>
    <t>Oxnard</t>
  </si>
  <si>
    <t>City of Pacific Grove</t>
  </si>
  <si>
    <t>Pacific Grove</t>
  </si>
  <si>
    <t>City of Pacifica</t>
  </si>
  <si>
    <t>Pacifica</t>
  </si>
  <si>
    <t>City of Palm Desert</t>
  </si>
  <si>
    <t>Palm Desert</t>
  </si>
  <si>
    <t>City of Palm Springs</t>
  </si>
  <si>
    <t>Palm Springs</t>
  </si>
  <si>
    <t>City of Palmdale</t>
  </si>
  <si>
    <t>Palmdale</t>
  </si>
  <si>
    <t>City of Palo Alto</t>
  </si>
  <si>
    <t>Palo Alto</t>
  </si>
  <si>
    <t>City of Palos Verdes Estates</t>
  </si>
  <si>
    <t>Palos Verdes Estates</t>
  </si>
  <si>
    <t>City of Paradise</t>
  </si>
  <si>
    <t>Paradise</t>
  </si>
  <si>
    <t>City of Paramount</t>
  </si>
  <si>
    <t>Paramount</t>
  </si>
  <si>
    <t>City of Parlier</t>
  </si>
  <si>
    <t>Parlier</t>
  </si>
  <si>
    <t>City of Pasadena</t>
  </si>
  <si>
    <t>Pasadena</t>
  </si>
  <si>
    <t>City of Paso Robles</t>
  </si>
  <si>
    <t>Paso Robles</t>
  </si>
  <si>
    <t>City of Patterson</t>
  </si>
  <si>
    <t>Patterson</t>
  </si>
  <si>
    <t>City of Perris</t>
  </si>
  <si>
    <t>Perris</t>
  </si>
  <si>
    <t>City of Petaluma</t>
  </si>
  <si>
    <t>Petaluma</t>
  </si>
  <si>
    <t>City of Pico Rivera</t>
  </si>
  <si>
    <t>Pico Rivera</t>
  </si>
  <si>
    <t>City of Pinole</t>
  </si>
  <si>
    <t>Pinole</t>
  </si>
  <si>
    <t>City of Pismo Beach</t>
  </si>
  <si>
    <t>Pismo Beach</t>
  </si>
  <si>
    <t>City of Pittsburg</t>
  </si>
  <si>
    <t>Pittsburg</t>
  </si>
  <si>
    <t>City of Placentia</t>
  </si>
  <si>
    <t>Placentia</t>
  </si>
  <si>
    <t>City of Placerville</t>
  </si>
  <si>
    <t>Placerville</t>
  </si>
  <si>
    <t>City of Pleasant Hill</t>
  </si>
  <si>
    <t>Pleasant Hill</t>
  </si>
  <si>
    <t>City of Pleasanton</t>
  </si>
  <si>
    <t>Pleasanton</t>
  </si>
  <si>
    <t>City of Plymouth</t>
  </si>
  <si>
    <t>Plymouth</t>
  </si>
  <si>
    <t>City of Point Arena</t>
  </si>
  <si>
    <t>Point Arena</t>
  </si>
  <si>
    <t>City of Pomona</t>
  </si>
  <si>
    <t>Pomona</t>
  </si>
  <si>
    <t>City of Port Hueneme</t>
  </si>
  <si>
    <t>Port Hueneme</t>
  </si>
  <si>
    <t>City of Porterville</t>
  </si>
  <si>
    <t>Porterville</t>
  </si>
  <si>
    <t>City of Portola</t>
  </si>
  <si>
    <t>Portola</t>
  </si>
  <si>
    <t>City of Portola Valley</t>
  </si>
  <si>
    <t>Portola Valley</t>
  </si>
  <si>
    <t>City of Poway</t>
  </si>
  <si>
    <t>Poway</t>
  </si>
  <si>
    <t>City of Rancho Cordova</t>
  </si>
  <si>
    <t>Rancho Cordova</t>
  </si>
  <si>
    <t>City of Rancho Cucamonga</t>
  </si>
  <si>
    <t>Rancho Cucamonga</t>
  </si>
  <si>
    <t>City of Rancho Mirage</t>
  </si>
  <si>
    <t>Rancho Mirage</t>
  </si>
  <si>
    <t>City of Rancho Palos Verdes</t>
  </si>
  <si>
    <t>Rancho Palos Verdes</t>
  </si>
  <si>
    <t>City of Rancho Santa Margarita</t>
  </si>
  <si>
    <t>Rancho Santa Margarita</t>
  </si>
  <si>
    <t>City of Red Bluff</t>
  </si>
  <si>
    <t>Red Bluff</t>
  </si>
  <si>
    <t>City of Redding</t>
  </si>
  <si>
    <t>Redding</t>
  </si>
  <si>
    <t>City of Redlands</t>
  </si>
  <si>
    <t>Redlands</t>
  </si>
  <si>
    <t>City of Redondo Beach</t>
  </si>
  <si>
    <t>Redondo Beach</t>
  </si>
  <si>
    <t>City of Redwood City</t>
  </si>
  <si>
    <t>Redwood City</t>
  </si>
  <si>
    <t>City of Reedley</t>
  </si>
  <si>
    <t>Reedley</t>
  </si>
  <si>
    <t>City of Rialto</t>
  </si>
  <si>
    <t>Rialto</t>
  </si>
  <si>
    <t>City of Richmond</t>
  </si>
  <si>
    <t>Richmond</t>
  </si>
  <si>
    <t>City of Ridgecrest</t>
  </si>
  <si>
    <t>Ridgecrest</t>
  </si>
  <si>
    <t>City of Rio Dell</t>
  </si>
  <si>
    <t>Rio Dell</t>
  </si>
  <si>
    <t>City of Rio Vista</t>
  </si>
  <si>
    <t>Rio Vista</t>
  </si>
  <si>
    <t>City of Ripon</t>
  </si>
  <si>
    <t>Ripon</t>
  </si>
  <si>
    <t>City of Riverbank</t>
  </si>
  <si>
    <t>Riverbank</t>
  </si>
  <si>
    <t>City of Riverside</t>
  </si>
  <si>
    <t>Riverside</t>
  </si>
  <si>
    <t>City of Rocklin</t>
  </si>
  <si>
    <t>Rocklin</t>
  </si>
  <si>
    <t>City of Rohnert Park</t>
  </si>
  <si>
    <t>Rohnert Park</t>
  </si>
  <si>
    <t>City of Rosemead</t>
  </si>
  <si>
    <t>Rosemead</t>
  </si>
  <si>
    <t>City of Roseville</t>
  </si>
  <si>
    <t>Roseville</t>
  </si>
  <si>
    <t>City of Ross</t>
  </si>
  <si>
    <t>Ross</t>
  </si>
  <si>
    <t>City of Sacramento</t>
  </si>
  <si>
    <t>Sacramento</t>
  </si>
  <si>
    <t>City of Salinas</t>
  </si>
  <si>
    <t>Salinas</t>
  </si>
  <si>
    <t>City of San Anselmo</t>
  </si>
  <si>
    <t>San Anselmo</t>
  </si>
  <si>
    <t>City of San Bernardino</t>
  </si>
  <si>
    <t>San Bernardino</t>
  </si>
  <si>
    <t>City of San Bruno</t>
  </si>
  <si>
    <t>San Bruno</t>
  </si>
  <si>
    <t>City of San Carlos</t>
  </si>
  <si>
    <t>San Carlos</t>
  </si>
  <si>
    <t>City of San Clemente</t>
  </si>
  <si>
    <t>San Clemente</t>
  </si>
  <si>
    <t>City of San Diego</t>
  </si>
  <si>
    <t>San Diego</t>
  </si>
  <si>
    <t>City of San Dimas</t>
  </si>
  <si>
    <t>San Dimas</t>
  </si>
  <si>
    <t>City of San Fernando</t>
  </si>
  <si>
    <t>San Fernando</t>
  </si>
  <si>
    <t>City of San Francisco</t>
  </si>
  <si>
    <t>San Francisco</t>
  </si>
  <si>
    <t>City of San Gabriel</t>
  </si>
  <si>
    <t>San Gabriel</t>
  </si>
  <si>
    <t>City of San Jacinto</t>
  </si>
  <si>
    <t>San Jacinto</t>
  </si>
  <si>
    <t>City of San Joaquin</t>
  </si>
  <si>
    <t>San Joaquin</t>
  </si>
  <si>
    <t>City of San Jose</t>
  </si>
  <si>
    <t>San Jose</t>
  </si>
  <si>
    <t>City of San Juan Bautista</t>
  </si>
  <si>
    <t>San Juan Bautista</t>
  </si>
  <si>
    <t>City of San Juan Capistrano</t>
  </si>
  <si>
    <t>San Juan Capistrano</t>
  </si>
  <si>
    <t>City of San Leandro</t>
  </si>
  <si>
    <t>San Leandro</t>
  </si>
  <si>
    <t>City of San Luis Obispo</t>
  </si>
  <si>
    <t>San Luis Obispo</t>
  </si>
  <si>
    <t>City of San Marcos</t>
  </si>
  <si>
    <t>San Marcos</t>
  </si>
  <si>
    <t>City of San Marino</t>
  </si>
  <si>
    <t>San Marino</t>
  </si>
  <si>
    <t>City of San Mateo</t>
  </si>
  <si>
    <t>San Mateo</t>
  </si>
  <si>
    <t>City of San Rafael</t>
  </si>
  <si>
    <t>San Rafael</t>
  </si>
  <si>
    <t>City of San Ramon</t>
  </si>
  <si>
    <t>San Ramon</t>
  </si>
  <si>
    <t>City of Sanger</t>
  </si>
  <si>
    <t>Sanger</t>
  </si>
  <si>
    <t>City of Santa Ana</t>
  </si>
  <si>
    <t>Santa Ana</t>
  </si>
  <si>
    <t>City of Santa Barbara</t>
  </si>
  <si>
    <t>Santa Barbara</t>
  </si>
  <si>
    <t>City of Santa Clara</t>
  </si>
  <si>
    <t>Santa Clara</t>
  </si>
  <si>
    <t>City of Santa Clarita</t>
  </si>
  <si>
    <t>Santa Clarita</t>
  </si>
  <si>
    <t>City of Santa Cruz</t>
  </si>
  <si>
    <t>Santa Cruz</t>
  </si>
  <si>
    <t>City of Santa Fe Springs</t>
  </si>
  <si>
    <t>Santa Fe Springs</t>
  </si>
  <si>
    <t>City of Santa Maria</t>
  </si>
  <si>
    <t>Santa Maria</t>
  </si>
  <si>
    <t>City of Santa Monica</t>
  </si>
  <si>
    <t>Santa Monica</t>
  </si>
  <si>
    <t>City of Santa Paula</t>
  </si>
  <si>
    <t>Santa Paula</t>
  </si>
  <si>
    <t>City of Santa Rosa</t>
  </si>
  <si>
    <t>Santa Rosa</t>
  </si>
  <si>
    <t>City of Santee</t>
  </si>
  <si>
    <t>Santee</t>
  </si>
  <si>
    <t>City of Saratoga</t>
  </si>
  <si>
    <t>Saratoga</t>
  </si>
  <si>
    <t>City of Sausalito</t>
  </si>
  <si>
    <t>Sausalito</t>
  </si>
  <si>
    <t>City of Scotts Valley</t>
  </si>
  <si>
    <t>Scotts Valley</t>
  </si>
  <si>
    <t>City of Seal Beach</t>
  </si>
  <si>
    <t>Seal Beach</t>
  </si>
  <si>
    <t>City of Seaside</t>
  </si>
  <si>
    <t>Seaside</t>
  </si>
  <si>
    <t>City of Sebastopol</t>
  </si>
  <si>
    <t>Sebastopol</t>
  </si>
  <si>
    <t>City of Selma</t>
  </si>
  <si>
    <t>Selma</t>
  </si>
  <si>
    <t>City of Shafter</t>
  </si>
  <si>
    <t>Shafter</t>
  </si>
  <si>
    <t>City of Shasta Lake</t>
  </si>
  <si>
    <t>Shasta Lake</t>
  </si>
  <si>
    <t>City of Sierra Madre</t>
  </si>
  <si>
    <t>Sierra Madre</t>
  </si>
  <si>
    <t>City of Signal Hill</t>
  </si>
  <si>
    <t>Signal Hill</t>
  </si>
  <si>
    <t>City of Simi Valley</t>
  </si>
  <si>
    <t>Simi Valley</t>
  </si>
  <si>
    <t>City of Solana Beach</t>
  </si>
  <si>
    <t>Solana Beach</t>
  </si>
  <si>
    <t>City of Soledad</t>
  </si>
  <si>
    <t>Soledad</t>
  </si>
  <si>
    <t>City of Solvang</t>
  </si>
  <si>
    <t>Solvang</t>
  </si>
  <si>
    <t>City of Sonoma</t>
  </si>
  <si>
    <t>Sonoma</t>
  </si>
  <si>
    <t>City of Sonora</t>
  </si>
  <si>
    <t>Sonora</t>
  </si>
  <si>
    <t>City of South El Monte</t>
  </si>
  <si>
    <t>South El Monte</t>
  </si>
  <si>
    <t>City of South Gate</t>
  </si>
  <si>
    <t>South Gate</t>
  </si>
  <si>
    <t>City of South Lake Tahoe</t>
  </si>
  <si>
    <t>South Lake Tahoe</t>
  </si>
  <si>
    <t>City of South Pasadena</t>
  </si>
  <si>
    <t>South Pasadena</t>
  </si>
  <si>
    <t>City of South San Francisco</t>
  </si>
  <si>
    <t>South San Francisco</t>
  </si>
  <si>
    <t>City of St. Helena</t>
  </si>
  <si>
    <t>St. Helena</t>
  </si>
  <si>
    <t>City of Stanton</t>
  </si>
  <si>
    <t>Stanton</t>
  </si>
  <si>
    <t>City of Stockton</t>
  </si>
  <si>
    <t>Stockton</t>
  </si>
  <si>
    <t>City of Sunnyvale</t>
  </si>
  <si>
    <t>Sunnyvale</t>
  </si>
  <si>
    <t>City of Susanville</t>
  </si>
  <si>
    <t>Susanville</t>
  </si>
  <si>
    <t>City of Sutter Creek</t>
  </si>
  <si>
    <t>Sutter Creek</t>
  </si>
  <si>
    <t>City of Taft</t>
  </si>
  <si>
    <t>Taft</t>
  </si>
  <si>
    <t>City of Tehachapi</t>
  </si>
  <si>
    <t>Tehachapi</t>
  </si>
  <si>
    <t>City of Tehama</t>
  </si>
  <si>
    <t>Tehama</t>
  </si>
  <si>
    <t>City of Temecula</t>
  </si>
  <si>
    <t>Temecula</t>
  </si>
  <si>
    <t>City of Temple City</t>
  </si>
  <si>
    <t>Temple City</t>
  </si>
  <si>
    <t>City of Thousand Oaks</t>
  </si>
  <si>
    <t>Thousand Oaks</t>
  </si>
  <si>
    <t>City of Tiburon</t>
  </si>
  <si>
    <t>Tiburon</t>
  </si>
  <si>
    <t>City of Torrance</t>
  </si>
  <si>
    <t>Torrance</t>
  </si>
  <si>
    <t>City of Tracy</t>
  </si>
  <si>
    <t>Tracy</t>
  </si>
  <si>
    <t>City of Trinidad</t>
  </si>
  <si>
    <t>Trinidad</t>
  </si>
  <si>
    <t>City of Truckee</t>
  </si>
  <si>
    <t>Truckee</t>
  </si>
  <si>
    <t>City of Tulare</t>
  </si>
  <si>
    <t>Tulare</t>
  </si>
  <si>
    <t>City of Tulelake</t>
  </si>
  <si>
    <t>Tulelake</t>
  </si>
  <si>
    <t>City of Turlock</t>
  </si>
  <si>
    <t>Turlock</t>
  </si>
  <si>
    <t>City of Tustin</t>
  </si>
  <si>
    <t>Tustin</t>
  </si>
  <si>
    <t>City of Twentynine Palms</t>
  </si>
  <si>
    <t>Twentynine Palms</t>
  </si>
  <si>
    <t>City of Ukiah</t>
  </si>
  <si>
    <t>Ukiah</t>
  </si>
  <si>
    <t>City of Unincorporated Area</t>
  </si>
  <si>
    <t>Unincorporated Area</t>
  </si>
  <si>
    <t>City of Union City</t>
  </si>
  <si>
    <t>Union City</t>
  </si>
  <si>
    <t>City of Upland</t>
  </si>
  <si>
    <t>Upland</t>
  </si>
  <si>
    <t>City of Vacaville</t>
  </si>
  <si>
    <t>Vacaville</t>
  </si>
  <si>
    <t>City of Vallejo</t>
  </si>
  <si>
    <t>Vallejo</t>
  </si>
  <si>
    <t>City of Ventura</t>
  </si>
  <si>
    <t>Ventura</t>
  </si>
  <si>
    <t>City of Vernon</t>
  </si>
  <si>
    <t>Vernon</t>
  </si>
  <si>
    <t>City of Victorville</t>
  </si>
  <si>
    <t>Victorville</t>
  </si>
  <si>
    <t>City of Villa Park</t>
  </si>
  <si>
    <t>Villa Park</t>
  </si>
  <si>
    <t>City of Visalia</t>
  </si>
  <si>
    <t>Visalia</t>
  </si>
  <si>
    <t>City of Vista</t>
  </si>
  <si>
    <t>Vista</t>
  </si>
  <si>
    <t>City of Walnut</t>
  </si>
  <si>
    <t>Walnut</t>
  </si>
  <si>
    <t>City of Walnut Creek</t>
  </si>
  <si>
    <t>Walnut Creek</t>
  </si>
  <si>
    <t>City of Wasco</t>
  </si>
  <si>
    <t>Wasco</t>
  </si>
  <si>
    <t>City of Waterford</t>
  </si>
  <si>
    <t>Waterford</t>
  </si>
  <si>
    <t>City of Watsonville</t>
  </si>
  <si>
    <t>Watsonville</t>
  </si>
  <si>
    <t>City of Weed</t>
  </si>
  <si>
    <t>Weed</t>
  </si>
  <si>
    <t>City of West Covina</t>
  </si>
  <si>
    <t>West Covina</t>
  </si>
  <si>
    <t>City of West Sacramento</t>
  </si>
  <si>
    <t>West Sacramento</t>
  </si>
  <si>
    <t>City of Westminster</t>
  </si>
  <si>
    <t>Westminster</t>
  </si>
  <si>
    <t>City of Westmorland</t>
  </si>
  <si>
    <t>Westmorland</t>
  </si>
  <si>
    <t>City of Wheatland</t>
  </si>
  <si>
    <t>Wheatland</t>
  </si>
  <si>
    <t>City of Whittier</t>
  </si>
  <si>
    <t>Whittier</t>
  </si>
  <si>
    <t>City of Wildomar</t>
  </si>
  <si>
    <t>Wildomar</t>
  </si>
  <si>
    <t>City of Williams</t>
  </si>
  <si>
    <t>Williams</t>
  </si>
  <si>
    <t>City of Willits</t>
  </si>
  <si>
    <t>Willits</t>
  </si>
  <si>
    <t>City of Willows</t>
  </si>
  <si>
    <t>Willows</t>
  </si>
  <si>
    <t>City of Windsor</t>
  </si>
  <si>
    <t>Windsor</t>
  </si>
  <si>
    <t>City of Winters</t>
  </si>
  <si>
    <t>Winters</t>
  </si>
  <si>
    <t>City of Woodlake</t>
  </si>
  <si>
    <t>Woodlake</t>
  </si>
  <si>
    <t>City of Woodland</t>
  </si>
  <si>
    <t>Woodland</t>
  </si>
  <si>
    <t>City of Woodside</t>
  </si>
  <si>
    <t>Woodside</t>
  </si>
  <si>
    <t>City of Yorba Linda</t>
  </si>
  <si>
    <t>Yorba Linda</t>
  </si>
  <si>
    <t>City of Yountville</t>
  </si>
  <si>
    <t>Yountville</t>
  </si>
  <si>
    <t>City of Yreka</t>
  </si>
  <si>
    <t>Yreka</t>
  </si>
  <si>
    <t>City of Yuba City</t>
  </si>
  <si>
    <t>Yuba City</t>
  </si>
  <si>
    <t>City of Yucaipa</t>
  </si>
  <si>
    <t>Yucaipa</t>
  </si>
  <si>
    <t>City of Yucca Valley</t>
  </si>
  <si>
    <t>Yucca Valley</t>
  </si>
  <si>
    <t>City of #N/A</t>
  </si>
  <si>
    <t>#N/A</t>
  </si>
  <si>
    <t>Grand Total</t>
  </si>
  <si>
    <t>County Name</t>
  </si>
  <si>
    <t>Alpine</t>
  </si>
  <si>
    <t>Amador</t>
  </si>
  <si>
    <t>Butte</t>
  </si>
  <si>
    <t>Calaveras</t>
  </si>
  <si>
    <t>Contra Costa</t>
  </si>
  <si>
    <t>Del Norte</t>
  </si>
  <si>
    <t>El Dorado</t>
  </si>
  <si>
    <t>Glenn</t>
  </si>
  <si>
    <t>Humboldt</t>
  </si>
  <si>
    <t>Inyo</t>
  </si>
  <si>
    <t>Kern</t>
  </si>
  <si>
    <t>Kings</t>
  </si>
  <si>
    <t>Lake</t>
  </si>
  <si>
    <t>Lassen</t>
  </si>
  <si>
    <t>Marin</t>
  </si>
  <si>
    <t>Mariposa</t>
  </si>
  <si>
    <t>Mendocino</t>
  </si>
  <si>
    <t>Modoc</t>
  </si>
  <si>
    <t>Mono</t>
  </si>
  <si>
    <t>Nevada</t>
  </si>
  <si>
    <t>Placer</t>
  </si>
  <si>
    <t>Plumas</t>
  </si>
  <si>
    <t>San Benito</t>
  </si>
  <si>
    <t>Shasta</t>
  </si>
  <si>
    <t>Sierra</t>
  </si>
  <si>
    <t>Siskiyou</t>
  </si>
  <si>
    <t>Solano</t>
  </si>
  <si>
    <t>Stanislaus</t>
  </si>
  <si>
    <t>Sutter</t>
  </si>
  <si>
    <t>Trinity</t>
  </si>
  <si>
    <t>Tuolumne</t>
  </si>
  <si>
    <t>Yolo</t>
  </si>
  <si>
    <t>Yuba</t>
  </si>
  <si>
    <t>Household Metrics</t>
  </si>
  <si>
    <t>Total Households Over Time</t>
  </si>
  <si>
    <t>Total Households</t>
  </si>
  <si>
    <t>Source: U.S. Census Bureau, Census 1980(STF1:T3), 1990(SF1:P3), 2000(SF1:P15); ACS 16-20 (5-year Estimates), Table B25003</t>
  </si>
  <si>
    <t>Households by Type</t>
  </si>
  <si>
    <t>Households by Type (2020)</t>
  </si>
  <si>
    <t>Married-Couple Household</t>
  </si>
  <si>
    <t xml:space="preserve">      With Own Children Under 18 Years</t>
  </si>
  <si>
    <t xml:space="preserve">      With No Own Children Under 18 Years</t>
  </si>
  <si>
    <t>Cohabiting Couple Household</t>
  </si>
  <si>
    <t xml:space="preserve">      With Own Children Of The Householder Under 18 Years</t>
  </si>
  <si>
    <t xml:space="preserve">      With No Own Children Of The Householder Under 18 Years</t>
  </si>
  <si>
    <t>Female Householder, No Spouse Or Partner Present</t>
  </si>
  <si>
    <t xml:space="preserve">      Living Alone</t>
  </si>
  <si>
    <t xml:space="preserve">      With Relatives, No Own Children Under 18 Years</t>
  </si>
  <si>
    <t xml:space="preserve">      With Only Nonrelatives Present</t>
  </si>
  <si>
    <t>Male Householder, No Spouse Or Partner Present</t>
  </si>
  <si>
    <t>Source: U.S. Census Bureau, ACS16-20 (5-year Estimates), Table B11012</t>
  </si>
  <si>
    <t xml:space="preserve">Female-Headed Households </t>
  </si>
  <si>
    <t>Female-Headed Households (2020)</t>
  </si>
  <si>
    <t>Living Alone</t>
  </si>
  <si>
    <t>With Own Children Under 18 Years</t>
  </si>
  <si>
    <t>With Relatives, No Own Children Under 18 Years</t>
  </si>
  <si>
    <t>With Only Nonrelatives Present</t>
  </si>
  <si>
    <t>Female-Headed Households with Children, No Spouse Present, by Poverty Status</t>
  </si>
  <si>
    <t>Below Poverty Line</t>
  </si>
  <si>
    <t>Above Poverty Line</t>
  </si>
  <si>
    <t>Source: U.S. Census Bureau, ACS16-20 (5-year Estimates), Table B17010</t>
  </si>
  <si>
    <t>Note: The Census Bureau uses a federally defined poverty threshold that remains constant throughout the country and does not correspond to Area Median Income.</t>
  </si>
  <si>
    <t>Households by Size</t>
  </si>
  <si>
    <t xml:space="preserve">   Family Households:</t>
  </si>
  <si>
    <t xml:space="preserve">      2-Person Household</t>
  </si>
  <si>
    <t xml:space="preserve">      3-Person Household</t>
  </si>
  <si>
    <t xml:space="preserve">      4-Person Household</t>
  </si>
  <si>
    <t xml:space="preserve">      5-Person Household</t>
  </si>
  <si>
    <t xml:space="preserve">      6-Person Household</t>
  </si>
  <si>
    <t xml:space="preserve">      7-Or-More Person Household</t>
  </si>
  <si>
    <t xml:space="preserve">   Nonfamily Households:</t>
  </si>
  <si>
    <t xml:space="preserve">      1-Person Household</t>
  </si>
  <si>
    <t>Source: U.S. Census Bureau, ACS16-20 (5-year Estimates), Table B11016</t>
  </si>
  <si>
    <t>Overpayment by Tenure</t>
  </si>
  <si>
    <t>Owner Occupied</t>
  </si>
  <si>
    <t>Renter Occupied</t>
  </si>
  <si>
    <t>Cost Burden &lt;= 30%</t>
  </si>
  <si>
    <t>Cost Burden &gt;30% to &lt;=50%</t>
  </si>
  <si>
    <t>Cost Burden &gt;50%</t>
  </si>
  <si>
    <t>Cost Burden Not Available</t>
  </si>
  <si>
    <t xml:space="preserve">Source: US Housing and Urban Development, CHAS 2014-18 (5-Year Estimates) </t>
  </si>
  <si>
    <t>Cost Burden &gt; 30%</t>
  </si>
  <si>
    <t>Total Lower Income Households</t>
  </si>
  <si>
    <t>Income &lt;=30% HAMFI</t>
  </si>
  <si>
    <t>Total Extremely Low Income Households</t>
  </si>
  <si>
    <t>At least 1 Housing Problem</t>
  </si>
  <si>
    <t>No Housing Problem</t>
  </si>
  <si>
    <t>Senior Households by Income</t>
  </si>
  <si>
    <t>Senior (65 Years and Older) Households by Household Income (2020)</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</si>
  <si>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</si>
  <si>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</si>
  <si>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</si>
  <si>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</si>
  <si>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</si>
  <si>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</si>
  <si>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</si>
  <si>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</si>
  <si>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</si>
  <si>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</si>
  <si>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</si>
  <si>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</si>
  <si>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</si>
  <si>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</si>
  <si>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</si>
  <si>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</si>
  <si>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</si>
  <si>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</si>
  <si>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</si>
  <si>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</si>
  <si>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Source: U.S. Census Bureau, ACS16-20 (5-year Estimates), Table B19037</t>
  </si>
  <si>
    <t>Senior Households by Tenure</t>
  </si>
  <si>
    <t>Senior (65 Years and Older) Households by Tenure (2020)</t>
  </si>
  <si>
    <t xml:space="preserve">   Owner Occupied:</t>
  </si>
  <si>
    <t xml:space="preserve">      Householder 65 To 74 Years</t>
  </si>
  <si>
    <t xml:space="preserve">      Householder 75 To 84 Years</t>
  </si>
  <si>
    <t xml:space="preserve">      Householder 85 Years And Over</t>
  </si>
  <si>
    <t xml:space="preserve">   Renter Occupied:</t>
  </si>
  <si>
    <t>Source: U.S. Census Bureau, ACS16-20 (5-year Estimates), Table B25007</t>
  </si>
  <si>
    <t xml:space="preserve">Senior Households by Tenure Over Time </t>
  </si>
  <si>
    <t>Renter-Occupied</t>
  </si>
  <si>
    <t>Percent Renter-Occupied Senior Households Over Time (2010 to 2020)</t>
  </si>
  <si>
    <t>Source: U.S. Census Bureau, ACS 06-10, 11-15, 16-20 (5-year Estimates), Table B25007</t>
  </si>
  <si>
    <t>Tenure by Household Size</t>
  </si>
  <si>
    <t>Large Households by Tenure (2020)</t>
  </si>
  <si>
    <t>Total Occupied Housing Units</t>
  </si>
  <si>
    <t>Total Large Households (5 or More Persons)</t>
  </si>
  <si>
    <t xml:space="preserve">      7-or-More Person Household</t>
  </si>
  <si>
    <t>Owner-Occupied</t>
  </si>
  <si>
    <t>Source: U.S. Census Bureau, ACS 16-20 (5-year Estimates), Table B25009</t>
  </si>
  <si>
    <t>Tenure by Household Size Over Time</t>
  </si>
  <si>
    <t>Percent Occupied Housing Units by Household Size Over Time (2010 to 2020)</t>
  </si>
  <si>
    <t>Source: U.S. Census Bureau, ACS 06-10, 11-15, 16-20 (5-year Estimates), Table B25009</t>
  </si>
  <si>
    <t>Cost-Burdened Owner-Occupied Households</t>
  </si>
  <si>
    <t>Total and Percent Change Cost-Burdened Owner Households Over Time (1980-2020)</t>
  </si>
  <si>
    <t>Source: U.S. Census Bureau, ACS 06-10, 11-15, 16-20 (5-year Estimates), Table B25091</t>
  </si>
  <si>
    <t>Cost-Burdened Owner-Occupied Households Over Time</t>
  </si>
  <si>
    <t>Cost-burdened Households</t>
  </si>
  <si>
    <t>Source: U.S. Census Bureau, Census 1980(STF3), 1990(STF3), 2000(SF3); ACS 06-10, 16-20 (5-year Estimates), Table B25091</t>
  </si>
  <si>
    <t>Median Gross Rent</t>
  </si>
  <si>
    <t>Cost-Burdened Renter-Occupied Households</t>
  </si>
  <si>
    <t>Total and Percent Change Cost-Burdened Renter Households Over Time (1980-2020)</t>
  </si>
  <si>
    <t>Source: U.S. Census Bureau, ACS 06-10, 11-15, 16-20 (5-year Estimates), Table B25070</t>
  </si>
  <si>
    <t>Cost-Burdened Renter-Occupied Households Over Time</t>
  </si>
  <si>
    <t>Source: U.S. Census Bureau, Census 1980(STF3), 1990(STF3), 2000(SF3); ACS 06-10, 16-20 (5-year Estimates), Table B25070</t>
  </si>
  <si>
    <t>Homelessness by Type</t>
  </si>
  <si>
    <t>Emergency Shelter</t>
  </si>
  <si>
    <t>Transitional Housing</t>
  </si>
  <si>
    <t>Unsheltered</t>
  </si>
  <si>
    <t xml:space="preserve">Total </t>
  </si>
  <si>
    <t>Source: U.S. HUD, CoC Homeless Populations and Subpopulations Reports (2020).</t>
  </si>
  <si>
    <t>Homelessness by Type Over Time (2005-2020)</t>
  </si>
  <si>
    <t>Source: U.S. HUD, CoC Homeless Populations and Subpopulations Reports (2005, 2010, 2015, 2020).</t>
  </si>
  <si>
    <t>Homelessness by Type by Race (2020)</t>
  </si>
  <si>
    <t>Black or African-American</t>
  </si>
  <si>
    <t xml:space="preserve">White </t>
  </si>
  <si>
    <t xml:space="preserve">Asian </t>
  </si>
  <si>
    <t>American Indian or Alaska Native</t>
  </si>
  <si>
    <t xml:space="preserve">Native Hawaiian or Other Pacific Islander </t>
  </si>
  <si>
    <t>Multiple Races</t>
  </si>
  <si>
    <t>Homelessness by Hispanic or Latino Ethnicity (2020)</t>
  </si>
  <si>
    <t>Hispanic / Latino</t>
  </si>
  <si>
    <t>Non-Hispanic / Non-Latino</t>
  </si>
  <si>
    <t xml:space="preserve">White Alone Non-Hispanic </t>
  </si>
  <si>
    <t>Hispanic Or Latino of Any Race</t>
  </si>
  <si>
    <t>Total Households in Poverty</t>
  </si>
  <si>
    <t>Income Below Poverty Level</t>
  </si>
  <si>
    <t>Source: U.S. Census Bureau, ACS16-20 (5-year Estimates), Table B17019.</t>
  </si>
  <si>
    <t>Percent of Households in Poverty Over Time</t>
  </si>
  <si>
    <t>Total Households in Poverty and Percent Change Over Time (2010 to 2020)</t>
  </si>
  <si>
    <t>Percent of Households in Poverty</t>
  </si>
  <si>
    <t>Householder in Poverty by Race or Hispanic Origin</t>
  </si>
  <si>
    <t xml:space="preserve">Black Or African American Alone  </t>
  </si>
  <si>
    <t xml:space="preserve">American Indian And Alaska Native Alone  </t>
  </si>
  <si>
    <t xml:space="preserve">Asian Alone  </t>
  </si>
  <si>
    <t xml:space="preserve">Native Hawaiian And Other Pacific Islander Alone </t>
  </si>
  <si>
    <t xml:space="preserve">Some Other Race Alone  </t>
  </si>
  <si>
    <t xml:space="preserve">Two Or More Races  </t>
  </si>
  <si>
    <t>Source: U.S. Census Bureau, ACS16-20 (5-year Estimates), Table B17010A.</t>
  </si>
  <si>
    <t>Worker Population for Workplace Geography</t>
  </si>
  <si>
    <t>Source: U.S. Census Bureau, ACS 06-10, 11-15, 16-20 (5-year Estimates), Table B08604.</t>
  </si>
  <si>
    <t>Gini Index</t>
  </si>
  <si>
    <t>Means of Transportation to Work</t>
  </si>
  <si>
    <t>Means of Transportation to Work (2020)</t>
  </si>
  <si>
    <t xml:space="preserve">   Car, Truck, Or Van</t>
  </si>
  <si>
    <t>Drove Alone</t>
  </si>
  <si>
    <t>Carpooled</t>
  </si>
  <si>
    <t xml:space="preserve">         In 2-Person Carpool</t>
  </si>
  <si>
    <t xml:space="preserve">         In 3-Person Carpool</t>
  </si>
  <si>
    <t xml:space="preserve">         In 4-Person Carpool</t>
  </si>
  <si>
    <t xml:space="preserve">         In 5- Or 6-Person Carpool</t>
  </si>
  <si>
    <t xml:space="preserve">         In 7-Or-More-Person Carpool</t>
  </si>
  <si>
    <t>Public Transportation (Excluding Taxi)</t>
  </si>
  <si>
    <t xml:space="preserve">      Bus</t>
  </si>
  <si>
    <t xml:space="preserve">      Subway Or Elevated Rail</t>
  </si>
  <si>
    <t xml:space="preserve">      Long-Distance Train Or Commuter Rail</t>
  </si>
  <si>
    <t xml:space="preserve">      Light Rail, Streetcar Or Trolley (Carro Público In Puerto Rico)</t>
  </si>
  <si>
    <t xml:space="preserve">      Ferryboat</t>
  </si>
  <si>
    <t xml:space="preserve">   Taxicab</t>
  </si>
  <si>
    <t xml:space="preserve">   Motorcycle</t>
  </si>
  <si>
    <t xml:space="preserve">   Bicycle</t>
  </si>
  <si>
    <t xml:space="preserve">   Walked</t>
  </si>
  <si>
    <t>Bicycle or Walked</t>
  </si>
  <si>
    <t xml:space="preserve">   Other Means</t>
  </si>
  <si>
    <t>Other Means (+Taxi and Motorcycle)</t>
  </si>
  <si>
    <t>Worked From Home</t>
  </si>
  <si>
    <t>Source: U.S. Census Bureau, ACS 16-20 (5-year Estimates), Table B08301.</t>
  </si>
  <si>
    <t>Travel Time to Work</t>
  </si>
  <si>
    <t>Less than 15 Minutes</t>
  </si>
  <si>
    <t xml:space="preserve">   Less Than 5 Minutes</t>
  </si>
  <si>
    <t xml:space="preserve">   5 To 9 Minutes</t>
  </si>
  <si>
    <t xml:space="preserve">   10 To 14 Minutes</t>
  </si>
  <si>
    <t>15 to 29 Minutes</t>
  </si>
  <si>
    <t xml:space="preserve">   15 To 19 Minutes</t>
  </si>
  <si>
    <t xml:space="preserve">   20 To 24 Minutes</t>
  </si>
  <si>
    <t xml:space="preserve">   25 To 29 Minutes</t>
  </si>
  <si>
    <t>30 to 59 Minutes</t>
  </si>
  <si>
    <t xml:space="preserve">   30 To 34 Minutes</t>
  </si>
  <si>
    <t xml:space="preserve">   35 To 39 Minutes</t>
  </si>
  <si>
    <t xml:space="preserve">   40 To 44 Minutes</t>
  </si>
  <si>
    <t xml:space="preserve">   45 To 59 Minutes</t>
  </si>
  <si>
    <t>60 or More Minutes</t>
  </si>
  <si>
    <t xml:space="preserve">   60 To 89 Minutes</t>
  </si>
  <si>
    <t xml:space="preserve">   90 Or More Minutes</t>
  </si>
  <si>
    <t>Source: U.S. Census Bureau, ACS16-20 (5-year Estimates), Table B08303.</t>
  </si>
  <si>
    <t>Travel Time to Work Over Time</t>
  </si>
  <si>
    <t xml:space="preserve">   Less than 5 Minutes</t>
  </si>
  <si>
    <t xml:space="preserve">   5 to 9 Minutes</t>
  </si>
  <si>
    <t xml:space="preserve">   10 to 14 Minutes</t>
  </si>
  <si>
    <t xml:space="preserve">   15 to 19 Minutes</t>
  </si>
  <si>
    <t xml:space="preserve">   20 to 24 Minutes</t>
  </si>
  <si>
    <t xml:space="preserve">   25 to 29 Minutes</t>
  </si>
  <si>
    <t xml:space="preserve">   30 to 34 Minutes</t>
  </si>
  <si>
    <t xml:space="preserve">   35 to 39 Minutes</t>
  </si>
  <si>
    <t xml:space="preserve">   40 to 44 Minutes</t>
  </si>
  <si>
    <t xml:space="preserve">   45 to 59 Minutes</t>
  </si>
  <si>
    <t xml:space="preserve">   60 to 89 Minutes</t>
  </si>
  <si>
    <t xml:space="preserve">   90 or More Minutes</t>
  </si>
  <si>
    <t>Source: U.S. Census Bureau, ACS 06-10, 11-15, 16-20 (5-year Estimates), Table B08303.</t>
  </si>
  <si>
    <t>Housing Metrics</t>
  </si>
  <si>
    <t>Total Housing Units</t>
  </si>
  <si>
    <t>Total Housing Units and Percent Change Over Time (1980 to 2020)</t>
  </si>
  <si>
    <t>Total Units</t>
  </si>
  <si>
    <t>Source: U.S. Census Bureau, ACS 16-20 (5-year Estimates), Table B25001</t>
  </si>
  <si>
    <t>Total Housing Units Over Time</t>
  </si>
  <si>
    <t>Source: U.S. Census Bureau, Census 1980(STF1:T65), 1990(STF1:H1), 2000(SF1:H1); ACS 16-20 (5-year Estimates), Table B2001</t>
  </si>
  <si>
    <t>Total Housing Units by Type</t>
  </si>
  <si>
    <t>Total Housing Units by Type Over Time (2010 to 2020)</t>
  </si>
  <si>
    <t xml:space="preserve">   1, Detached</t>
  </si>
  <si>
    <t xml:space="preserve">   1, Attached</t>
  </si>
  <si>
    <t xml:space="preserve">   2</t>
  </si>
  <si>
    <t xml:space="preserve">   3 or 4</t>
  </si>
  <si>
    <t xml:space="preserve">   5 to 9</t>
  </si>
  <si>
    <t xml:space="preserve">   10 to 19</t>
  </si>
  <si>
    <t xml:space="preserve">   20 to 49</t>
  </si>
  <si>
    <t xml:space="preserve">   50 or More</t>
  </si>
  <si>
    <t xml:space="preserve">   Mobile Home</t>
  </si>
  <si>
    <t xml:space="preserve">   Boat, Rv, Van, Etc.</t>
  </si>
  <si>
    <t>Source: U.S. Census Bureau, ACS 16-20 (5-year Estimates), Table B25024</t>
  </si>
  <si>
    <t>Total Housing Units by Type Over Time</t>
  </si>
  <si>
    <t>Total Housing Units by Number of Bedrooms (2020)</t>
  </si>
  <si>
    <t>Source: U.S. Census Bureau, ACS 06-10, 11-15, 16-20 (5-year Estimates), Table B25024</t>
  </si>
  <si>
    <t>Housing Units by Number of Bedrooms Over Time</t>
  </si>
  <si>
    <t>% of Total</t>
  </si>
  <si>
    <t>No Bedroom (BR)</t>
  </si>
  <si>
    <t>1 BR</t>
  </si>
  <si>
    <t>2 BR</t>
  </si>
  <si>
    <t>3 BR</t>
  </si>
  <si>
    <t>4 BR</t>
  </si>
  <si>
    <t>5+ BR</t>
  </si>
  <si>
    <t>Source: U.S. Census Bureau, ACS 06-10, 11-15, 16-20 (5-year Estimates), Table B25041</t>
  </si>
  <si>
    <t>Total Occupied Housing Units by Year Built</t>
  </si>
  <si>
    <t>Total Occupied Housing Units by Year Built (2020)</t>
  </si>
  <si>
    <t>2014 Or Later</t>
  </si>
  <si>
    <t>2010 To 2013</t>
  </si>
  <si>
    <t>2000 To 2009</t>
  </si>
  <si>
    <t>1990 To 1999</t>
  </si>
  <si>
    <t>1980 To 1989</t>
  </si>
  <si>
    <t>1970 To 1979</t>
  </si>
  <si>
    <t>1960 To 1969</t>
  </si>
  <si>
    <t>1950 To 1959</t>
  </si>
  <si>
    <t>1940 To 1949</t>
  </si>
  <si>
    <t>1939 Or Earlier</t>
  </si>
  <si>
    <t>Source: U.S. Census Bureau, ACS 16-20 (5-year Estimates), Table B25036</t>
  </si>
  <si>
    <t>Tenure by Year Structure Built</t>
  </si>
  <si>
    <t xml:space="preserve">   Owner Occupied</t>
  </si>
  <si>
    <t xml:space="preserve">      Complete Plumbing Facilities</t>
  </si>
  <si>
    <t>Owner Occupied, Lacking Plumbing Facilities</t>
  </si>
  <si>
    <t xml:space="preserve">   Renter Occupied</t>
  </si>
  <si>
    <t>Renter Occupied, Lacking Plumbing Facilities</t>
  </si>
  <si>
    <t>Source: U.S. Census Bureau, ACS 16-20 (5-year Estimates), Table B25049</t>
  </si>
  <si>
    <t xml:space="preserve">      Complete Kitchen Facilities</t>
  </si>
  <si>
    <t>Owner Occupied, Lacking Complete Kitchen Facilities</t>
  </si>
  <si>
    <t xml:space="preserve">Renter Occupied, Lacking Complete Kitchen Facilities </t>
  </si>
  <si>
    <t>Source: U.S. Census Bureau, ACS 16-20 (5-year Estimates), Table B25053</t>
  </si>
  <si>
    <t>Jobs-to-Housing Ratio Over Time</t>
  </si>
  <si>
    <t>Total Jobs, Total Housing Units, and Jobs-to-Housing Ratio Over Time (2010 to 2020)</t>
  </si>
  <si>
    <t>Total Jobs</t>
  </si>
  <si>
    <t>Jobs-to-Housing Ratio</t>
  </si>
  <si>
    <t>Source: U.S. Census Bureau, ACS 06-10, 11-15, 16-20 (5-year Estimates), Table B25001, C24050.</t>
  </si>
  <si>
    <t>Percent Total Vacant Units by Type (2020)</t>
  </si>
  <si>
    <t>For Rent</t>
  </si>
  <si>
    <t>Rented, Not Occupied</t>
  </si>
  <si>
    <t>For Sale Only</t>
  </si>
  <si>
    <t>Sold, Not Occupied</t>
  </si>
  <si>
    <t>For Seasonal, Recreational, Or Occasional Use</t>
  </si>
  <si>
    <t>For Migrant Workers</t>
  </si>
  <si>
    <t>Other Vacant</t>
  </si>
  <si>
    <t>Source: U.S. Census Bureau, ACS 16-20 (5-year Estimates), Table B25004</t>
  </si>
  <si>
    <t>Housing Units by Occupants per Room</t>
  </si>
  <si>
    <t xml:space="preserve">      0.50 or Less</t>
  </si>
  <si>
    <t xml:space="preserve">      0.51 to 1.00</t>
  </si>
  <si>
    <t xml:space="preserve">      1.01 to 1.50</t>
  </si>
  <si>
    <t xml:space="preserve">      1.51 to 2.00</t>
  </si>
  <si>
    <t xml:space="preserve">      2.01 or More</t>
  </si>
  <si>
    <t>Housing Units by Occupants per Room Over Time</t>
  </si>
  <si>
    <t>Owner - 0.50 or Less</t>
  </si>
  <si>
    <t>Owner - 0.51 to 1.00</t>
  </si>
  <si>
    <t>Owner - 1.01 to 1.50</t>
  </si>
  <si>
    <t>Owner - 1.51 to 2.00</t>
  </si>
  <si>
    <t>Owner - 2.01 or More</t>
  </si>
  <si>
    <t>Renter - 0.50 or Less</t>
  </si>
  <si>
    <t>Renter - 0.51 to 1.00</t>
  </si>
  <si>
    <t>Renter - 1.01 to 1.50</t>
  </si>
  <si>
    <t>Renter - 1.51 to 2.00</t>
  </si>
  <si>
    <t>Renter - 2.01 or More</t>
  </si>
  <si>
    <t>Source: U.S. Census Bureau, ACS 06-10, 11-15, 16-20 (5-year Estimates), Table B25014</t>
  </si>
  <si>
    <t>Housing Units by Tenure</t>
  </si>
  <si>
    <t>Household Tenure Over Time (1980 to 2020)</t>
  </si>
  <si>
    <t>Source: U.S. Census Bureau, ACS 16-20 (5-year Estimates), Table B25042</t>
  </si>
  <si>
    <t>Housing Units by Tenure Over Time</t>
  </si>
  <si>
    <t>1980</t>
  </si>
  <si>
    <t>1990</t>
  </si>
  <si>
    <t>2000</t>
  </si>
  <si>
    <t>2010</t>
  </si>
  <si>
    <t>Source: U.S. Census Bureau, Census 1980(SF1), 1990(SF1), 2000(SF1); ACS 16-20 (5-year Estimates), Table B25042</t>
  </si>
  <si>
    <t>Housing Tenure by Number of Bedrooms</t>
  </si>
  <si>
    <t>Housing Tenure by Number of Bedrooms (2020)</t>
  </si>
  <si>
    <t>No Bedroom</t>
  </si>
  <si>
    <t>1 Bedroom</t>
  </si>
  <si>
    <t>2 Bedrooms</t>
  </si>
  <si>
    <t>3 Bedrooms</t>
  </si>
  <si>
    <t>4 Bedrooms</t>
  </si>
  <si>
    <t>5 Or More Bedrooms</t>
  </si>
  <si>
    <t>Owner - Total</t>
  </si>
  <si>
    <t>Owner - No Bedroom</t>
  </si>
  <si>
    <t>Owner - 1 Bedroom</t>
  </si>
  <si>
    <t xml:space="preserve">Owner - 2 Bedrooms </t>
  </si>
  <si>
    <t>Owner - 3 Bedrooms</t>
  </si>
  <si>
    <t>Owner - 4 Bedrooms</t>
  </si>
  <si>
    <t>Owner - 5 or More Bedrooms</t>
  </si>
  <si>
    <t>Renter - Total</t>
  </si>
  <si>
    <t>Renter - No Bedroom</t>
  </si>
  <si>
    <t>Renter - 1 Bedroom</t>
  </si>
  <si>
    <t xml:space="preserve">Renter - 2 Bedrooms </t>
  </si>
  <si>
    <t>Renter - 3 Bedrooms</t>
  </si>
  <si>
    <t>Renter - 4 Bedrooms</t>
  </si>
  <si>
    <t>Renter - 5 or More Bedrooms</t>
  </si>
  <si>
    <t>Housing Tenure by Race or Hispanic Origin</t>
  </si>
  <si>
    <t>Housing Tenure by Race or Hispanic Origin (2020)</t>
  </si>
  <si>
    <t xml:space="preserve">Black Or African American Alone </t>
  </si>
  <si>
    <t xml:space="preserve">American Indian And Alaska Native Alone </t>
  </si>
  <si>
    <t xml:space="preserve">Asian Alone </t>
  </si>
  <si>
    <t xml:space="preserve">Some Other Race Alone </t>
  </si>
  <si>
    <t xml:space="preserve">Two Or More Races </t>
  </si>
  <si>
    <t>Source: U.S. Census Bureau, ACS 16-20 (5-year Estimates), Table B25003</t>
  </si>
  <si>
    <t>Housing Tenure by Race or Hispanic Origin (Simplified)</t>
  </si>
  <si>
    <t>Percent Building Permits by Number of Structures Authorized (2020)</t>
  </si>
  <si>
    <t xml:space="preserve">Two Or More Races Householder </t>
  </si>
  <si>
    <t>Building Permits by Number of Structures Authorized</t>
  </si>
  <si>
    <t>Number of Structures Authorized</t>
  </si>
  <si>
    <t>One Housing Unit</t>
  </si>
  <si>
    <t>Two Housing Units</t>
  </si>
  <si>
    <t>Three and Four Housing Units</t>
  </si>
  <si>
    <t>Five or More Housing Units</t>
  </si>
  <si>
    <t>Source: U.S. Census Bureau, Building Permits Survey 2019, Table AD:T2</t>
  </si>
  <si>
    <t>HCD Jurisdiction:</t>
  </si>
  <si>
    <t>Permitted Units by Affordability by Year in 5th Cycle RHNA (2015 to 2019)</t>
  </si>
  <si>
    <t>Income Level</t>
  </si>
  <si>
    <t>2015-2023 RHNA Total</t>
  </si>
  <si>
    <t>Percent RHNA Completion</t>
  </si>
  <si>
    <t>Very Low</t>
  </si>
  <si>
    <t>Low</t>
  </si>
  <si>
    <t>Moderate</t>
  </si>
  <si>
    <t>Subtotal Affordable</t>
  </si>
  <si>
    <t>Above Moderate</t>
  </si>
  <si>
    <t>Source: California HCD, 5th Cycle Annual Progress Report Permit Summary (2020)</t>
  </si>
  <si>
    <t>Total Existing Extremely Low Income Households (5th Cycle RHNA)</t>
  </si>
  <si>
    <t>Very Low Income</t>
  </si>
  <si>
    <t>Percent Permitted Units by Affordability Towards 5th Cycle RHNA Completion (2019)</t>
  </si>
  <si>
    <t>Median Value (Dollars)</t>
  </si>
  <si>
    <t>Source: Zillow Data accessed at https://www.zillow.com/research/data/</t>
  </si>
  <si>
    <t>Note from Zillow Data: "A smoothed measure of the typical observed market rate rent across a given region. The index is dollar-denominated by computing the mean of listed rents that fall into the 40th to 60th percentile range for all homes and apartments in a given region, which is once again weighted to reflect the rental housing stock."</t>
  </si>
  <si>
    <t>Note from Zillow: "The median price at which homes across various geographies were sold."</t>
  </si>
  <si>
    <t>Note from Zillow: "A smoothed, seasonally adjusted measure of the typical home value and market changes across a given region and housing type. It reflects the typical value for homes in the 35th to 65th percentile range."</t>
  </si>
  <si>
    <t>American Community Surveys (5-Year Estimates)</t>
  </si>
  <si>
    <t>Change (2010-2020)</t>
  </si>
  <si>
    <t>ACS10_5yr:B01001:Sex by Age</t>
  </si>
  <si>
    <t>Estimate</t>
  </si>
  <si>
    <t>Std. Error</t>
  </si>
  <si>
    <t xml:space="preserve">      5 to 9 Years</t>
  </si>
  <si>
    <t xml:space="preserve">      10 to 14 Years</t>
  </si>
  <si>
    <t xml:space="preserve">      15 to 17 Years</t>
  </si>
  <si>
    <t xml:space="preserve">      18 and 19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</si>
  <si>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</si>
  <si>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</si>
  <si>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</si>
  <si>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</si>
  <si>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</si>
  <si>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</si>
  <si>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</si>
  <si>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</si>
  <si>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</si>
  <si>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</si>
  <si>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</si>
  <si>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</si>
  <si>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</si>
  <si>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</si>
  <si>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</si>
  <si>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</si>
  <si>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ACS10_5yr:B01002:Median Age by Sex</t>
  </si>
  <si>
    <t>Median Age -- Total</t>
  </si>
  <si>
    <t xml:space="preserve">   Median Age -- Male</t>
  </si>
  <si>
    <t xml:space="preserve">   Median Age -- Female</t>
  </si>
  <si>
    <t>ACS10_5yr:B01003:Total Population</t>
  </si>
  <si>
    <t>ACS10_5yr:B02001:Race</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</si>
  <si>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</si>
  <si>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</si>
  <si>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</si>
  <si>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</si>
  <si>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</si>
  <si>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ACS10_5yr:B03002:Hispanic or Latino Origin by Race</t>
  </si>
  <si>
    <t xml:space="preserve">   Not Hispanic or Latino</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</si>
  <si>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</si>
  <si>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</si>
  <si>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</si>
  <si>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</si>
  <si>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</si>
  <si>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ACS10_5yr:B08301:Means of Transportation to Work</t>
  </si>
  <si>
    <t xml:space="preserve">   Car, Truck, or Van</t>
  </si>
  <si>
    <t xml:space="preserve">      Drove Alone</t>
  </si>
  <si>
    <t xml:space="preserve">      Carpooled</t>
  </si>
  <si>
    <t xml:space="preserve">         In 5- or 6-Person Carpool</t>
  </si>
  <si>
    <t xml:space="preserve">         In 7-or-More-Person Carpool</t>
  </si>
  <si>
    <t xml:space="preserve">   Public Transportation (Excluding Taxicab)</t>
  </si>
  <si>
    <t xml:space="preserve">      Bus or Trolley Bus</t>
  </si>
  <si>
    <t xml:space="preserve">      Streetcar or Trolley Car (Carro Publico in Puerto Rico)</t>
  </si>
  <si>
    <t xml:space="preserve">      Subway or Elevated</t>
  </si>
  <si>
    <t xml:space="preserve">      Railroad</t>
  </si>
  <si>
    <t xml:space="preserve">   Worked At Home</t>
  </si>
  <si>
    <t>ACS10_5yr:B08303:Travel Time to Work</t>
  </si>
  <si>
    <t>ACS10_5yr:B10063:Households with Grandparents Living with Own Grandchildren Under 18 Years by Responsibility for Own Grandchildren and Presence of Parent of Grandchildren</t>
  </si>
  <si>
    <t xml:space="preserve">   Household with Grandparents Living with Grandchildren</t>
  </si>
  <si>
    <t xml:space="preserve">      Household with Grandparent Responsible for Own Grandchildren Under 18 Years</t>
  </si>
  <si>
    <t xml:space="preserve">         Householder or Spouse with No Parent of Grandchildren Present</t>
  </si>
  <si>
    <t xml:space="preserve">         Other Grandparents</t>
  </si>
  <si>
    <t xml:space="preserve">      Household with Grandparent Not Responsible for Own Grandchildren Under 18 Years</t>
  </si>
  <si>
    <t xml:space="preserve">   Household Without Grandparents Living with Grandchildren</t>
  </si>
  <si>
    <t>ACS10_5yr:B11001:Household Type (Including Living Alone)</t>
  </si>
  <si>
    <t xml:space="preserve">   Family Households</t>
  </si>
  <si>
    <t xml:space="preserve">      Married-Couple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</si>
  <si>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</si>
  <si>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</si>
  <si>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</si>
  <si>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</si>
  <si>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</si>
  <si>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</si>
  <si>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ACS10_5yr:B11003:Family Type by Presence and Age of Own Children Under 18 Years</t>
  </si>
  <si>
    <t xml:space="preserve">   Married-Couple Family:</t>
  </si>
  <si>
    <t xml:space="preserve">         Under 6 Years Only</t>
  </si>
  <si>
    <t xml:space="preserve">         Under 6 Years and 6 to 17 Years</t>
  </si>
  <si>
    <t xml:space="preserve">         6 to 17 Years Only</t>
  </si>
  <si>
    <t xml:space="preserve">      No Own Children Under 18 Years</t>
  </si>
  <si>
    <t xml:space="preserve">   Other Family:</t>
  </si>
  <si>
    <t xml:space="preserve">      Male Householder, No Wife Present</t>
  </si>
  <si>
    <t xml:space="preserve">         With Own Children Under 18 Years</t>
  </si>
  <si>
    <t xml:space="preserve">            Under 6 Years Only</t>
  </si>
  <si>
    <t xml:space="preserve">            Under 6 Years and 6 to 17 Years</t>
  </si>
  <si>
    <t xml:space="preserve">            6 to 17 Years Only</t>
  </si>
  <si>
    <t xml:space="preserve">         No Own Children Under 18 Years</t>
  </si>
  <si>
    <t xml:space="preserve">      Female Householder, No Husband Present</t>
  </si>
  <si>
    <t>ACS10_5yr:B11007:Households by Presence of People 65 Years and Over, Household Size and Household Type</t>
  </si>
  <si>
    <t xml:space="preserve">   Households with One or More People 65 Years and Over</t>
  </si>
  <si>
    <t xml:space="preserve">      2-or-More-Person Household</t>
  </si>
  <si>
    <t xml:space="preserve">         Family Households</t>
  </si>
  <si>
    <t xml:space="preserve">         Nonfamily Households</t>
  </si>
  <si>
    <t xml:space="preserve">   Households with No People 65 Years and Over</t>
  </si>
  <si>
    <t xml:space="preserve">      1-Person Households</t>
  </si>
  <si>
    <t>ACS10_5yr:B11010:Nonfamily Households by Sex of Householder by Living Alone by Age of Householder</t>
  </si>
  <si>
    <t xml:space="preserve">   Male Householder</t>
  </si>
  <si>
    <t xml:space="preserve">         Householder 15 to 64 Years</t>
  </si>
  <si>
    <t xml:space="preserve">         Householder 65 Years and Over</t>
  </si>
  <si>
    <t xml:space="preserve">      Not Living Alone</t>
  </si>
  <si>
    <t xml:space="preserve">   Female Householder</t>
  </si>
  <si>
    <t>ACS10_5yr:B11016:Household Type by Household Size</t>
  </si>
  <si>
    <t>ACS10_5yr:B17001:Poverty Status in the Past 12 Months by Sex by Age</t>
  </si>
  <si>
    <t xml:space="preserve">   Income in the Past 12 Months Below Poverty Level:</t>
  </si>
  <si>
    <t xml:space="preserve">      Male:</t>
  </si>
  <si>
    <t xml:space="preserve">         Under 5 Years</t>
  </si>
  <si>
    <t xml:space="preserve">         5 Years</t>
  </si>
  <si>
    <t xml:space="preserve">         6 to 11 Years</t>
  </si>
  <si>
    <t xml:space="preserve">         12 to 14 Years</t>
  </si>
  <si>
    <t xml:space="preserve">         15 Years</t>
  </si>
  <si>
    <t xml:space="preserve">         16 and 17 Years</t>
  </si>
  <si>
    <t xml:space="preserve">         18 to 24 Years</t>
  </si>
  <si>
    <t xml:space="preserve">         25 to 34 Years</t>
  </si>
  <si>
    <t xml:space="preserve">         35 to 44 Years</t>
  </si>
  <si>
    <t xml:space="preserve">         45 to 54 Years</t>
  </si>
  <si>
    <t xml:space="preserve">         55 to 64 Years</t>
  </si>
  <si>
    <t xml:space="preserve">         65 to 74 Years</t>
  </si>
  <si>
    <t xml:space="preserve">         75 Years and Over</t>
  </si>
  <si>
    <t xml:space="preserve">      Female:</t>
  </si>
  <si>
    <t xml:space="preserve">   Income in the Past 12 Months At or Above Poverty Level:</t>
  </si>
  <si>
    <t>ACS10_5yr:B17010:Poverty Status in the Past 12 Months of Families by Family Type by Presence of Related Children Under 18 Years by Age of Related Children</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</si>
  <si>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</si>
  <si>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</si>
  <si>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</si>
  <si>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</si>
  <si>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</si>
  <si>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</si>
  <si>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</si>
  <si>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</si>
  <si>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</si>
  <si>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</si>
  <si>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ACS10_5yr:B17010A:Poverty Status in the Past 12 Months of Families by Family Type by Presence of Related Children Under 18 Years by Age of Related Children (White Alone Householder)</t>
  </si>
  <si>
    <t>ACS10_5yr:B17010B:Poverty Status in the Past 12 Months of Families by Family Type by Presence of Related Children Under 18 Years by Age of Related Children (Black or African American Alone Householder)</t>
  </si>
  <si>
    <t>ACS10_5yr:B17010C:Poverty Status in the Past 12 Months of Families by Family Type by Presence of Related Children Under 18 Years by Age of Related Children (American Indian and Alaska Native Alone)</t>
  </si>
  <si>
    <t>ACS10_5yr:B17010D:Poverty Status in the Past 12 Months of Families by Family Type by Presence of Related Children Under 18 Years by Age of Related Children (Asian Alone Householder)</t>
  </si>
  <si>
    <t>ACS10_5yr:B17010E:Poverty Status in the Past 12 Months of Families by Family Type by Presence of Related Children Under 18 Years by Age of Related Children (Native Hawaiian and Other Pacific Islander Alone Householder)</t>
  </si>
  <si>
    <t>ACS10_5yr:B17010F:Poverty Status in the Past 12 Months of Families by Family Type by Presence of Related Children Under 18 Years by Age of Related Children (Some Other Race Alone Householder)</t>
  </si>
  <si>
    <t>ACS10_5yr:B17010G:Poverty Status in the Past 12 Months of Families by Family Type by Presence of Related Children Under 18 Years by Age of Related Children (Two or More Races Householder)</t>
  </si>
  <si>
    <t>ACS10_5yr:B17010H:Poverty Status in the Past 12 Months of Families by Family Type by Presence of Related Children Under 18 Years by Age of Related Children (White Alone, Not Hispanic or Latino Householder)</t>
  </si>
  <si>
    <t>ACS10_5yr:B17010I:Poverty Status in the Past 12 Months of Families by Family Type by Presence of Related Children Under 18 Years by Age of Related Children (Hispanic or Latino)</t>
  </si>
  <si>
    <t>ACS10_5yr:B17019:Poverty Status in the Past 12 Months of Families by Household Type by Tenure</t>
  </si>
  <si>
    <t xml:space="preserve">            Owner Occupied</t>
  </si>
  <si>
    <t xml:space="preserve">            Renter Occupied</t>
  </si>
  <si>
    <t xml:space="preserve">      Other Families</t>
  </si>
  <si>
    <t>ACS10_5yr:B17023:Poverty Status in the Past 12 Months of Families by Household Type by Number of Own Children Under 18 Years</t>
  </si>
  <si>
    <t xml:space="preserve">            No Own Child</t>
  </si>
  <si>
    <t xml:space="preserve">            1 or 2 Own Children</t>
  </si>
  <si>
    <t xml:space="preserve">            3 or 4 Own Children</t>
  </si>
  <si>
    <t xml:space="preserve">            5 or More Own Children</t>
  </si>
  <si>
    <t xml:space="preserve">         Married-Couple Family:</t>
  </si>
  <si>
    <t>ACS10_5yr:B19013:Median Household Income in the Past 12 Months (In  Inflation-Adjusted Dollars)</t>
  </si>
  <si>
    <t>Median Household Income in the Past 12 Months (in  Inflation-Adjusted Dollars)</t>
  </si>
  <si>
    <t>ACS10_5yr:B19013A:Median Household Income in the Past 12 Months (In  Inflation-Adjusted Dollars) (White Alone Householder)</t>
  </si>
  <si>
    <t>ACS10_5yr:B19013B:Median Household Income in the Past 12 Months (In  Inflation-Adjusted Dollars) (Black or African American Alone Householder)</t>
  </si>
  <si>
    <t>ACS10_5yr:B19013C:Median Household Income in the Past 12 Months (In  Inflation-Adjusted Dollars) (American Indian and Alaska Native Alone Householder)</t>
  </si>
  <si>
    <t>ACS10_5yr:B19013D:Median Household Income in the Past 12 Months (In  Inflation-Adjusted Dollars) (Asian Alone Householder)</t>
  </si>
  <si>
    <t>ACS10_5yr:B19013E:Median Household Income in the Past 12 Months (In  Inflation-Adjusted Dollars) (Native Hawaiian and Other Pacific Islander Alone Householder)</t>
  </si>
  <si>
    <t>ACS10_5yr:B19013F:Median Household Income in the Past 12 Months (In  Inflation-Adjusted Dollars) (Some Other Race Alone Householder)</t>
  </si>
  <si>
    <t>ACS10_5yr:B19013G:Median Household Income in the Past 12 Months (In  Inflation-Adjusted Dollars) (Two or More Races Householder)</t>
  </si>
  <si>
    <t>ACS10_5yr:B19013H:Median Household Income in the Past 12 Months (In  Inflation-Adjusted Dollars) (White Alone, Not Hispanic or Latino Householder)</t>
  </si>
  <si>
    <t>ACS10_5yr:B19013I:Median Household Income in the Past 12 Months (In  Inflation-Adjusted Dollars) (Hispanic or Latino Householder)</t>
  </si>
  <si>
    <t>ACS10_5yr:B19037:Age of Householder by Household Income in the Past 12 Months (In  Inflation-Adjusted Dollars)</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</si>
  <si>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</si>
  <si>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</si>
  <si>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</si>
  <si>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</si>
  <si>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</si>
  <si>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</si>
  <si>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</si>
  <si>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</si>
  <si>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</si>
  <si>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</si>
  <si>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</si>
  <si>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</si>
  <si>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</si>
  <si>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</si>
  <si>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</si>
  <si>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</si>
  <si>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</si>
  <si>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</si>
  <si>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</si>
  <si>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</si>
  <si>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ACS10_5yr:B19083:Gini Index of Income Inequality</t>
  </si>
  <si>
    <t>ACS10_5yr:B25001:Housing Units</t>
  </si>
  <si>
    <t>ACS10_5yr:B25003:Tenure</t>
  </si>
  <si>
    <t>ACS10_5yr:B25003A:Tenure (White Alone Householder)</t>
  </si>
  <si>
    <t>ACS10_5yr:B25003B:Tenure (Black or African American Alone Householder)</t>
  </si>
  <si>
    <t>ACS10_5yr:B25003C:Tenure (American Indian and Alaska Native Alone Householder)</t>
  </si>
  <si>
    <t>ACS10_5yr:B25003D:Tenure (Asian Alone Householder)</t>
  </si>
  <si>
    <t>ACS10_5yr:B25003E:Tenure (Native Hawaiian and Other Pacific Islander Alone Householder)</t>
  </si>
  <si>
    <t>ACS10_5yr:B25003F:Tenure (Some Other Race Alone Householder)</t>
  </si>
  <si>
    <t>ACS10_5yr:B25003G:Tenure (Two or More Races Householder)</t>
  </si>
  <si>
    <t>ACS10_5yr:B25003H:Tenure (White Alone, Not Hispanic or Latino Householder)</t>
  </si>
  <si>
    <t>ACS10_5yr:B25003I:Tenure (Hispanic or Latino Householder)</t>
  </si>
  <si>
    <t>ACS10_5yr:B25004:Vacancy Status</t>
  </si>
  <si>
    <t xml:space="preserve">   For Rent</t>
  </si>
  <si>
    <t xml:space="preserve">   Rented, Not Occupied</t>
  </si>
  <si>
    <t xml:space="preserve">   For Sale Only</t>
  </si>
  <si>
    <t xml:space="preserve">   Sold, Not Occupied</t>
  </si>
  <si>
    <t xml:space="preserve">   For Seasonal, Recreational, or Occasional Use</t>
  </si>
  <si>
    <t xml:space="preserve">   For Migrant Workers</t>
  </si>
  <si>
    <t xml:space="preserve">   Other Vacant</t>
  </si>
  <si>
    <t>ACS10_5yr:B25007:Tenure by Age of Householder</t>
  </si>
  <si>
    <t xml:space="preserve">      Householder 15 to 24 Years</t>
  </si>
  <si>
    <t xml:space="preserve">      Householder 25 to 34 Years</t>
  </si>
  <si>
    <t xml:space="preserve">      Householder 35 to 44 Years</t>
  </si>
  <si>
    <t xml:space="preserve">      Householder 45 to 54 Years</t>
  </si>
  <si>
    <t xml:space="preserve">      Householder 55 to 59 Years</t>
  </si>
  <si>
    <t xml:space="preserve">      Householder 60 to 64 Years</t>
  </si>
  <si>
    <t xml:space="preserve">      Householder 65 to 74 Years</t>
  </si>
  <si>
    <t xml:space="preserve">      Householder 75 to 84 Years</t>
  </si>
  <si>
    <t xml:space="preserve">      Householder 85 Years and Over</t>
  </si>
  <si>
    <t>ACS10_5yr:B25009:Tenure by Household Size</t>
  </si>
  <si>
    <t>ACS10_5yr:B25010:Average Household Size of Occupied Housing Units by Tenure</t>
  </si>
  <si>
    <t>Average Household Size -- Total</t>
  </si>
  <si>
    <t xml:space="preserve">   Average Household Size -- Owner Occupied</t>
  </si>
  <si>
    <t xml:space="preserve">   Average Household Size -- Renter Occupied</t>
  </si>
  <si>
    <t>ACS10_5yr:B25014:Tenure by Occupants Per Room</t>
  </si>
  <si>
    <t xml:space="preserve">      0.50 or Less Occupants Per Room</t>
  </si>
  <si>
    <t xml:space="preserve">      0.51 to 1.00 Occupants Per Room</t>
  </si>
  <si>
    <t xml:space="preserve">      1.01 to 1.50 Occupants Per Room</t>
  </si>
  <si>
    <t xml:space="preserve">      1.51 to 2.00 Occupants Per Room</t>
  </si>
  <si>
    <t xml:space="preserve">      2.01 or More Occupants Per Room</t>
  </si>
  <si>
    <t>ACS10_5yr:B25015:Tenure by Age of Householder by Occupants Per Room</t>
  </si>
  <si>
    <t xml:space="preserve">      Householder 15 to 34 Years</t>
  </si>
  <si>
    <t xml:space="preserve">         1.00 or Less Occupants Per Room</t>
  </si>
  <si>
    <t xml:space="preserve">         1.01 to 1.50 Occupants Per Room</t>
  </si>
  <si>
    <t xml:space="preserve">         1.51 or More Occupants Per Room</t>
  </si>
  <si>
    <t xml:space="preserve">      Householder 35 to 64 Years</t>
  </si>
  <si>
    <t xml:space="preserve">      Householder 65 Years and Over</t>
  </si>
  <si>
    <t>ACS10_5yr:B25024:Units in Structure</t>
  </si>
  <si>
    <t>ACS10_5yr:B25032:Tenure by Units in Structure</t>
  </si>
  <si>
    <t xml:space="preserve">   Owner-Occupied Housing Units</t>
  </si>
  <si>
    <t xml:space="preserve">      1, Detached</t>
  </si>
  <si>
    <t xml:space="preserve">      1, Attached</t>
  </si>
  <si>
    <t xml:space="preserve">      3 or 4</t>
  </si>
  <si>
    <t xml:space="preserve">      5 to 9</t>
  </si>
  <si>
    <t xml:space="preserve">      10 to 19</t>
  </si>
  <si>
    <t xml:space="preserve">      20 to 49</t>
  </si>
  <si>
    <t xml:space="preserve">      50 or More</t>
  </si>
  <si>
    <t xml:space="preserve">      Mobile Home</t>
  </si>
  <si>
    <t xml:space="preserve">      Boat, Rv, Van, Etc.</t>
  </si>
  <si>
    <t xml:space="preserve">   Renter-Occupied Housing Units</t>
  </si>
  <si>
    <t>ACS10_5yr:B25041:Bedrooms</t>
  </si>
  <si>
    <t xml:space="preserve">   No Bedroom</t>
  </si>
  <si>
    <t xml:space="preserve">   1 Bedroom</t>
  </si>
  <si>
    <t xml:space="preserve">   2 Bedrooms</t>
  </si>
  <si>
    <t xml:space="preserve">   3 Bedrooms</t>
  </si>
  <si>
    <t xml:space="preserve">   4 Bedrooms</t>
  </si>
  <si>
    <t xml:space="preserve">   5 or More Bedrooms</t>
  </si>
  <si>
    <t>ACS10_5yr:B25042:Tenure by Bedrooms</t>
  </si>
  <si>
    <t xml:space="preserve">      No Bedroom</t>
  </si>
  <si>
    <t xml:space="preserve">      1 Bedroom</t>
  </si>
  <si>
    <t xml:space="preserve">      2 Bedrooms</t>
  </si>
  <si>
    <t xml:space="preserve">      3 Bedrooms</t>
  </si>
  <si>
    <t xml:space="preserve">      4 Bedrooms</t>
  </si>
  <si>
    <t xml:space="preserve">      5 or More Bedrooms</t>
  </si>
  <si>
    <t>ACS10_5yr:B25049:Tenure by Plumbing Facilities</t>
  </si>
  <si>
    <t xml:space="preserve">      Lacking Plumbing Facilities</t>
  </si>
  <si>
    <t>ACS10_5yr:B25053:Tenure by Kitchen Facilities</t>
  </si>
  <si>
    <t xml:space="preserve">      Lacking Complete Kitchen Facilities</t>
  </si>
  <si>
    <t>ACS10_5yr:B25064:Median Gross Rent (Dollars)</t>
  </si>
  <si>
    <t>ACS10_5yr:B25070:Gross Rent as a Percentage of Household Income in the Past 12 Months</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</si>
  <si>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</si>
  <si>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</si>
  <si>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</si>
  <si>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</si>
  <si>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</si>
  <si>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</si>
  <si>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</si>
  <si>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</si>
  <si>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</si>
  <si>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</si>
  <si>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ACS10_5yr:B25071:Median Gross Rent as a Percentage of Household Income in the Past 12 Months (Dollars)</t>
  </si>
  <si>
    <t>Median Gross Rent as a Percentage of Household Income</t>
  </si>
  <si>
    <t>ACS10_5yr:B25077:Median Value (Dollars)</t>
  </si>
  <si>
    <t>ACS10_5yr:B25088:Median Selected Monthly Owner Costs (Dollars) by Mortgage Status</t>
  </si>
  <si>
    <t>Median Selected Monthly Owner Costs (Dollars) -- Total</t>
  </si>
  <si>
    <t xml:space="preserve">   Median Selected Monthly Owner Costs (Dollars) -- Housing Units with a Mortgage (Dollars)</t>
  </si>
  <si>
    <t xml:space="preserve">   Median Selected Monthly Owner Costs (Dollars) -- Housing Units Without a Mortgage (Dollars)</t>
  </si>
  <si>
    <t>ACS10_5yr:B25091:Mortgage Status by Selected Monthly Owner Costs as a Percentage of Household Income in the Past 12 Months</t>
  </si>
  <si>
    <t xml:space="preserve">   Housing Units with a Mortgage</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</si>
  <si>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</si>
  <si>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</si>
  <si>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</si>
  <si>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</si>
  <si>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</si>
  <si>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</si>
  <si>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</si>
  <si>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</si>
  <si>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</si>
  <si>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</si>
  <si>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 xml:space="preserve">   Housing Units Without a Mortgage</t>
  </si>
  <si>
    <t>ACS10_5yr:B25092:Median Selected Monthly Owner Costs as a Percentage of Household Income in the Past 12 Months</t>
  </si>
  <si>
    <t>Median Selected Monthly Owner Costs as a Percentage of Household Income in the Past 12 Months -- Total</t>
  </si>
  <si>
    <t xml:space="preserve">   Median Selected Monthly Owner Costs as a Percentage of Household Income in the Past 12 Months -- Housing Units with a Mortgage</t>
  </si>
  <si>
    <t xml:space="preserve">   Median Selected Monthly Owner Costs as a Percentage of Household Income in the Past 12 Months -- Housing Units Without a Mortgage</t>
  </si>
  <si>
    <t>ACS10_5yr:B25105:Median Monthly Housing Costs (Dollars)</t>
  </si>
  <si>
    <t>Median Monthly Housing Costs</t>
  </si>
  <si>
    <t>ACS10_5yr:B25118:Tenure by Household Income in the Past 12 Months (In  Inflation-Adjusted Dollars)</t>
  </si>
  <si>
    <t xml:space="preserve">      Less than $5,000</t>
  </si>
  <si>
    <t xml:space="preserve">      $5,000 to $9,999</t>
  </si>
  <si>
    <t xml:space="preserve">      $25,000 to $34,999</t>
  </si>
  <si>
    <t xml:space="preserve">      $35,000 to $49,999</t>
  </si>
  <si>
    <t xml:space="preserve">      $50,000 to $74,999</t>
  </si>
  <si>
    <t xml:space="preserve">      $100,000 to $149,999</t>
  </si>
  <si>
    <t xml:space="preserve">      $150,000 or More</t>
  </si>
  <si>
    <t>ACS10_5yr:B98031:Overall Person Characteristic Imputation Rate</t>
  </si>
  <si>
    <t>ACS10_5yr:B99253:Imputation of Vacancy Status</t>
  </si>
  <si>
    <t xml:space="preserve">   Imputed</t>
  </si>
  <si>
    <t xml:space="preserve">   Not Imputed</t>
  </si>
  <si>
    <t>ACS15_5yr:B09020:Relationship by Household Type (Including Living Alone) for the Population 65 Years and Over</t>
  </si>
  <si>
    <t xml:space="preserve">   In Households</t>
  </si>
  <si>
    <t xml:space="preserve">      In Family Households</t>
  </si>
  <si>
    <t xml:space="preserve">         Householder</t>
  </si>
  <si>
    <t xml:space="preserve">            Male</t>
  </si>
  <si>
    <t xml:space="preserve">            Female</t>
  </si>
  <si>
    <t xml:space="preserve">         Spouse</t>
  </si>
  <si>
    <t xml:space="preserve">         Parent</t>
  </si>
  <si>
    <t xml:space="preserve">         Parent-In-Law</t>
  </si>
  <si>
    <t xml:space="preserve">         Other Relatives</t>
  </si>
  <si>
    <t xml:space="preserve">         Nonrelatives</t>
  </si>
  <si>
    <t xml:space="preserve">      In Nonfamily Households</t>
  </si>
  <si>
    <t xml:space="preserve">               Living Alone</t>
  </si>
  <si>
    <t xml:space="preserve">               Not Living Alone</t>
  </si>
  <si>
    <t xml:space="preserve">   In Group Quarters</t>
  </si>
  <si>
    <t>ACS15_5yr:B18102:Sex by Age by Hearing Difficulty</t>
  </si>
  <si>
    <t xml:space="preserve">   Male</t>
  </si>
  <si>
    <t xml:space="preserve">         With a Hearing Difficulty</t>
  </si>
  <si>
    <t xml:space="preserve">         No Hearing Difficulty</t>
  </si>
  <si>
    <t xml:space="preserve">      5 to 17 Years</t>
  </si>
  <si>
    <t xml:space="preserve">      18 to 34 Years</t>
  </si>
  <si>
    <t xml:space="preserve">      35 to 64 Years</t>
  </si>
  <si>
    <t xml:space="preserve">      65 to 74 Years</t>
  </si>
  <si>
    <t xml:space="preserve">      75 Years and Over</t>
  </si>
  <si>
    <t xml:space="preserve">   Female</t>
  </si>
  <si>
    <t>ACS15_5yr:B18103:Sex by Age by Vision Difficulty</t>
  </si>
  <si>
    <t xml:space="preserve">         With a Vision Difficulty</t>
  </si>
  <si>
    <t xml:space="preserve">         No Vision Difficulty</t>
  </si>
  <si>
    <t>ACS15_5yr:B18104:Sex by Age by Cognitive Difficulty</t>
  </si>
  <si>
    <t xml:space="preserve">         With a Cognitive Difficulty</t>
  </si>
  <si>
    <t xml:space="preserve">         No Cognitive Difficulty</t>
  </si>
  <si>
    <t>ACS15_5yr:B18105:Sex by Age by Ambulatory Difficulty</t>
  </si>
  <si>
    <t xml:space="preserve">         With An Ambulatory Difficulty</t>
  </si>
  <si>
    <t xml:space="preserve">         No Ambulatory Difficulty</t>
  </si>
  <si>
    <t>ACS15_5yr:B18106:Sex by Age by Self-Care Difficulty</t>
  </si>
  <si>
    <t xml:space="preserve">         With a Self-Care Difficulty</t>
  </si>
  <si>
    <t xml:space="preserve">         No Self-Care Difficulty</t>
  </si>
  <si>
    <t>ACS15_5yr:B18107:Sex by Age by Independent Living Difficulty</t>
  </si>
  <si>
    <t xml:space="preserve">         With An Independent Living Difficulty</t>
  </si>
  <si>
    <t xml:space="preserve">         No Independent Living Difficulty</t>
  </si>
  <si>
    <t>ACS15_5yr:C18108:Age by Number of Disabilities</t>
  </si>
  <si>
    <t xml:space="preserve">   Under 18 Years</t>
  </si>
  <si>
    <t xml:space="preserve">      With One Type of Disability</t>
  </si>
  <si>
    <t xml:space="preserve">      With Two or More Types of Disability</t>
  </si>
  <si>
    <t xml:space="preserve">   18 to 64 Years</t>
  </si>
  <si>
    <t xml:space="preserve">   65 Years and Over</t>
  </si>
  <si>
    <t>ACS15_5yr:B25036:Tenure by Year Structure Built</t>
  </si>
  <si>
    <t xml:space="preserve">      Built 2014 or Later</t>
  </si>
  <si>
    <t xml:space="preserve">      Built 2010 to 2013</t>
  </si>
  <si>
    <t xml:space="preserve">      Built 2000 to 2009</t>
  </si>
  <si>
    <t xml:space="preserve">      Built 1990 to 1999</t>
  </si>
  <si>
    <t xml:space="preserve">      Built 1980 to 1989</t>
  </si>
  <si>
    <t xml:space="preserve">      Built 1970 to 1979</t>
  </si>
  <si>
    <t xml:space="preserve">      Built 1960 to 1969</t>
  </si>
  <si>
    <t xml:space="preserve">      Built 1950 to 1959</t>
  </si>
  <si>
    <t xml:space="preserve">      Built 1940 to 1949</t>
  </si>
  <si>
    <t xml:space="preserve">      Built 1939 or Earlier</t>
  </si>
  <si>
    <t>ACS20_5yr:B11012:Households By Type</t>
  </si>
  <si>
    <t xml:space="preserve">   Married-Couple Household:</t>
  </si>
  <si>
    <t xml:space="preserve">      With Children Of The Householder Under 18 Years</t>
  </si>
  <si>
    <t xml:space="preserve">      With No Children Of The Householder Under 18 Years</t>
  </si>
  <si>
    <t xml:space="preserve">   Cohabiting Couple Household:</t>
  </si>
  <si>
    <t xml:space="preserve">   Female Householder, No Spouse or Partner Present:</t>
  </si>
  <si>
    <t xml:space="preserve">      With Relatives, No Children Of The Householder Under 18 Years</t>
  </si>
  <si>
    <t xml:space="preserve">   Male Householder, No Spouse or Partner Present:</t>
  </si>
  <si>
    <t> </t>
  </si>
  <si>
    <t>Median Household Income (In  Inflation Adjusted Dollars)</t>
  </si>
  <si>
    <t>Median Household Income (In 2010 Inflation Adjusted Dollars):</t>
  </si>
  <si>
    <t xml:space="preserve">   White Alone Householder</t>
  </si>
  <si>
    <t xml:space="preserve">   Black or African American Alone Householder</t>
  </si>
  <si>
    <t xml:space="preserve">   American Indian and Alaska Native Alone  Householder</t>
  </si>
  <si>
    <t xml:space="preserve">   Native Hawaiian and Other Pacific Islander Alone  Householder</t>
  </si>
  <si>
    <t xml:space="preserve">   Some Other Race Alone Householder</t>
  </si>
  <si>
    <t xml:space="preserve">   Two or More Races Householder</t>
  </si>
  <si>
    <t xml:space="preserve">   Hispanic or Latino Householder</t>
  </si>
  <si>
    <t xml:space="preserve">   White Alone Householder, Not Hispanic or Latino</t>
  </si>
  <si>
    <t>SE:A10036:Median House Value for All Owner-Occupied Housing Units</t>
  </si>
  <si>
    <t>Median Value</t>
  </si>
  <si>
    <t>SE:A18009:Median Gross Rent</t>
  </si>
  <si>
    <t>ACS10_5yr:C24050:Industry by Occupation for the Civilian  Employed Population 16 Years and Over</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</si>
  <si>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</si>
  <si>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</si>
  <si>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</si>
  <si>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</si>
  <si>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</si>
  <si>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</si>
  <si>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</si>
  <si>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</si>
  <si>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</si>
  <si>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</si>
  <si>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</si>
  <si>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</si>
  <si>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</si>
  <si>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</si>
  <si>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</si>
  <si>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</si>
  <si>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</si>
  <si>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</si>
  <si>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Census 2020 - Preliminary</t>
  </si>
  <si>
    <t>SE:T001:Population Density</t>
  </si>
  <si>
    <t>2010 Population Density</t>
  </si>
  <si>
    <t>2020 Population Density</t>
  </si>
  <si>
    <t>Population Density Change 2010 to 2020</t>
  </si>
  <si>
    <t>Population Density Change in Percentage 2010 to 2020</t>
  </si>
  <si>
    <t>SE:T002:Total Population</t>
  </si>
  <si>
    <t>2020 Total Population</t>
  </si>
  <si>
    <t>Total Population Change 2010 to 2020</t>
  </si>
  <si>
    <t>Total Population Change Percentage 2010 to 2020</t>
  </si>
  <si>
    <t>SE:T003:2020 Total Population - Race by Ethnicity</t>
  </si>
  <si>
    <t>2010 Total Population</t>
  </si>
  <si>
    <t>Change inTotal Population</t>
  </si>
  <si>
    <t>Change inTotal Population - Percentage</t>
  </si>
  <si>
    <t>Non Hispanic</t>
  </si>
  <si>
    <t>Non Hispanic White Alone</t>
  </si>
  <si>
    <t>Non Hispanic Black Alone</t>
  </si>
  <si>
    <t>Non Hispanic American Indian and Alaska Native Alone</t>
  </si>
  <si>
    <t>Non Hispanic Asian Alone</t>
  </si>
  <si>
    <t>Non Hispanic Native Hawaiian and Pacific Islander Alone</t>
  </si>
  <si>
    <t>Non Hispanic Other Alone</t>
  </si>
  <si>
    <t>Non Hispanic Multi Race</t>
  </si>
  <si>
    <t>Hispanic</t>
  </si>
  <si>
    <t>SE:T004:2020 Total Population under 18 - Race by Ethnicity</t>
  </si>
  <si>
    <t>2020 Total Population under 18</t>
  </si>
  <si>
    <t>2010 Total Population under 18</t>
  </si>
  <si>
    <t>Change in Total Population under 18</t>
  </si>
  <si>
    <t>Change in Total Population under 18 - Percentage</t>
  </si>
  <si>
    <t>SE:T005:2020 Total Population 18 and older - Race by Ethnicity</t>
  </si>
  <si>
    <t>2020 Total Population over 18</t>
  </si>
  <si>
    <t>2010 Total Population over 18</t>
  </si>
  <si>
    <t>Change inTotal Population over 18</t>
  </si>
  <si>
    <t>Change inTotal Population over 18 - Percentage</t>
  </si>
  <si>
    <t>Census 2010</t>
  </si>
  <si>
    <t>SF1:P1:Total Population</t>
  </si>
  <si>
    <t>SF1:P3:Race</t>
  </si>
  <si>
    <t>Total population:</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</si>
  <si>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</si>
  <si>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</si>
  <si>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</si>
  <si>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</si>
  <si>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</si>
  <si>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</si>
  <si>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SF1:P5:Hispanic Or Latino Origin By Race</t>
  </si>
  <si>
    <t xml:space="preserve">   Not Hispanic or Latino:</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</si>
  <si>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</si>
  <si>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</si>
  <si>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</si>
  <si>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</si>
  <si>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</si>
  <si>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</si>
  <si>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Hispanic or Latino:</t>
  </si>
  <si>
    <t>SF1:P18:Household Type</t>
  </si>
  <si>
    <t>Households:</t>
  </si>
  <si>
    <t xml:space="preserve">   Family households:</t>
  </si>
  <si>
    <t xml:space="preserve">      Husband-wife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</si>
  <si>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</si>
  <si>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</si>
  <si>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</si>
  <si>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</si>
  <si>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</si>
  <si>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</si>
  <si>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SF1:H1:Housing Units</t>
  </si>
  <si>
    <t>SF1:H4:Tenure</t>
  </si>
  <si>
    <t>Occupied housing units:</t>
  </si>
  <si>
    <t xml:space="preserve">   Owned with a mortgage or a loan</t>
  </si>
  <si>
    <t xml:space="preserve">   Owned free and clear</t>
  </si>
  <si>
    <t xml:space="preserve">   Renter occupied</t>
  </si>
  <si>
    <t>Census 2000</t>
  </si>
  <si>
    <t>SF1:P7:Race</t>
  </si>
  <si>
    <t xml:space="preserve">   Some other race alone</t>
  </si>
  <si>
    <t xml:space="preserve">   Two or more races</t>
  </si>
  <si>
    <t>SF1:P8:Hispanic Or Latino By Race</t>
  </si>
  <si>
    <t xml:space="preserve">      Some other race alone</t>
  </si>
  <si>
    <t xml:space="preserve">      Two or more races</t>
  </si>
  <si>
    <t>SF1:P15:Households</t>
  </si>
  <si>
    <t xml:space="preserve">   Owner occupied</t>
  </si>
  <si>
    <t>SF3:H63:Median Gross Rent</t>
  </si>
  <si>
    <t>Median gross rent</t>
  </si>
  <si>
    <t>SF3:H69:Gross Rent As A Percentage Of Household Income In 1999</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</si>
  <si>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</si>
  <si>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</si>
  <si>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</si>
  <si>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</si>
  <si>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</si>
  <si>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</si>
  <si>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</si>
  <si>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</si>
  <si>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</si>
  <si>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</si>
  <si>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SF3:H85:Median Value For All Owner-Occupied Housing Units</t>
  </si>
  <si>
    <t>Median value</t>
  </si>
  <si>
    <t>SF3:H94:Mortgage Status By Selected Monthly Owner Costs As A Percentage Of Household Income In 1999</t>
  </si>
  <si>
    <t xml:space="preserve">   Housing units with a mortgage</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</si>
  <si>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</si>
  <si>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</si>
  <si>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</si>
  <si>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</si>
  <si>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</si>
  <si>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</si>
  <si>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</si>
  <si>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</si>
  <si>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</si>
  <si>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</si>
  <si>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 xml:space="preserve">   Housing units without a mortgage</t>
  </si>
  <si>
    <t>Census 1990</t>
  </si>
  <si>
    <t>STF1:P1:Persons</t>
  </si>
  <si>
    <t>Persons</t>
  </si>
  <si>
    <t>STF1:P3:Households</t>
  </si>
  <si>
    <t>Households</t>
  </si>
  <si>
    <t>STF1:H1:Housing Units</t>
  </si>
  <si>
    <t>Housing units</t>
  </si>
  <si>
    <t>STF1:H3:Tenure</t>
  </si>
  <si>
    <t>Occupied housing units</t>
  </si>
  <si>
    <t>STF3:H50:Household Income In 1989 By Gross Rent As A Percentage Of Household Income In 1989</t>
  </si>
  <si>
    <t>Specified renter-occupied housing units</t>
  </si>
  <si>
    <t xml:space="preserve">   Less than $10,000</t>
  </si>
  <si>
    <t xml:space="preserve">      Less than 20 percent</t>
  </si>
  <si>
    <t xml:space="preserve">      35 percent or more</t>
  </si>
  <si>
    <t xml:space="preserve">   $10,000 to $19,999</t>
  </si>
  <si>
    <t xml:space="preserve">   $20,000 to $34,999</t>
  </si>
  <si>
    <t xml:space="preserve">   $35,000 to $49,999</t>
  </si>
  <si>
    <t xml:space="preserve">   $50,000 or more</t>
  </si>
  <si>
    <t>STF3:H59:Household Income In 1989 By Selected Monthly Owner Costs As A Percentage Of Household Income In 1989</t>
  </si>
  <si>
    <t>Specified owner-occupied housing units</t>
  </si>
  <si>
    <t>STF3:H61A:Median Value</t>
  </si>
  <si>
    <t>Median value for Specified owner-occupied housing units</t>
  </si>
  <si>
    <t>STF3:H43A:Median Gross Rent</t>
  </si>
  <si>
    <t>Median Gross Rent for Specified renter-occupied housing units paying cash rent</t>
  </si>
  <si>
    <t>STF3:H52A:Median Selected Monthly Owner Costs By Mortgage Status</t>
  </si>
  <si>
    <t>With a mortgage</t>
  </si>
  <si>
    <t>Not mortgaged</t>
  </si>
  <si>
    <t>Note:</t>
  </si>
  <si>
    <t>For data sources, citations and notes please take a look at sheet in this workbook titled "Sources &amp; Notes."</t>
  </si>
  <si>
    <t>© Social Explorer 2005-2021</t>
  </si>
  <si>
    <t>Census 1980</t>
  </si>
  <si>
    <t>STF1:T1:Urban and Rural (Persons)</t>
  </si>
  <si>
    <t>Inside urbanized areas</t>
  </si>
  <si>
    <t>Rural</t>
  </si>
  <si>
    <t>STF1:T3:Households</t>
  </si>
  <si>
    <t>STF1:T30:Tenure (Housing Units)</t>
  </si>
  <si>
    <t>Occupied Housing Units:</t>
  </si>
  <si>
    <t>STF1:T65:Units At Address</t>
  </si>
  <si>
    <t>Year-Round Housing Units:</t>
  </si>
  <si>
    <t xml:space="preserve">   1</t>
  </si>
  <si>
    <t xml:space="preserve">   2 to 9</t>
  </si>
  <si>
    <t xml:space="preserve">   10 or more</t>
  </si>
  <si>
    <t xml:space="preserve">   Mobile home or trailer</t>
  </si>
  <si>
    <t>STF3:T154:Household Income In 1979 By Gross Rent As Percentage Of Income</t>
  </si>
  <si>
    <t>Specified Renter-Occupied Housing Units:</t>
  </si>
  <si>
    <t xml:space="preserve">   Less than $5,000:</t>
  </si>
  <si>
    <t xml:space="preserve">      25 to 34 percent</t>
  </si>
  <si>
    <t xml:space="preserve">   $5,000 to $9,999:</t>
  </si>
  <si>
    <t xml:space="preserve">   $10,000 to $14,999:</t>
  </si>
  <si>
    <t xml:space="preserve">   $15,000 to $19,999:</t>
  </si>
  <si>
    <t xml:space="preserve">   $20,000 or more:</t>
  </si>
  <si>
    <t>STF3:T156:Median Selected Monthly Owner Costs by Mortgage Status</t>
  </si>
  <si>
    <t>Specified Owner-Occupied Noncondominium Housing Units:</t>
  </si>
  <si>
    <t xml:space="preserve">   With a mortgage</t>
  </si>
  <si>
    <t xml:space="preserve">   Not mortgaged</t>
  </si>
  <si>
    <t>STF3:T161:Household Income In 1979 By Selected Monthly Owner Costs As Percentage Of Income</t>
  </si>
  <si>
    <t>ORG_STF3:T127:Median Gross Rent</t>
  </si>
  <si>
    <t>ORG_STF3:T134:Median Selected Monthly Owner Costs by Mortgage Status</t>
  </si>
  <si>
    <t>County</t>
  </si>
  <si>
    <t>Jurisdiction</t>
  </si>
  <si>
    <t>PLANNING PERIOD</t>
  </si>
  <si>
    <t>YEAR</t>
  </si>
  <si>
    <t>APR Status</t>
  </si>
  <si>
    <t>Very Low - RHNA Total</t>
  </si>
  <si>
    <t>Very Low - Permits</t>
  </si>
  <si>
    <t>Very Low - Deed Restricted</t>
  </si>
  <si>
    <t>Very Low - Not Deed Restricted</t>
  </si>
  <si>
    <t>Low - RHNA Total</t>
  </si>
  <si>
    <t>Low - Permits</t>
  </si>
  <si>
    <t>Low - Deed Restricted</t>
  </si>
  <si>
    <t>Low - Not Deed Restricted</t>
  </si>
  <si>
    <t>Moderate - RHNA Total</t>
  </si>
  <si>
    <t>Moderate - Permits</t>
  </si>
  <si>
    <t>Above Moderate - RHNA Total</t>
  </si>
  <si>
    <t>Above Moderate - Permits</t>
  </si>
  <si>
    <t>RHNA 2015-2023 - Total</t>
  </si>
  <si>
    <t>RHNA 2015-2023 - Permits</t>
  </si>
  <si>
    <t>APR YEAR (In planning period)</t>
  </si>
  <si>
    <t>1ST APR</t>
  </si>
  <si>
    <t>KERN</t>
  </si>
  <si>
    <t>ARVIN</t>
  </si>
  <si>
    <t>12/31/2015 - 12/31/2023</t>
  </si>
  <si>
    <t>Final</t>
  </si>
  <si>
    <t>31-DEC-15-31-DEC-23</t>
  </si>
  <si>
    <t>MERCED</t>
  </si>
  <si>
    <t>ATWATER</t>
  </si>
  <si>
    <t>03/31/2016 - 03/31/2024</t>
  </si>
  <si>
    <t>31-MAR-16-31-MAR-24</t>
  </si>
  <si>
    <t>KINGS</t>
  </si>
  <si>
    <t>AVENAL</t>
  </si>
  <si>
    <t>01/31/2016 - 01/31/2024</t>
  </si>
  <si>
    <t>31-JAN-16-31-JAN-24</t>
  </si>
  <si>
    <t>BAKERSFIELD</t>
  </si>
  <si>
    <t>STANISLAUS</t>
  </si>
  <si>
    <t>CERES</t>
  </si>
  <si>
    <t>MADERA</t>
  </si>
  <si>
    <t>CHOWCHILLA</t>
  </si>
  <si>
    <t>FRESNO</t>
  </si>
  <si>
    <t>CLOVIS</t>
  </si>
  <si>
    <t>COALINGA</t>
  </si>
  <si>
    <t>CORCORAN</t>
  </si>
  <si>
    <t>DELANO</t>
  </si>
  <si>
    <t>TULARE</t>
  </si>
  <si>
    <t>DINUBA</t>
  </si>
  <si>
    <t>DOS PALOS</t>
  </si>
  <si>
    <t>SAN JOAQUIN</t>
  </si>
  <si>
    <t>ESCALON</t>
  </si>
  <si>
    <t>EXETER</t>
  </si>
  <si>
    <t>FARMERSVILLE</t>
  </si>
  <si>
    <t>FIREBAUGH</t>
  </si>
  <si>
    <t>FOWLER</t>
  </si>
  <si>
    <t>GUSTINE</t>
  </si>
  <si>
    <t>HANFORD</t>
  </si>
  <si>
    <t>HUGHSON</t>
  </si>
  <si>
    <t>HURON</t>
  </si>
  <si>
    <t>KERMAN</t>
  </si>
  <si>
    <t>KINGSBURG</t>
  </si>
  <si>
    <t>LATHROP</t>
  </si>
  <si>
    <t>LEMOORE</t>
  </si>
  <si>
    <t>LINDSAY</t>
  </si>
  <si>
    <t>LIVINGSTON</t>
  </si>
  <si>
    <t>LODI</t>
  </si>
  <si>
    <t>LOS BANOS</t>
  </si>
  <si>
    <t>06/30/2014 - 06/30/2019</t>
  </si>
  <si>
    <t>MANTECA</t>
  </si>
  <si>
    <t>MARICOPA</t>
  </si>
  <si>
    <t>MCFARLAND</t>
  </si>
  <si>
    <t>MENDOTA</t>
  </si>
  <si>
    <t>MODESTO</t>
  </si>
  <si>
    <t>NEWMAN</t>
  </si>
  <si>
    <t>OAKDALE</t>
  </si>
  <si>
    <t>ORANGE COVE</t>
  </si>
  <si>
    <t>PARLIER</t>
  </si>
  <si>
    <t>PORTERVILLE</t>
  </si>
  <si>
    <t>REEDLEY</t>
  </si>
  <si>
    <t>RIPON</t>
  </si>
  <si>
    <t>RIVERBANK</t>
  </si>
  <si>
    <t>SANGER</t>
  </si>
  <si>
    <t>SELMA</t>
  </si>
  <si>
    <t>STOCKTON</t>
  </si>
  <si>
    <t>TAFT</t>
  </si>
  <si>
    <t>TEHACHAPI</t>
  </si>
  <si>
    <t>TRACY</t>
  </si>
  <si>
    <t>TURLOCK</t>
  </si>
  <si>
    <t>VISALIA</t>
  </si>
  <si>
    <t>WASCO</t>
  </si>
  <si>
    <t>WATERFORD</t>
  </si>
  <si>
    <t>WOODLAKE</t>
  </si>
  <si>
    <t>Year Selected: 2014-2018 ACS</t>
  </si>
  <si>
    <t>Income Distribution Overview</t>
  </si>
  <si>
    <t>Owner</t>
  </si>
  <si>
    <t>Renter</t>
  </si>
  <si>
    <t>Household Income &lt;= 30% HAMFI</t>
  </si>
  <si>
    <t>Household Income &gt;30% to &lt;=50% HAMFI</t>
  </si>
  <si>
    <t>Household Income &gt;50% to &lt;=80% HAMFI</t>
  </si>
  <si>
    <t>Household Income &gt;80% to &lt;=100% HAMFI</t>
  </si>
  <si>
    <t>Household Income &gt;100% HAMFI</t>
  </si>
  <si>
    <t>Housing Problems Overview 1</t>
  </si>
  <si>
    <t>Household has at least 1 of 4 Housing Problems</t>
  </si>
  <si>
    <t>Household has none of 4 Housing Problems OR cost burden not available no other problems</t>
  </si>
  <si>
    <t>Severe Housing Problems Overview 2</t>
  </si>
  <si>
    <t>Household has at least 1 of 4 Severe Housing Problems</t>
  </si>
  <si>
    <t>Household has none of 4 Severe Housing Problems OR cost burden not available no other problems</t>
  </si>
  <si>
    <t>Housing Cost Burden Overview 3</t>
  </si>
  <si>
    <t>Cost Burden &lt;=30%</t>
  </si>
  <si>
    <t>Cost Burden not available</t>
  </si>
  <si>
    <t>Income by Housing Problems (Owners and Renters)</t>
  </si>
  <si>
    <t>Income by Housing Problems (Renters only)</t>
  </si>
  <si>
    <t>Income by Housing Problems (Owners only)</t>
  </si>
  <si>
    <t>Income by Cost Burden (Owners and Renters)</t>
  </si>
  <si>
    <t>Income by Cost Burden (Renters only)</t>
  </si>
  <si>
    <t>Income by Cost Burden (Owners only)</t>
  </si>
  <si>
    <t>1. The four housing problems are: incomplete kitchen facilities; incomplete  plumbing facilities  more than 1 person per room; and cost burden greater than 30%.</t>
  </si>
  <si>
    <t>2. The four severe housing problems are: incomplete kitchen facilities; incomplete plumbing facilities; more than 1 person per room; and cost burden greater than 50%.</t>
  </si>
  <si>
    <t>3. Cost burden is the ratio of housing costs to household income. For renters- housing cost is gross rent (contract rent plus utilities)</t>
  </si>
  <si>
    <t xml:space="preserve"> For owners- housing cost is "select monthly owner costs" which includes mortgage payment; utilities; association fees; insurance; and real estate taxes. </t>
  </si>
  <si>
    <t>UDSA, Agricultural Census, 2017</t>
  </si>
  <si>
    <t>state</t>
  </si>
  <si>
    <t>state fips</t>
  </si>
  <si>
    <t>county</t>
  </si>
  <si>
    <t>county code</t>
  </si>
  <si>
    <t>commodity</t>
  </si>
  <si>
    <t>data item</t>
  </si>
  <si>
    <t>domain category</t>
  </si>
  <si>
    <t>value</t>
  </si>
  <si>
    <t>CALIFORNIA</t>
  </si>
  <si>
    <t>LABOR</t>
  </si>
  <si>
    <t>LABOR, HIRED - OPERATIONS WITH WORKERS</t>
  </si>
  <si>
    <t>LABOR: (1 HIRED WORKERS)</t>
  </si>
  <si>
    <t>LABOR: (2 HIRED WORKERS)</t>
  </si>
  <si>
    <t>LABOR: (3 TO 4 HIRED WORKERS)</t>
  </si>
  <si>
    <t>LABOR: (5 TO 9 HIRED WORKERS)</t>
  </si>
  <si>
    <t>LABOR: (10 OR MORE HIRED WORKERS)</t>
  </si>
  <si>
    <t>LABOR: (HIRED WORKERS GE 150 DAYS &amp; LT 150 DAYS)</t>
  </si>
  <si>
    <t>LABOR, HIRED - NUMBER OF WORKERS</t>
  </si>
  <si>
    <t>LABOR, HIRED - EXPENSE, MEASURED IN $</t>
  </si>
  <si>
    <t>LABOR, HIRED, GE 150 DAYS - OPERATIONS WITH WORKERS</t>
  </si>
  <si>
    <t>LABOR: (HIRED WORKERS GE 150 DAYS)</t>
  </si>
  <si>
    <t>LABOR, HIRED, GE 150 DAYS - NUMBER OF WORKERS</t>
  </si>
  <si>
    <t>LABOR, HIRED, LT 150 DAYS - OPERATIONS WITH WORKERS</t>
  </si>
  <si>
    <t>LABOR: (HIRED WORKERS LT 150 DAYS)</t>
  </si>
  <si>
    <t>LABOR, HIRED, LT 150 DAYS - NUMBER OF WORKERS</t>
  </si>
  <si>
    <t>LABOR, HIRED, GE 150 DAYS - EXPENSE, MEASURED IN $</t>
  </si>
  <si>
    <t>LABOR, HIRED, LT 150 DAYS - EXPENSE, MEASURED IN $</t>
  </si>
  <si>
    <t>LABOR, MIGRANT - OPERATIONS WITH WORKERS</t>
  </si>
  <si>
    <t>LABOR: (INCL HIRED WORKERS)</t>
  </si>
  <si>
    <t>LABOR: (ONLY CONTRACT)</t>
  </si>
  <si>
    <t>LABOR, MIGRANT - NUMBER OF WORKERS</t>
  </si>
  <si>
    <t>LABOR, UNPAID - OPERATIONS WITH WORKERS</t>
  </si>
  <si>
    <t>LABOR, UNPAID - NUMBER OF WORKERS</t>
  </si>
  <si>
    <t>Source: U.S. Census Bureau, ACS 16-20 (5-year Estimates), Table B25014</t>
  </si>
  <si>
    <t>Ref. ACS-5-YR Add.</t>
  </si>
  <si>
    <t>SE:A14006:Median Household Income</t>
  </si>
  <si>
    <t>SE:A14007:Median Household Income by Race</t>
  </si>
  <si>
    <t xml:space="preserve">Contains a select number of tables from the ACS 5-Year data to provide supplementary comparative economic analysis over time. </t>
  </si>
  <si>
    <t>Building Permits 2019</t>
  </si>
  <si>
    <t>AD:T2:New Privately Owned One Housing Unit Authorized (Without Imputation - Annual Data)</t>
  </si>
  <si>
    <t>Housing Units</t>
  </si>
  <si>
    <t>Valuation of Construction (In Thousands of Dollars)</t>
  </si>
  <si>
    <t>Average Value of Structures Authorized</t>
  </si>
  <si>
    <t>© Social Explorer 2005-2022</t>
  </si>
  <si>
    <t>Ref. Permits</t>
  </si>
  <si>
    <t>ACS10_5yr:B08601:Means of Transportation to Work for Workplace Geography</t>
  </si>
  <si>
    <t xml:space="preserve">Notes: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</si>
  <si>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 xml:space="preserve">Median Selected Monthly Owner Costs as a Percentage of Household Income (City, County, and State) </t>
  </si>
  <si>
    <t>Additional Local Data Required</t>
  </si>
  <si>
    <t>County % of State</t>
  </si>
  <si>
    <t>Projected Based on Existing Extremely Low Income Households (6th Cycle RHNA)</t>
  </si>
  <si>
    <t>Progress Toward Meeting 5th Cycle RHNA Allocation - Permitted Units by Year</t>
  </si>
  <si>
    <t>2023-2032 RHNA Total</t>
  </si>
  <si>
    <t>Total Permits (2015 to 2021)</t>
  </si>
  <si>
    <t>Source: Local MPOs</t>
  </si>
  <si>
    <t>HNA Pre-Certified Data Categories</t>
  </si>
  <si>
    <t>HCD Guidance</t>
  </si>
  <si>
    <t>Overview &amp; Contents</t>
  </si>
  <si>
    <t>Optional</t>
  </si>
  <si>
    <t>Hired Farm Labor (Countywide)</t>
  </si>
  <si>
    <t>Farmworkers by Days Worked (Countywide)</t>
  </si>
  <si>
    <t xml:space="preserve">Note: Farmworker counts are of countywide totals. Local jurisdictions must supplement with local data sources on number of farmworkers. </t>
  </si>
  <si>
    <t xml:space="preserve">Note: Local jurisdictions must supplement HUD's overpayment data with current data that reflect local market conditions. </t>
  </si>
  <si>
    <t>Continuum of Care Area Number</t>
  </si>
  <si>
    <t>Continuum of Care Area Name</t>
  </si>
  <si>
    <t xml:space="preserve">Note: HUD collects homelessness data at the Continuum of Care (CoC) geographic scale. Local jurisdictions must supplement with data from the most recent local Point In Time (PIT) Count. </t>
  </si>
  <si>
    <t>Occupied Housing Units Lacking Complete Kitchen Facilities</t>
  </si>
  <si>
    <t>Occupied Housing Units Lacking Complete Plumbing Facilities</t>
  </si>
  <si>
    <t>Vacancy Status by Type for Total Vacant Units</t>
  </si>
  <si>
    <t>Note: The U.S. Census provides the following definitions: 
- For Seasonal, Recreational, or Occasional Use: These are vacant units used or intended for use only in certain seasons or for weekends or other occasional use throughout the year. Seasonal units include those used for summer or winter sports or recreation, such as beach cottages and hunting cabins. Seasonal units also may include quarters for such workers as herders and loggers. Interval ownership units, sometimes called shared-ownership or timesharing condominiums, also are included here.
- For Migrant Workers: These include vacant units intended for occupancy by migratory workers employed in farm work during the crop season. (Work in a cannery, a freezer plant, or a food-processing plant is not farm work.)
- Other Vacant: If a vacant unit does not fall into any of the categories specified above, it is classified as "Other vacant." For example, this category includes units held for occupancy by a caretaker or janitor, and units held for personal reasons of the owner.</t>
  </si>
  <si>
    <t xml:space="preserve">Note: Figure for Extremely Low Income presented here is based on dividing the 5th Cycle allocation for Very Low Income by two (2). </t>
  </si>
  <si>
    <t xml:space="preserve">Note: Figure for Extremely Low Income presented here is based on dividing the 6th Cycle allocation for Very Low Income by two (2). </t>
  </si>
  <si>
    <t>Hired Farm Labor - Countywide</t>
  </si>
  <si>
    <t>Farmworkers by Days Worked - Countywide</t>
  </si>
  <si>
    <t>Occupied Housing Units by Year Built (City, County, and State)</t>
  </si>
  <si>
    <t xml:space="preserve">Note: Local jurisdictions must supplement the ACS overpayment data with current data that reflect local market conditions. </t>
  </si>
  <si>
    <t xml:space="preserve">Note: Local jurisdictions must supplement the ACS housing conditions data with current data that reflect a local estimate of the number of units in need of rehabilitation or replacement. </t>
  </si>
  <si>
    <t>Notes: Cost-burdened is typically defined as paying 30% or more of income towards housing costs. For the purposes of consistent comparison from 1980 to 2020, cost-burdened is defined as paying 35% or more of income towards housing costs.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</si>
  <si>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 xml:space="preserve">Note: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</si>
  <si>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Note: Data show all workers except those who worked from home.</t>
  </si>
  <si>
    <t>Travel Time to Work Over Time (2010 to 2020)</t>
  </si>
  <si>
    <t>Travel Time to Work (2020)</t>
  </si>
  <si>
    <t>Percent of Households in Poverty by Race or Hispanic Origin (2020)</t>
  </si>
  <si>
    <t>Total Households and Percent Change Over Time (1980 to 2020)</t>
  </si>
  <si>
    <t>Percent Occupied Housing Units by Occupants per Room (2020)</t>
  </si>
  <si>
    <t xml:space="preserve">Note: According to the California Housing and Community Development department, the U.S. Census defines an overcrowded unit as one occupied by 1.01 persons or more per room (excluding bathrooms and kitchens). Units with more than 1.5 persons per room are considered severely overcrowded. </t>
  </si>
  <si>
    <t>Notes: Percent Change axis and data show the change between 1980, 1990, 2000, and 2010 decennial census counts and 2019 quinquennial (five-year) estimates. Five-year estimates for 2019 from the American Community Survey (ACS) are shown in lieu of availability of 2020 decennial census data. For more methodological notes, see the full report.</t>
  </si>
  <si>
    <t>Notes: Percent Change axis and data show the change between 1980, 1990, 2000, and 2010 decennial census counts and 2020 quinquennial (five-year) estimates. Five-year estimates for 2020 from the American Community Survey (ACS) are shown in lieu of availability of 2020 decennial census data. For more methodological notes, see the full report.</t>
  </si>
  <si>
    <t>Total Employment by Industry Over Time (2010 to 2020)</t>
  </si>
  <si>
    <t>Percent Employment by Industry (2020)</t>
  </si>
  <si>
    <t>Note: Data show employment industry for resident civilian employed population 16 years and over.</t>
  </si>
  <si>
    <t>Total Employment by Occupation (2020)</t>
  </si>
  <si>
    <t>Extremely Low Income</t>
  </si>
  <si>
    <t>Overcrowded Households by Tenure Over Time (2010 to 2020)</t>
  </si>
  <si>
    <t>Housing and Community Development (HCD) Annual Progress Reports for all San Joaquin Valley Jurisdictions (as of Fall 2021)</t>
  </si>
  <si>
    <t>HUD Comprehensive Housing Affordability Strategy (CHAS) Data for the 2014-2018 Period</t>
  </si>
  <si>
    <t>Ref. DDS</t>
  </si>
  <si>
    <t>Department of Developmental Services (DDS), Quaterly Report, April 2022</t>
  </si>
  <si>
    <t>Glossary</t>
  </si>
  <si>
    <t>At the time of the data workbook’s production, the ACS 2016-2020 5-Year Estimates were the most current publicly available datasets. Data was reported at the city, county, and state levels.</t>
  </si>
  <si>
    <t>The U.S. Census Bureau’s Building Permit Survey provides regularly updated data on the number of new housing units authorized by building permits.</t>
  </si>
  <si>
    <t>Data available for a limited set of metrics.</t>
  </si>
  <si>
    <t>Data are not inflation-adjusted to current 2022 dollars.</t>
  </si>
  <si>
    <t>HCD gathers data summarizing annual progress reports for recent housing production by affordability.</t>
  </si>
  <si>
    <t>HUD's Comprehensive Housing Affordability Strategy (CHAS) dataset.</t>
  </si>
  <si>
    <t>At the time of the data workbook’s production, data from 2019 was the most current publicly available dataset. Data was available at the county and state levels.</t>
  </si>
  <si>
    <t>At the time of the data workbook's production, data from the 2017 agricultural census was the most current publicly available dataset.</t>
  </si>
  <si>
    <t>At the time of the data workbook's production, data for the 2014-2018 period was the most current publicly available dataset.</t>
  </si>
  <si>
    <t>At the time of the data workbook’s production, data up to 2019 was the most current publicly available dataset.</t>
  </si>
  <si>
    <t>At the time of the data workbook's production, data from December 2021 was the most current publicly available dataset.</t>
  </si>
  <si>
    <t>Department of Developmental Services (DDS) Quarterly Consumer Report by age group and residence type.</t>
  </si>
  <si>
    <t>Source: DDS Quarterly Consumer Report, December 2021</t>
  </si>
  <si>
    <t>Below are short descriptions for each of the units of geography used in the analysis of this report.</t>
  </si>
  <si>
    <r>
      <rPr>
        <b/>
        <sz val="11"/>
        <color theme="1"/>
        <rFont val="Calibri Light"/>
        <family val="2"/>
        <scheme val="minor"/>
      </rPr>
      <t>Metropolitan Statistical Area (MSAs):</t>
    </r>
    <r>
      <rPr>
        <sz val="11"/>
        <color theme="1"/>
        <rFont val="Calibri Light"/>
        <family val="2"/>
        <scheme val="minor"/>
      </rPr>
      <t xml:space="preserve"> A geographical region with a relatively high population density and with close economic and social ties across its region. Each MSA must have at least one urbanized area of 50,000 or more inhabitants. The U.S. Office of Management and Budget MSAs delineates MSAs every 10 years. The three largest MSAs in the San Joaquin Valley are Fresno, Bakersfield, and Stockton.</t>
    </r>
  </si>
  <si>
    <r>
      <rPr>
        <b/>
        <sz val="11"/>
        <color theme="1"/>
        <rFont val="Calibri Light"/>
        <family val="2"/>
        <scheme val="minor"/>
      </rPr>
      <t xml:space="preserve">County: </t>
    </r>
    <r>
      <rPr>
        <sz val="11"/>
        <color theme="1"/>
        <rFont val="Calibri Light"/>
        <family val="2"/>
        <scheme val="minor"/>
      </rPr>
      <t>A legal subdivision of a state. A county has a legally defined boundary and an active, functioning governmental structure, chartered by the state and administered by elected officials. A county usually contains incorporated cities and towns, which in most cases are dependent on county governments for certain public services.</t>
    </r>
  </si>
  <si>
    <r>
      <rPr>
        <b/>
        <sz val="11"/>
        <color theme="1"/>
        <rFont val="Calibri Light"/>
        <family val="2"/>
        <scheme val="minor"/>
      </rPr>
      <t>Incorporated Place:</t>
    </r>
    <r>
      <rPr>
        <sz val="11"/>
        <color theme="1"/>
        <rFont val="Calibri Light"/>
        <family val="2"/>
        <scheme val="minor"/>
      </rPr>
      <t xml:space="preserve"> A geographic area representing a closely settled, incorporated community that is a legally bound entity. Incorporated places are also known as cities, boroughs, towns, or villages depending on the state and local context. An incorporated place has a legally defined boundary and an active, functioning governmental structure, chartered by the state and administered by elected officials.</t>
    </r>
  </si>
  <si>
    <r>
      <rPr>
        <b/>
        <sz val="11"/>
        <color theme="1"/>
        <rFont val="Calibri Light"/>
        <family val="2"/>
        <scheme val="minor"/>
      </rPr>
      <t xml:space="preserve">Census Designated Place (CDP): </t>
    </r>
    <r>
      <rPr>
        <sz val="11"/>
        <color theme="1"/>
        <rFont val="Calibri Light"/>
        <family val="2"/>
        <scheme val="minor"/>
      </rPr>
      <t>A statistical geographic area representing a closely settled, unincorporated community that is locally recognized and identified by name. A CDP is the statistical equivalent of an incorporated place, with the primary differences being the lack of a legally defined boundary and an active, functioning governmental structure, chartered by the state and administered by elected officials. Note that not all unincorporated communities are defined as CDPs.</t>
    </r>
  </si>
  <si>
    <r>
      <rPr>
        <b/>
        <sz val="11"/>
        <color theme="1"/>
        <rFont val="Calibri Light"/>
        <family val="2"/>
        <scheme val="minor"/>
      </rPr>
      <t xml:space="preserve">Census Tract: </t>
    </r>
    <r>
      <rPr>
        <sz val="11"/>
        <color theme="1"/>
        <rFont val="Calibri Light"/>
        <family val="2"/>
        <scheme val="minor"/>
      </rPr>
      <t>A statistical subdivision of a county designated by the U.S. Census Bureau. A census tract generally has a population size between 1,200 and 8,000 people, with an optimum size of 4,000 people. Census tracts are often used in demographic analysis because their optimum size allows for community-level data with low margins of error.</t>
    </r>
  </si>
  <si>
    <r>
      <rPr>
        <b/>
        <sz val="11"/>
        <color theme="1"/>
        <rFont val="Calibri Light"/>
        <family val="2"/>
        <scheme val="minor"/>
      </rPr>
      <t>Census Block Group:</t>
    </r>
    <r>
      <rPr>
        <sz val="11"/>
        <color theme="1"/>
        <rFont val="Calibri Light"/>
        <family val="2"/>
        <scheme val="minor"/>
      </rPr>
      <t xml:space="preserve"> A small statistical subdivision of county designated by the U.S. Census Bureau. A block group generally has a population size between 600 and 3,000 people. Every census tract has at least one block group, and block groups are uniquely numbered within a census tract.</t>
    </r>
  </si>
  <si>
    <t>American Community Survey (ACS) 5-Year Estimates for years 2006-2010, 2011-2015, and 2016-2020.</t>
  </si>
  <si>
    <t>Source: U.S. Census Bureau, Census 1980, 1990, 2000, 2010; Social Explorer tables for Census 2020.</t>
  </si>
  <si>
    <t>Source: U.S. Census Bureau, Census 2000, 2010; Social Explorer Table for Census 2020.</t>
  </si>
  <si>
    <t>Note: Local jurisdictions must update this table with the most recent data on number of permitted units.</t>
  </si>
  <si>
    <t>Note: Local Jurisdictions must update this table based on the 6th Cycle Allocations.</t>
  </si>
  <si>
    <t>Reference Map: SJV Metropolitan Statistical Areas (MSAs)</t>
  </si>
  <si>
    <t>Note: Local jurisdictions have the option of using this Zillow housing costs data. However, local jurisdictions must provide current local market data on housing costs.</t>
  </si>
  <si>
    <t>For reference, a Glossary tab is included, which provides key definitions for the U.S. Census Bureau's statistical terms used in this data workbook (see the black tab to the right of the topic-focused tabs). In addition, the comprehensive data sets from each of the data sources are also included (see the black tabs to the right of the glossary tab), and each of these data sources are introduced at the bottom of the Table of Contents.</t>
  </si>
  <si>
    <t xml:space="preserve">Data in the workbook are organized by tabs that focus on four topics: Population and Employment, Households, Economic Conditions, and Housing Stock. Use the Table of Contents below to navigate to metrics within those tabs. The tables and charts in these detailed data tabs are formatted to facilitate their straightforward integration into analysis or reports that local jurisdictions may produce. </t>
  </si>
  <si>
    <r>
      <t xml:space="preserve">The Table of Contents below identifies specific metrics that may be used as pre-certified data for the 6th Cycle Housing Element Housing Needs Assessment (HNA); these data have been reviewed and pre-certified by the California Department of Housing and Community Development (HCD). Note that HCD requires that some metrics be included in the HNA; those are identified as "Required" in the Table of Contents below. Other metrics are "Recommended." Some metrics are "Optional" because </t>
    </r>
    <r>
      <rPr>
        <b/>
        <sz val="10"/>
        <rFont val="Calibri Light"/>
        <family val="2"/>
        <scheme val="minor"/>
      </rPr>
      <t>HCD requires that</t>
    </r>
    <r>
      <rPr>
        <sz val="10"/>
        <rFont val="Calibri Light"/>
        <family val="2"/>
        <scheme val="minor"/>
      </rPr>
      <t xml:space="preserve"> i</t>
    </r>
    <r>
      <rPr>
        <b/>
        <sz val="10"/>
        <rFont val="Calibri Light"/>
        <family val="2"/>
        <scheme val="minor"/>
      </rPr>
      <t xml:space="preserve">n order to have a complete HNA, each jurisdiction must provide more up-to-date or localized supplemental information for these metrics, as noted in the detailed tabs. Metrics that require supplemental data are identified in the "Additional Local Data Required" column of the Table of Contents and are highlighted in yellow throughout the four main tabs of this data workbook. </t>
    </r>
  </si>
  <si>
    <r>
      <t>Must supplement w</t>
    </r>
    <r>
      <rPr>
        <sz val="11"/>
        <rFont val="Calibri Light"/>
        <family val="2"/>
        <scheme val="minor"/>
      </rPr>
      <t>ith local</t>
    </r>
    <r>
      <rPr>
        <sz val="11"/>
        <color theme="1"/>
        <rFont val="Calibri Light"/>
        <family val="2"/>
        <scheme val="minor"/>
      </rPr>
      <t xml:space="preserve"> data on number of farmworkers.</t>
    </r>
  </si>
  <si>
    <t>Must supplement with local data on number of farmworkers.</t>
  </si>
  <si>
    <r>
      <t>Must supplement w</t>
    </r>
    <r>
      <rPr>
        <sz val="11"/>
        <rFont val="Calibri Light"/>
        <family val="2"/>
        <scheme val="minor"/>
      </rPr>
      <t>ith local</t>
    </r>
    <r>
      <rPr>
        <sz val="11"/>
        <color theme="1"/>
        <rFont val="Calibri Light"/>
        <family val="2"/>
        <scheme val="minor"/>
      </rPr>
      <t xml:space="preserve"> data on market conditions.</t>
    </r>
  </si>
  <si>
    <t>Must provide local market data.</t>
  </si>
  <si>
    <t>Must provide local point-in-time data.</t>
  </si>
  <si>
    <r>
      <t>Must supplement w</t>
    </r>
    <r>
      <rPr>
        <sz val="11"/>
        <rFont val="Calibri Light"/>
        <family val="2"/>
        <scheme val="minor"/>
      </rPr>
      <t>ith local</t>
    </r>
    <r>
      <rPr>
        <sz val="11"/>
        <color theme="1"/>
        <rFont val="Calibri Light"/>
        <family val="2"/>
        <scheme val="minor"/>
      </rPr>
      <t xml:space="preserve"> data on number of units in need of rehabilitation or replacement.</t>
    </r>
  </si>
  <si>
    <t>Must update with most recent data on permitted units.</t>
  </si>
  <si>
    <t>Must update with final RHNA allocation.</t>
  </si>
  <si>
    <t/>
  </si>
  <si>
    <t>Unincorporated % of County</t>
  </si>
  <si>
    <t>pct</t>
  </si>
  <si>
    <t>Change in Total Population</t>
  </si>
  <si>
    <t>Change in Total Population - Percentage</t>
  </si>
  <si>
    <t>Change in Total Population over 18</t>
  </si>
  <si>
    <t>Change in Total Population over 18 - Percentage</t>
  </si>
  <si>
    <t>Summary Level: Unincorporated Area</t>
  </si>
  <si>
    <t>UNINCORPORATED FRESNO COUNTY</t>
  </si>
  <si>
    <t>UNINCORPORATED KERN COUNTY</t>
  </si>
  <si>
    <t>UNINCORPORATED KINGS COUNTY</t>
  </si>
  <si>
    <t>UNINCORPORATED MADERA COUNTY</t>
  </si>
  <si>
    <t>UNINCORPORATED MERCED COUNTY</t>
  </si>
  <si>
    <t>UNINCORPORATED SAN JOAQUIN COUNTY</t>
  </si>
  <si>
    <t>UNINCORPORATED STANISLAUS COUNTY</t>
  </si>
  <si>
    <t>UNINCORPORATED TULARE COUNTY</t>
  </si>
  <si>
    <t>STF1:T47:Median Housing Unit Value (In 1979 Dollars)</t>
  </si>
  <si>
    <t>Median Housing Unit Value (In 1979 Dollars)</t>
  </si>
  <si>
    <t>Total Extremely Low Income Households by Tenure</t>
  </si>
  <si>
    <t>Extremely Low Income Households Overpaying by Tenure</t>
  </si>
  <si>
    <t>Extremely Low Income Households Housing Situations by Tenure</t>
  </si>
  <si>
    <t>Average Household Size</t>
  </si>
  <si>
    <t xml:space="preserve">      Owner Occupied</t>
  </si>
  <si>
    <t xml:space="preserve">      Renter Occupied</t>
  </si>
  <si>
    <t>Source: U.S. Census Bureau, ACS16-20 (5-year Estimates), Table B25010</t>
  </si>
  <si>
    <t>Average Household Size Over Time</t>
  </si>
  <si>
    <t>Source: U.S. Census Bureau, ACS 06-10, 11-15, 16-20 (5-year Estimates), Table B25010</t>
  </si>
  <si>
    <t>Average Household Size Over Time (2010 to 2020)</t>
  </si>
  <si>
    <t>Median Selected Monthly Owner Costs</t>
  </si>
  <si>
    <t>Source: U.S. Census Bureau, ACS 16-20 (5-year Estimates), Table B25088</t>
  </si>
  <si>
    <t xml:space="preserve">Note: Local jurisdictions have the option of using this ACS housing costs data. However, local jurisdictions must provide current local market data on housing costs. </t>
  </si>
  <si>
    <t>Source: U.S. Census Bureau, ACS 06-10, 11-15, 16-20 (5-year Estimates), Table B25088</t>
  </si>
  <si>
    <t>Median Selected Monthly Owner Costs as Percentage of Household Income</t>
  </si>
  <si>
    <t>City % of County</t>
  </si>
  <si>
    <t>City % of State</t>
  </si>
  <si>
    <t>Percentage</t>
  </si>
  <si>
    <t>Source: U.S. Census Bureau, ACS 16-20 (5-year Estimates), Table B25092</t>
  </si>
  <si>
    <t>Median Selected Monthly Owner Costs as a Percentage of Median Household Income (2020)</t>
  </si>
  <si>
    <t>Note: Cost-burdened is defined as paying 30% or more of income towards housing costs.</t>
  </si>
  <si>
    <t>Source: U.S. Census Bureau, ACS 16-20 (5-year Estimates), Table B25064</t>
  </si>
  <si>
    <t>Source: U.S. Census Bureau, Census 1980(ORG STF3), 1990(STF3), 2000(SF3); ACS 06-10, 16-20 (5-year Estimates), Table B25064</t>
  </si>
  <si>
    <t>Note: Data are not inflation-adjusted to current 2022 dollars.</t>
  </si>
  <si>
    <t>Median Gross Rent as Percentage of Household Income</t>
  </si>
  <si>
    <t>Source: U.S. Census Bureau, ACS 16-20 (5-year Estimates), Table B25071</t>
  </si>
  <si>
    <t>Notes: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</si>
  <si>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Median Gross Rent as a Percentage of Median Household Income (2020)</t>
  </si>
  <si>
    <t>Source: U.S. Census Bureau, ACS16-20 (5-year Estimates), Table B19083</t>
  </si>
  <si>
    <t>Source: U.S. Census Bureau, ACS 06-10, 11-15, 16-20 (5-year Estimates), Table B19083</t>
  </si>
  <si>
    <t>Median Household Income by Race or Hispanic Origin</t>
  </si>
  <si>
    <t xml:space="preserve">Black Or African American Alone Non-Hispanic </t>
  </si>
  <si>
    <t xml:space="preserve">American Indian And Alaska Native Alone Non-Hispanic </t>
  </si>
  <si>
    <t xml:space="preserve">Asian Alone Non-Hispanic </t>
  </si>
  <si>
    <t>Native Hawaiian And Other Pacific Islander Alone Non-Hispanic</t>
  </si>
  <si>
    <t xml:space="preserve">Some Other Race Alone Non-Hispanic </t>
  </si>
  <si>
    <t xml:space="preserve">Two Or More Races Non-Hispanic </t>
  </si>
  <si>
    <t>Source: U.S. Census Bureau, ACS16-20 (5-year Estimates), Table B19013.</t>
  </si>
  <si>
    <t>Median Household Income by Race or Hispanic Origin (2020)</t>
  </si>
  <si>
    <t xml:space="preserve">Median Household Income </t>
  </si>
  <si>
    <t xml:space="preserve">Median Household Income In The Past 12 Months </t>
  </si>
  <si>
    <t>Median Monthly Housing Costs Over Time</t>
  </si>
  <si>
    <t>Percent Change (2010 to 2020)</t>
  </si>
  <si>
    <t>Source: U.S. Census Bureau, ACS16-20 (5-Year Estimates), Table B25105</t>
  </si>
  <si>
    <t xml:space="preserve">Median Selected Monthly Owner Costs - Total </t>
  </si>
  <si>
    <t>Median Selected Monthly Owner Costs - Units with a Mortgage</t>
  </si>
  <si>
    <t>Median Selected Monthly Owner Costs - Units without a Mortgage</t>
  </si>
  <si>
    <t>Source: U.S. Census Bureau, ACS16-20 (5-Year Estimates), Tables B25071, B25092</t>
  </si>
  <si>
    <t>Median Monthly Housing Costs Over Time (2010 to 2020)</t>
  </si>
  <si>
    <t>Note: Data shown as a percentage of household income in the past 12 months for the relevant data years.</t>
  </si>
  <si>
    <t>Median Housing Value</t>
  </si>
  <si>
    <t>Source: U.S. Census Bureau, ACS 16-20 (5-year Estimates), Table B25077</t>
  </si>
  <si>
    <t>Median Value (Dollars) of Owner Occupied Homes</t>
  </si>
  <si>
    <t>Source: U.S. Census Bureau, Census 1980(ORG STF1), 1990(STF3), 2000(SF3); ACS 06-10, 16-20 (5-year Estimates), Table B25077</t>
  </si>
  <si>
    <t>Median Monthly Housing Costs Over Time (2010 to 2020) (City, County, and State)</t>
  </si>
  <si>
    <t>Percent Employment by industry (2020) (City, County, and State)</t>
  </si>
  <si>
    <t>Total Employment by Occupation (2020) (City, County, and State)</t>
  </si>
  <si>
    <t>Total Households and Percent Change Over Time (1980 to 2020) (City)</t>
  </si>
  <si>
    <t>Median Gross Rent and Percent Change Over Time (1980-2020) (City, County, and State)</t>
  </si>
  <si>
    <t>Total and Percent Change Cost-Burdened Renter Households Over Time (1980-2020) (City)</t>
  </si>
  <si>
    <t>Median Household Income by Race or Hispanic Origin (2020) (City, County, and State)</t>
  </si>
  <si>
    <t>Travel Time to Work (2020) (City, County, and State)</t>
  </si>
  <si>
    <t>Travel Time to Work Over Time (2020) (City)</t>
  </si>
  <si>
    <t>Total Housing Units and Percent Change Over Time (1980 to 2020) (City)</t>
  </si>
  <si>
    <t>Percent Occupied Housing Units by Occupants per Room (2020) (City)</t>
  </si>
  <si>
    <t>Median Selected Monthly Owner Costs Over Time (Countywide)</t>
  </si>
  <si>
    <t>Median Selected Monthly Owner Costs Over Time (2010-2020) (Countywide)</t>
  </si>
  <si>
    <t>Median Gross Rent Over Time (Countywide)</t>
  </si>
  <si>
    <t>Median Gross Rent and Percent Change Over Time (1980-2020) (Countywide)</t>
  </si>
  <si>
    <t>Average Household Size Over Time (City, County, State)</t>
  </si>
  <si>
    <t>Median Monthly Housing Costs by Tenure as a Percentage of Household Income in the Past 12 Months (Countywide)</t>
  </si>
  <si>
    <t>Median Monthly Housing Costs by Tenure as a Percentage of Household Income Over Time (Countywide)</t>
  </si>
  <si>
    <t>Median Monthly Housing Costs Over Time (City, County, State)</t>
  </si>
  <si>
    <t>Median Monthly Housing Costs as a Percentage of Median Household Income Over Time (2010 to 2020) (Countywide)</t>
  </si>
  <si>
    <t>Median Monthly Housing Costs as  percentage of Median Household Income By Tenure Over Time (2010 to 2020) (Countywide)</t>
  </si>
  <si>
    <t>Gini Index and Percent Change Over Time (Countywide)</t>
  </si>
  <si>
    <t>Gini Index and Percent Change Over Time (2010 to 2020) (Countywide)</t>
  </si>
  <si>
    <t>Gini Index Over Time (Countywide)</t>
  </si>
  <si>
    <t>Median Housing Value Over Time (Countywide)</t>
  </si>
  <si>
    <t>Median Housing Value and Percent Change Over Time (1980-2020) (Countywide)</t>
  </si>
  <si>
    <t>Median Housing Value Over Time (Owner-Occupied) (Countywide)</t>
  </si>
  <si>
    <t>It is important to note that, unlike the incorporated cities, certain metrics from the U.S. Census Bureau and other sources are not available for the unincorporated counties. They are noted below in the Table of Contents with a strikethrough. For these non-available metrics, please use the provided Countywide average data.</t>
  </si>
  <si>
    <t>Data for:</t>
  </si>
  <si>
    <t xml:space="preserve"> Total</t>
  </si>
  <si>
    <t xml:space="preserve">Cost burden &gt; 30% </t>
  </si>
  <si>
    <t xml:space="preserve">Cost burden &gt; 50% </t>
  </si>
  <si>
    <t>Unincorporated Kings County</t>
  </si>
  <si>
    <t>Kings County</t>
  </si>
  <si>
    <t>########</t>
  </si>
  <si>
    <t>CA-513</t>
  </si>
  <si>
    <t>Visalia, Kings, Tulare Counties CoC</t>
  </si>
  <si>
    <r>
      <rPr>
        <b/>
        <sz val="10"/>
        <color rgb="FFFF0000"/>
        <rFont val="Calibri Light"/>
        <family val="2"/>
        <scheme val="minor"/>
      </rPr>
      <t>January 2023 Revisions.</t>
    </r>
    <r>
      <rPr>
        <sz val="10"/>
        <color rgb="FFFF0000"/>
        <rFont val="Calibri Light"/>
        <family val="2"/>
        <scheme val="minor"/>
      </rPr>
      <t xml:space="preserve"> The following three errors in the original dataset were corrected: 1) "Population by Age Groups (Total)" data table and chart (Population tab), 2) "Percent of Households in Poverty Over Time" data table and chart (Economic Conditions tab), and 3) "Housing Units by Occupants per Room Over Time" data table and chart (Housing tab).</t>
    </r>
  </si>
  <si>
    <t>Households With Income in the Past 12 Months Below Poverty Level</t>
  </si>
  <si>
    <t>Percent Change of Households in Poverty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</si>
</sst>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44" formatCode="_(&quot;$&quot;* #,##0.00_);_(&quot;$&quot;* \(#,##0.00\);_(&quot;$&quot;* &quot;-&quot;??_);_(@_)"/>
    <numFmt numFmtId="43" formatCode="_(* #,##0.00_);_(* \(#,##0.00\);_(* &quot;-&quot;??_);_(@_)"/>
    <numFmt numFmtId="164" formatCode="#,##0.0%"/>
    <numFmt numFmtId="165" formatCode="0.0%"/>
    <numFmt numFmtId="166" formatCode="_(* #,##0_);_(* \(#,##0\);_(* &quot;-&quot;??_);_(@_)"/>
    <numFmt numFmtId="167" formatCode="_(&quot;$&quot;* #,##0_);_(&quot;$&quot;* \(#,##0\);_(&quot;$&quot;* &quot;-&quot;??_);_(@_)"/>
    <numFmt numFmtId="168" formatCode="\$#,##0"/>
    <numFmt numFmtId="169" formatCode="#,##0%"/>
    <numFmt numFmtId="170" formatCode="0.0000000000000%"/>
    <numFmt numFmtId="171" formatCode="#,##0.00%"/>
    <numFmt numFmtId="172" formatCode="#,##0.000"/>
  </numFmts>
  <fonts count="55" x14ac:knownFonts="1">
    <font>
      <sz val="11"/>
      <color theme="1"/>
      <name val="Calibri Light"/>
      <family val="2"/>
      <scheme val="minor"/>
    </font>
    <font>
      <b/>
      <sz val="11"/>
      <name val="Calibri"/>
      <family val="2"/>
    </font>
    <font>
      <sz val="11"/>
      <color theme="1"/>
      <name val="Calibri Light"/>
      <family val="2"/>
      <scheme val="minor"/>
    </font>
    <font>
      <b/>
      <sz val="11"/>
      <color theme="1"/>
      <name val="Calibri Light"/>
      <family val="2"/>
      <scheme val="minor"/>
    </font>
    <font>
      <sz val="11"/>
      <color theme="0"/>
      <name val="Calibri Light"/>
      <family val="2"/>
      <scheme val="minor"/>
    </font>
    <font>
      <b/>
      <sz val="16"/>
      <name val="Calibri"/>
      <family val="2"/>
    </font>
    <font>
      <i/>
      <sz val="11"/>
      <name val="Calibri"/>
      <family val="2"/>
    </font>
    <font>
      <b/>
      <i/>
      <sz val="11"/>
      <name val="Calibri"/>
      <family val="2"/>
    </font>
    <font>
      <sz val="9"/>
      <name val="Calibri"/>
      <family val="2"/>
    </font>
    <font>
      <sz val="11"/>
      <color theme="1"/>
      <name val="Calibri Light"/>
      <family val="2"/>
      <scheme val="minor"/>
    </font>
    <font>
      <b/>
      <sz val="11"/>
      <name val="Calibri Light"/>
      <family val="2"/>
      <scheme val="minor"/>
    </font>
    <font>
      <i/>
      <sz val="11"/>
      <color theme="1"/>
      <name val="Calibri Light"/>
      <family val="2"/>
      <scheme val="minor"/>
    </font>
    <font>
      <b/>
      <sz val="11"/>
      <color theme="1"/>
      <name val="Calibri Bold"/>
      <scheme val="major"/>
    </font>
    <font>
      <sz val="11"/>
      <color theme="0"/>
      <name val="Calibri Bold"/>
      <scheme val="major"/>
    </font>
    <font>
      <sz val="11"/>
      <color theme="1"/>
      <name val="Calibri Bold"/>
      <scheme val="major"/>
    </font>
    <font>
      <u/>
      <sz val="11"/>
      <color theme="10"/>
      <name val="Calibri Light"/>
      <family val="2"/>
      <scheme val="minor"/>
    </font>
    <font>
      <u/>
      <sz val="11"/>
      <color theme="0"/>
      <name val="Calibri Bold"/>
      <scheme val="major"/>
    </font>
    <font>
      <b/>
      <sz val="11"/>
      <color theme="3"/>
      <name val="Calibri Light"/>
      <family val="2"/>
      <scheme val="minor"/>
    </font>
    <font>
      <b/>
      <sz val="11"/>
      <color theme="0"/>
      <name val="Calibri Light"/>
      <family val="2"/>
      <scheme val="minor"/>
    </font>
    <font>
      <sz val="11"/>
      <name val="Calibri Light"/>
      <family val="2"/>
      <scheme val="minor"/>
    </font>
    <font>
      <b/>
      <sz val="14"/>
      <color theme="0"/>
      <name val="Calibri Light"/>
      <family val="2"/>
      <scheme val="minor"/>
    </font>
    <font>
      <sz val="11"/>
      <color theme="0" tint="-0.499984740745262"/>
      <name val="Calibri Light"/>
      <family val="2"/>
      <scheme val="minor"/>
    </font>
    <font>
      <i/>
      <sz val="11"/>
      <color theme="0" tint="-0.499984740745262"/>
      <name val="Calibri Light"/>
      <family val="2"/>
      <scheme val="minor"/>
    </font>
    <font>
      <u/>
      <sz val="11"/>
      <color theme="0"/>
      <name val="Calibri Light"/>
      <family val="2"/>
      <scheme val="minor"/>
    </font>
    <font>
      <b/>
      <sz val="11"/>
      <name val="Calibri"/>
      <family val="2"/>
    </font>
    <font>
      <i/>
      <sz val="11"/>
      <name val="Calibri"/>
      <family val="2"/>
    </font>
    <font>
      <b/>
      <sz val="11"/>
      <color theme="4"/>
      <name val="Calibri Light"/>
      <family val="2"/>
      <scheme val="minor"/>
    </font>
    <font>
      <b/>
      <sz val="14"/>
      <color theme="0"/>
      <name val="Calibri Bold"/>
      <scheme val="major"/>
    </font>
    <font>
      <sz val="8"/>
      <name val="Calibri Light"/>
      <family val="2"/>
      <scheme val="minor"/>
    </font>
    <font>
      <sz val="10"/>
      <color theme="1"/>
      <name val="Arial"/>
      <family val="2"/>
    </font>
    <font>
      <sz val="10"/>
      <color indexed="8"/>
      <name val="Arial"/>
      <family val="2"/>
    </font>
    <font>
      <sz val="10"/>
      <name val="MS Sans Serif"/>
      <family val="2"/>
    </font>
    <font>
      <sz val="10"/>
      <name val="Arial"/>
      <family val="2"/>
    </font>
    <font>
      <u/>
      <sz val="7.5"/>
      <color indexed="12"/>
      <name val="Arial"/>
      <family val="2"/>
    </font>
    <font>
      <u/>
      <sz val="10"/>
      <color indexed="12"/>
      <name val="MS Sans Serif"/>
      <family val="2"/>
    </font>
    <font>
      <sz val="11"/>
      <color rgb="FF9C0006"/>
      <name val="Arial"/>
      <family val="2"/>
    </font>
    <font>
      <sz val="11"/>
      <color rgb="FF006100"/>
      <name val="Arial"/>
      <family val="2"/>
    </font>
    <font>
      <u/>
      <sz val="11"/>
      <color theme="10"/>
      <name val="Arial"/>
      <family val="2"/>
    </font>
    <font>
      <sz val="11"/>
      <color rgb="FF9C6500"/>
      <name val="Arial"/>
      <family val="2"/>
    </font>
    <font>
      <sz val="11"/>
      <color theme="1"/>
      <name val="Arial"/>
      <family val="2"/>
    </font>
    <font>
      <b/>
      <sz val="16"/>
      <name val="Calibri"/>
      <family val="2"/>
    </font>
    <font>
      <b/>
      <i/>
      <sz val="11"/>
      <name val="Calibri"/>
      <family val="2"/>
    </font>
    <font>
      <sz val="9"/>
      <name val="Calibri"/>
      <family val="2"/>
    </font>
    <font>
      <sz val="10"/>
      <color theme="1"/>
      <name val="Calibri Light"/>
      <family val="2"/>
      <scheme val="minor"/>
    </font>
    <font>
      <sz val="11"/>
      <color rgb="FF000000"/>
      <name val="Calibri"/>
      <family val="2"/>
    </font>
    <font>
      <sz val="11"/>
      <color rgb="FF000000"/>
      <name val="Calibri"/>
      <family val="2"/>
    </font>
    <font>
      <sz val="10"/>
      <name val="Calibri Light"/>
      <family val="2"/>
      <scheme val="minor"/>
    </font>
    <font>
      <b/>
      <sz val="10"/>
      <name val="Calibri Light"/>
      <family val="2"/>
      <scheme val="minor"/>
    </font>
    <font>
      <b/>
      <sz val="16"/>
      <color theme="1"/>
      <name val="Calibri"/>
      <family val="2"/>
    </font>
    <font>
      <b/>
      <sz val="18"/>
      <color theme="1"/>
      <name val="Calibri"/>
      <family val="2"/>
    </font>
    <font>
      <b/>
      <sz val="11"/>
      <color rgb="FFFF0000"/>
      <name val="Calibri Light"/>
      <family val="2"/>
      <scheme val="minor"/>
    </font>
    <font>
      <strike/>
      <u/>
      <sz val="11"/>
      <color theme="10"/>
      <name val="Calibri Light"/>
      <family val="2"/>
      <scheme val="minor"/>
    </font>
    <font>
      <strike/>
      <sz val="11"/>
      <color theme="1"/>
      <name val="Calibri Light"/>
      <family val="2"/>
      <scheme val="minor"/>
    </font>
    <font>
      <sz val="10"/>
      <color rgb="FFFF0000"/>
      <name val="Calibri Light"/>
      <family val="2"/>
      <scheme val="minor"/>
    </font>
    <font>
      <b/>
      <sz val="10"/>
      <color rgb="FFFF0000"/>
      <name val="Calibri Light"/>
      <family val="2"/>
      <scheme val="minor"/>
    </font>
  </fonts>
  <fills count="24">
    <fill>
      <patternFill patternType="none"/>
    </fill>
    <fill>
      <patternFill patternType="gray125"/>
    </fill>
    <fill>
      <patternFill patternType="solid">
        <fgColor rgb="FFDDDDDD"/>
      </patternFill>
    </fill>
    <fill>
      <patternFill patternType="solid">
        <fgColor theme="0" tint="-0.14999847407452621"/>
        <bgColor indexed="64"/>
      </patternFill>
    </fill>
    <fill>
      <patternFill patternType="solid">
        <fgColor theme="3"/>
        <bgColor indexed="64"/>
      </patternFill>
    </fill>
    <fill>
      <patternFill patternType="solid">
        <fgColor rgb="FFFFFF00"/>
        <bgColor indexed="64"/>
      </patternFill>
    </fill>
    <fill>
      <patternFill patternType="solid">
        <fgColor theme="6" tint="0.79998168889431442"/>
        <bgColor indexed="65"/>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6" tint="0.79998168889431442"/>
        <bgColor indexed="64"/>
      </patternFill>
    </fill>
    <fill>
      <patternFill patternType="solid">
        <fgColor theme="1"/>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8"/>
        <bgColor indexed="64"/>
      </patternFill>
    </fill>
    <fill>
      <patternFill patternType="solid">
        <fgColor theme="0"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DDDDDD"/>
        <bgColor rgb="FF000000"/>
      </patternFill>
    </fill>
    <fill>
      <patternFill patternType="solid">
        <fgColor rgb="FFFEFEE1"/>
        <bgColor rgb="FF000000"/>
      </patternFill>
    </fill>
    <fill>
      <patternFill patternType="solid">
        <fgColor rgb="FFFFFFFF"/>
        <bgColor indexed="64"/>
      </patternFill>
    </fill>
    <fill>
      <patternFill patternType="solid">
        <fgColor rgb="FFE1F1DA"/>
        <bgColor indexed="64"/>
      </patternFill>
    </fill>
    <fill>
      <patternFill patternType="solid">
        <fgColor theme="6" tint="0.79998168889431442"/>
        <bgColor rgb="FF000000"/>
      </patternFill>
    </fill>
  </fills>
  <borders count="77">
    <border>
      <left/>
      <right/>
      <top/>
      <bottom/>
      <diagonal/>
    </border>
    <border>
      <left style="thin">
        <color indexed="64"/>
      </left>
      <right style="thin">
        <color indexed="64"/>
      </right>
      <top style="thin">
        <color indexed="64"/>
      </top>
      <bottom style="thin">
        <color indexed="64"/>
      </bottom>
      <diagonal/>
    </border>
    <border>
      <left style="thin">
        <color theme="1"/>
      </left>
      <right style="thin">
        <color theme="1"/>
      </right>
      <top style="thin">
        <color theme="1"/>
      </top>
      <bottom style="thin">
        <color theme="1"/>
      </bottom>
      <diagonal/>
    </border>
    <border>
      <left/>
      <right/>
      <top style="thin">
        <color rgb="FF000000"/>
      </top>
      <bottom/>
      <diagonal/>
    </border>
    <border>
      <left/>
      <right/>
      <top style="thin">
        <color rgb="FF000000"/>
      </top>
      <bottom style="thin">
        <color rgb="FF000000"/>
      </bottom>
      <diagonal/>
    </border>
    <border>
      <left/>
      <right style="thin">
        <color rgb="FF000000"/>
      </right>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medium">
        <color theme="3"/>
      </top>
      <bottom/>
      <diagonal/>
    </border>
    <border>
      <left/>
      <right style="medium">
        <color theme="3"/>
      </right>
      <top style="medium">
        <color theme="3"/>
      </top>
      <bottom/>
      <diagonal/>
    </border>
    <border>
      <left/>
      <right style="medium">
        <color theme="3"/>
      </right>
      <top/>
      <bottom/>
      <diagonal/>
    </border>
    <border>
      <left style="medium">
        <color theme="3"/>
      </left>
      <right/>
      <top/>
      <bottom/>
      <diagonal/>
    </border>
    <border>
      <left style="medium">
        <color theme="3"/>
      </left>
      <right/>
      <top/>
      <bottom style="medium">
        <color theme="3"/>
      </bottom>
      <diagonal/>
    </border>
    <border>
      <left style="medium">
        <color theme="3"/>
      </left>
      <right/>
      <top style="medium">
        <color theme="3"/>
      </top>
      <bottom/>
      <diagonal/>
    </border>
    <border>
      <left/>
      <right/>
      <top/>
      <bottom style="medium">
        <color theme="3"/>
      </bottom>
      <diagonal/>
    </border>
    <border>
      <left/>
      <right/>
      <top style="medium">
        <color theme="4"/>
      </top>
      <bottom/>
      <diagonal/>
    </border>
    <border>
      <left/>
      <right/>
      <top style="medium">
        <color theme="5"/>
      </top>
      <bottom/>
      <diagonal/>
    </border>
    <border>
      <left style="thin">
        <color indexed="64"/>
      </left>
      <right style="thin">
        <color indexed="64"/>
      </right>
      <top style="thin">
        <color indexed="64"/>
      </top>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style="thin">
        <color indexed="64"/>
      </right>
      <top/>
      <bottom/>
      <diagonal/>
    </border>
    <border>
      <left/>
      <right style="thin">
        <color indexed="64"/>
      </right>
      <top/>
      <bottom/>
      <diagonal/>
    </border>
    <border>
      <left style="medium">
        <color indexed="64"/>
      </left>
      <right/>
      <top style="medium">
        <color indexed="64"/>
      </top>
      <bottom/>
      <diagonal/>
    </border>
    <border>
      <left style="medium">
        <color indexed="64"/>
      </left>
      <right/>
      <top/>
      <bottom/>
      <diagonal/>
    </border>
    <border>
      <left style="medium">
        <color theme="4"/>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theme="5"/>
      </left>
      <right/>
      <top style="medium">
        <color theme="5"/>
      </top>
      <bottom/>
      <diagonal/>
    </border>
    <border>
      <left style="medium">
        <color theme="5"/>
      </left>
      <right/>
      <top/>
      <bottom/>
      <diagonal/>
    </border>
    <border>
      <left style="medium">
        <color theme="5"/>
      </left>
      <right/>
      <top/>
      <bottom style="medium">
        <color theme="5"/>
      </bottom>
      <diagonal/>
    </border>
    <border>
      <left/>
      <right/>
      <top/>
      <bottom style="medium">
        <color theme="5"/>
      </bottom>
      <diagonal/>
    </border>
    <border>
      <left/>
      <right/>
      <top style="medium">
        <color theme="6"/>
      </top>
      <bottom/>
      <diagonal/>
    </border>
    <border>
      <left/>
      <right style="medium">
        <color theme="6"/>
      </right>
      <top style="medium">
        <color theme="6"/>
      </top>
      <bottom/>
      <diagonal/>
    </border>
    <border>
      <left style="medium">
        <color theme="6"/>
      </left>
      <right/>
      <top/>
      <bottom/>
      <diagonal/>
    </border>
    <border>
      <left/>
      <right style="medium">
        <color theme="6"/>
      </right>
      <top/>
      <bottom/>
      <diagonal/>
    </border>
    <border>
      <left/>
      <right/>
      <top/>
      <bottom style="medium">
        <color theme="6"/>
      </bottom>
      <diagonal/>
    </border>
    <border>
      <left style="medium">
        <color theme="6"/>
      </left>
      <right/>
      <top style="medium">
        <color theme="6"/>
      </top>
      <bottom/>
      <diagonal/>
    </border>
    <border>
      <left style="thin">
        <color indexed="64"/>
      </left>
      <right style="thin">
        <color indexed="64"/>
      </right>
      <top/>
      <bottom style="thin">
        <color indexed="64"/>
      </bottom>
      <diagonal/>
    </border>
    <border>
      <left/>
      <right/>
      <top/>
      <bottom style="thin">
        <color rgb="FF000000"/>
      </bottom>
      <diagonal/>
    </border>
    <border>
      <left style="thin">
        <color theme="3"/>
      </left>
      <right/>
      <top/>
      <bottom/>
      <diagonal/>
    </border>
    <border>
      <left/>
      <right/>
      <top/>
      <bottom style="medium">
        <color rgb="FFCB9731"/>
      </bottom>
      <diagonal/>
    </border>
    <border>
      <left/>
      <right/>
      <top/>
      <bottom style="medium">
        <color rgb="FF00354E"/>
      </bottom>
      <diagonal/>
    </border>
    <border>
      <left/>
      <right/>
      <top/>
      <bottom style="medium">
        <color rgb="FF68BD45"/>
      </bottom>
      <diagonal/>
    </border>
    <border>
      <left/>
      <right/>
      <top/>
      <bottom style="medium">
        <color rgb="FF169ABC"/>
      </bottom>
      <diagonal/>
    </border>
    <border>
      <left style="thin">
        <color rgb="FF000000"/>
      </left>
      <right/>
      <top/>
      <bottom/>
      <diagonal/>
    </border>
    <border>
      <left style="thin">
        <color rgb="FF000000"/>
      </left>
      <right/>
      <top/>
      <bottom style="thin">
        <color rgb="FF000000"/>
      </bottom>
      <diagonal/>
    </border>
    <border>
      <left/>
      <right style="thin">
        <color rgb="FF000000"/>
      </right>
      <top/>
      <bottom style="thin">
        <color rgb="FF000000"/>
      </bottom>
      <diagonal/>
    </border>
    <border>
      <left/>
      <right style="medium">
        <color rgb="FF00354E"/>
      </right>
      <top/>
      <bottom style="medium">
        <color theme="3"/>
      </bottom>
      <diagonal/>
    </border>
    <border>
      <left/>
      <right style="medium">
        <color rgb="FF00354E"/>
      </right>
      <top/>
      <bottom/>
      <diagonal/>
    </border>
    <border>
      <left/>
      <right style="medium">
        <color rgb="FF00354E"/>
      </right>
      <top style="medium">
        <color theme="3"/>
      </top>
      <bottom/>
      <diagonal/>
    </border>
    <border>
      <left/>
      <right style="medium">
        <color rgb="FF68BD45"/>
      </right>
      <top/>
      <bottom style="medium">
        <color theme="4"/>
      </bottom>
      <diagonal/>
    </border>
    <border>
      <left/>
      <right style="medium">
        <color rgb="FF68BD45"/>
      </right>
      <top/>
      <bottom/>
      <diagonal/>
    </border>
    <border>
      <left/>
      <right style="medium">
        <color rgb="FF68BD45"/>
      </right>
      <top style="medium">
        <color theme="4"/>
      </top>
      <bottom/>
      <diagonal/>
    </border>
    <border>
      <left/>
      <right style="medium">
        <color rgb="FF169ABC"/>
      </right>
      <top/>
      <bottom style="medium">
        <color theme="5"/>
      </bottom>
      <diagonal/>
    </border>
    <border>
      <left/>
      <right style="medium">
        <color rgb="FF169ABC"/>
      </right>
      <top/>
      <bottom/>
      <diagonal/>
    </border>
    <border>
      <left/>
      <right style="medium">
        <color rgb="FF169ABC"/>
      </right>
      <top style="medium">
        <color theme="5"/>
      </top>
      <bottom/>
      <diagonal/>
    </border>
    <border>
      <left/>
      <right style="medium">
        <color rgb="FFCB9731"/>
      </right>
      <top/>
      <bottom style="medium">
        <color theme="6"/>
      </bottom>
      <diagonal/>
    </border>
    <border>
      <left/>
      <right style="medium">
        <color rgb="FFCB9731"/>
      </right>
      <top/>
      <bottom/>
      <diagonal/>
    </border>
    <border>
      <left/>
      <right style="medium">
        <color rgb="FFCB9731"/>
      </right>
      <top style="medium">
        <color theme="6"/>
      </top>
      <bottom/>
      <diagonal/>
    </border>
    <border>
      <left style="thin">
        <color theme="0"/>
      </left>
      <right/>
      <top/>
      <bottom/>
      <diagonal/>
    </border>
    <border>
      <left/>
      <right style="thin">
        <color theme="0"/>
      </right>
      <top/>
      <bottom/>
      <diagonal/>
    </border>
    <border>
      <left style="thin">
        <color theme="3"/>
      </left>
      <right style="thin">
        <color theme="3"/>
      </right>
      <top style="thin">
        <color theme="3"/>
      </top>
      <bottom style="thin">
        <color theme="3"/>
      </bottom>
      <diagonal/>
    </border>
    <border>
      <left style="thin">
        <color theme="3"/>
      </left>
      <right/>
      <top style="thin">
        <color theme="3"/>
      </top>
      <bottom style="thin">
        <color theme="3"/>
      </bottom>
      <diagonal/>
    </border>
  </borders>
  <cellStyleXfs count="31">
    <xf numFmtId="0" fontId="0"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15" fillId="0" borderId="0" applyNumberFormat="0" applyFill="0" applyBorder="0" applyAlignment="0" applyProtection="0"/>
    <xf numFmtId="0" fontId="29" fillId="0" borderId="0"/>
    <xf numFmtId="0" fontId="35" fillId="17"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6" fillId="16" borderId="0" applyNumberFormat="0" applyBorder="0" applyAlignment="0" applyProtection="0"/>
    <xf numFmtId="0" fontId="37"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4" fillId="0" borderId="0" applyNumberFormat="0" applyFill="0" applyBorder="0" applyAlignment="0" applyProtection="0"/>
    <xf numFmtId="0" fontId="38" fillId="18" borderId="0" applyNumberFormat="0" applyBorder="0" applyAlignment="0" applyProtection="0"/>
    <xf numFmtId="0" fontId="31" fillId="0" borderId="0"/>
    <xf numFmtId="0" fontId="31" fillId="0" borderId="0"/>
    <xf numFmtId="0" fontId="32" fillId="0" borderId="0"/>
    <xf numFmtId="0" fontId="39" fillId="0" borderId="0"/>
    <xf numFmtId="0" fontId="30" fillId="0" borderId="0"/>
    <xf numFmtId="0" fontId="30" fillId="0" borderId="0"/>
    <xf numFmtId="0" fontId="29" fillId="0" borderId="0"/>
    <xf numFmtId="0" fontId="39" fillId="0" borderId="0"/>
    <xf numFmtId="0" fontId="30" fillId="0" borderId="0"/>
    <xf numFmtId="0" fontId="29" fillId="0" borderId="0"/>
    <xf numFmtId="0" fontId="2" fillId="0" borderId="0"/>
    <xf numFmtId="0" fontId="39" fillId="0" borderId="0"/>
    <xf numFmtId="0" fontId="29" fillId="0" borderId="0"/>
    <xf numFmtId="0" fontId="2" fillId="0" borderId="0"/>
    <xf numFmtId="9" fontId="2" fillId="0" borderId="0" applyFont="0" applyFill="0" applyBorder="0" applyAlignment="0" applyProtection="0"/>
    <xf numFmtId="9" fontId="39" fillId="0" borderId="0" applyFont="0" applyFill="0" applyBorder="0" applyAlignment="0" applyProtection="0"/>
    <xf numFmtId="9" fontId="29" fillId="0" borderId="0" applyFont="0" applyFill="0" applyBorder="0" applyAlignment="0" applyProtection="0"/>
  </cellStyleXfs>
  <cellXfs count="375">
    <xf numFmtId="0" fontId="0" fillId="0" borderId="0" xfId="0"/>
    <xf numFmtId="0" fontId="3" fillId="0" borderId="0" xfId="0" applyFont="1"/>
    <xf numFmtId="3" fontId="0" fillId="0" borderId="0" xfId="0" applyNumberFormat="1"/>
    <xf numFmtId="9" fontId="0" fillId="0" borderId="1" xfId="2" applyFont="1" applyBorder="1"/>
    <xf numFmtId="10" fontId="0" fillId="0" borderId="1" xfId="2" applyNumberFormat="1" applyFont="1" applyBorder="1"/>
    <xf numFmtId="165" fontId="0" fillId="0" borderId="1" xfId="2" applyNumberFormat="1" applyFont="1" applyBorder="1"/>
    <xf numFmtId="166" fontId="0" fillId="0" borderId="1" xfId="1" applyNumberFormat="1" applyFont="1" applyBorder="1"/>
    <xf numFmtId="0" fontId="3" fillId="0" borderId="1" xfId="0" applyFont="1" applyBorder="1"/>
    <xf numFmtId="165" fontId="0" fillId="0" borderId="0" xfId="2" applyNumberFormat="1" applyFont="1"/>
    <xf numFmtId="0" fontId="4" fillId="0" borderId="0" xfId="0" applyFont="1"/>
    <xf numFmtId="166" fontId="0" fillId="0" borderId="0" xfId="1" applyNumberFormat="1" applyFont="1" applyBorder="1"/>
    <xf numFmtId="0" fontId="0" fillId="0" borderId="1" xfId="0" applyBorder="1"/>
    <xf numFmtId="4" fontId="0" fillId="0" borderId="0" xfId="0" applyNumberFormat="1"/>
    <xf numFmtId="168" fontId="0" fillId="0" borderId="0" xfId="0" applyNumberFormat="1"/>
    <xf numFmtId="3" fontId="0" fillId="0" borderId="1" xfId="0" applyNumberFormat="1" applyBorder="1"/>
    <xf numFmtId="9" fontId="0" fillId="0" borderId="0" xfId="2" applyFont="1"/>
    <xf numFmtId="0" fontId="0" fillId="0" borderId="3" xfId="0" applyBorder="1"/>
    <xf numFmtId="10" fontId="0" fillId="0" borderId="0" xfId="2" applyNumberFormat="1" applyFont="1" applyFill="1" applyBorder="1"/>
    <xf numFmtId="9" fontId="0" fillId="0" borderId="1" xfId="2" applyFont="1" applyFill="1" applyBorder="1"/>
    <xf numFmtId="0" fontId="10" fillId="0" borderId="0" xfId="0" applyFont="1" applyAlignment="1">
      <alignment horizontal="center" vertical="center" wrapText="1"/>
    </xf>
    <xf numFmtId="0" fontId="9" fillId="0" borderId="0" xfId="0" applyFont="1" applyAlignment="1">
      <alignment wrapText="1"/>
    </xf>
    <xf numFmtId="0" fontId="3" fillId="0" borderId="0" xfId="0" applyFont="1" applyAlignment="1">
      <alignment horizontal="left" vertical="top"/>
    </xf>
    <xf numFmtId="167" fontId="0" fillId="0" borderId="0" xfId="3" applyNumberFormat="1" applyFont="1" applyFill="1" applyBorder="1"/>
    <xf numFmtId="0" fontId="3" fillId="0" borderId="0" xfId="0" applyFont="1" applyAlignment="1">
      <alignment horizontal="left"/>
    </xf>
    <xf numFmtId="0" fontId="0" fillId="0" borderId="0" xfId="0" applyAlignment="1">
      <alignment wrapText="1"/>
    </xf>
    <xf numFmtId="164" fontId="0" fillId="6" borderId="5" xfId="0" applyNumberFormat="1" applyFill="1" applyBorder="1"/>
    <xf numFmtId="169" fontId="0" fillId="6" borderId="5" xfId="0" applyNumberFormat="1" applyFill="1" applyBorder="1"/>
    <xf numFmtId="0" fontId="11" fillId="0" borderId="0" xfId="0" applyFont="1" applyAlignment="1">
      <alignment horizontal="left" vertical="center" wrapText="1"/>
    </xf>
    <xf numFmtId="10" fontId="0" fillId="0" borderId="1" xfId="2" applyNumberFormat="1" applyFont="1" applyFill="1" applyBorder="1"/>
    <xf numFmtId="0" fontId="7" fillId="0" borderId="0" xfId="0" applyFont="1"/>
    <xf numFmtId="0" fontId="8" fillId="0" borderId="0" xfId="0" applyFont="1" applyAlignment="1">
      <alignment horizontal="left" vertical="top" wrapText="1"/>
    </xf>
    <xf numFmtId="0" fontId="1" fillId="0" borderId="0" xfId="0" applyFont="1"/>
    <xf numFmtId="0" fontId="13" fillId="0" borderId="0" xfId="0" applyFont="1" applyAlignment="1">
      <alignment vertical="center" wrapText="1"/>
    </xf>
    <xf numFmtId="0" fontId="3" fillId="0" borderId="0" xfId="0" applyFont="1" applyAlignment="1">
      <alignment vertical="center" wrapText="1"/>
    </xf>
    <xf numFmtId="0" fontId="14" fillId="0" borderId="0" xfId="0" applyFont="1" applyAlignment="1">
      <alignment vertical="center" wrapText="1"/>
    </xf>
    <xf numFmtId="0" fontId="0" fillId="0" borderId="0" xfId="0" applyAlignment="1">
      <alignment horizontal="left" vertical="center" wrapText="1"/>
    </xf>
    <xf numFmtId="0" fontId="12" fillId="0" borderId="0" xfId="0" applyFont="1" applyAlignment="1">
      <alignment horizontal="center" vertical="center" wrapText="1"/>
    </xf>
    <xf numFmtId="0" fontId="10" fillId="3" borderId="2"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1" xfId="0" applyFont="1" applyFill="1" applyBorder="1" applyAlignment="1">
      <alignment horizontal="center" vertical="center"/>
    </xf>
    <xf numFmtId="0" fontId="0" fillId="0" borderId="0" xfId="0" applyAlignment="1">
      <alignment horizontal="left" wrapText="1"/>
    </xf>
    <xf numFmtId="0" fontId="0" fillId="3" borderId="2" xfId="0" applyFill="1" applyBorder="1"/>
    <xf numFmtId="0" fontId="0" fillId="0" borderId="2" xfId="0" applyBorder="1"/>
    <xf numFmtId="3" fontId="0" fillId="0" borderId="2" xfId="0" applyNumberFormat="1" applyBorder="1"/>
    <xf numFmtId="164" fontId="0" fillId="10" borderId="2" xfId="0" applyNumberFormat="1" applyFill="1" applyBorder="1"/>
    <xf numFmtId="0" fontId="0" fillId="0" borderId="0" xfId="0" applyAlignment="1">
      <alignment vertical="center"/>
    </xf>
    <xf numFmtId="0" fontId="0" fillId="3" borderId="1" xfId="0" applyFill="1" applyBorder="1"/>
    <xf numFmtId="0" fontId="0" fillId="0" borderId="0" xfId="0" applyAlignment="1">
      <alignment horizontal="left" vertical="center"/>
    </xf>
    <xf numFmtId="170" fontId="0" fillId="0" borderId="0" xfId="0" applyNumberFormat="1"/>
    <xf numFmtId="0" fontId="10" fillId="3" borderId="1" xfId="0" applyFont="1" applyFill="1" applyBorder="1" applyAlignment="1">
      <alignment horizontal="center" vertical="center" wrapText="1"/>
    </xf>
    <xf numFmtId="0" fontId="10" fillId="0" borderId="0" xfId="0" applyFont="1" applyAlignment="1">
      <alignment horizontal="left" vertical="center" wrapText="1"/>
    </xf>
    <xf numFmtId="164" fontId="0" fillId="10" borderId="1" xfId="0" applyNumberFormat="1" applyFill="1" applyBorder="1"/>
    <xf numFmtId="164" fontId="0" fillId="0" borderId="0" xfId="0" applyNumberFormat="1"/>
    <xf numFmtId="164" fontId="0" fillId="6" borderId="1" xfId="0" applyNumberFormat="1" applyFill="1" applyBorder="1"/>
    <xf numFmtId="0" fontId="10" fillId="2" borderId="1" xfId="0" applyFont="1" applyFill="1" applyBorder="1"/>
    <xf numFmtId="0" fontId="0" fillId="3" borderId="1" xfId="0" applyFill="1" applyBorder="1" applyAlignment="1">
      <alignment horizontal="center" vertical="center"/>
    </xf>
    <xf numFmtId="0" fontId="10" fillId="0" borderId="0" xfId="0" applyFont="1" applyAlignment="1">
      <alignment vertical="center" wrapText="1"/>
    </xf>
    <xf numFmtId="0" fontId="10" fillId="3" borderId="1" xfId="0" applyFont="1" applyFill="1" applyBorder="1" applyAlignment="1">
      <alignment vertical="center" wrapText="1"/>
    </xf>
    <xf numFmtId="0" fontId="10" fillId="12" borderId="1" xfId="0" applyFont="1" applyFill="1" applyBorder="1" applyAlignment="1">
      <alignment horizontal="center" vertical="center" wrapText="1"/>
    </xf>
    <xf numFmtId="0" fontId="17" fillId="0" borderId="0" xfId="0" applyFont="1" applyAlignment="1">
      <alignment horizontal="left" vertical="center" wrapText="1"/>
    </xf>
    <xf numFmtId="0" fontId="0" fillId="0" borderId="0" xfId="0" applyAlignment="1">
      <alignment horizontal="center" vertical="center" wrapText="1"/>
    </xf>
    <xf numFmtId="4" fontId="0" fillId="0" borderId="1" xfId="0" applyNumberFormat="1" applyBorder="1"/>
    <xf numFmtId="0" fontId="18" fillId="4" borderId="0" xfId="0" applyFont="1" applyFill="1" applyAlignment="1">
      <alignment wrapText="1"/>
    </xf>
    <xf numFmtId="0" fontId="18" fillId="13" borderId="0" xfId="0" applyFont="1" applyFill="1" applyAlignment="1">
      <alignment vertical="center"/>
    </xf>
    <xf numFmtId="0" fontId="18" fillId="0" borderId="0" xfId="0" applyFont="1" applyAlignment="1">
      <alignment vertical="center"/>
    </xf>
    <xf numFmtId="0" fontId="18" fillId="0" borderId="0" xfId="0" applyFont="1" applyAlignment="1">
      <alignment wrapText="1"/>
    </xf>
    <xf numFmtId="0" fontId="3" fillId="12" borderId="1" xfId="0" applyFont="1" applyFill="1" applyBorder="1" applyAlignment="1">
      <alignment horizontal="center" vertical="center"/>
    </xf>
    <xf numFmtId="0" fontId="0" fillId="0" borderId="1" xfId="0" applyBorder="1" applyAlignment="1">
      <alignment horizontal="left"/>
    </xf>
    <xf numFmtId="0" fontId="0" fillId="0" borderId="0" xfId="0" applyAlignment="1">
      <alignment horizontal="left"/>
    </xf>
    <xf numFmtId="0" fontId="19" fillId="0" borderId="0" xfId="0" applyFont="1" applyAlignment="1">
      <alignment vertical="center" wrapText="1"/>
    </xf>
    <xf numFmtId="0" fontId="18" fillId="0" borderId="0" xfId="0" applyFont="1" applyAlignment="1">
      <alignment horizontal="left" wrapText="1"/>
    </xf>
    <xf numFmtId="0" fontId="18" fillId="13" borderId="0" xfId="0" applyFont="1" applyFill="1" applyAlignment="1">
      <alignment horizontal="left" wrapText="1"/>
    </xf>
    <xf numFmtId="0" fontId="3" fillId="13" borderId="0" xfId="0" applyFont="1" applyFill="1" applyAlignment="1">
      <alignment vertical="center"/>
    </xf>
    <xf numFmtId="0" fontId="18" fillId="13" borderId="0" xfId="0" applyFont="1" applyFill="1" applyAlignment="1">
      <alignment wrapText="1"/>
    </xf>
    <xf numFmtId="0" fontId="3" fillId="12" borderId="1" xfId="0" applyFont="1" applyFill="1" applyBorder="1" applyAlignment="1">
      <alignment horizontal="center" vertical="center" wrapText="1"/>
    </xf>
    <xf numFmtId="0" fontId="0" fillId="3" borderId="1" xfId="0" applyFill="1" applyBorder="1" applyAlignment="1">
      <alignment horizontal="center"/>
    </xf>
    <xf numFmtId="0" fontId="0" fillId="0" borderId="1" xfId="0" applyBorder="1" applyAlignment="1">
      <alignment horizontal="left" vertical="top"/>
    </xf>
    <xf numFmtId="0" fontId="10" fillId="0" borderId="6" xfId="0" applyFont="1" applyBorder="1" applyAlignment="1">
      <alignment vertical="center" wrapText="1"/>
    </xf>
    <xf numFmtId="9" fontId="10" fillId="0" borderId="0" xfId="0" applyNumberFormat="1" applyFont="1" applyAlignment="1">
      <alignment horizontal="left" vertical="center" wrapText="1"/>
    </xf>
    <xf numFmtId="0" fontId="19" fillId="0" borderId="0" xfId="0" applyFont="1" applyAlignment="1">
      <alignment horizontal="left" vertical="center" wrapText="1"/>
    </xf>
    <xf numFmtId="0" fontId="19" fillId="0" borderId="0" xfId="0" applyFont="1" applyAlignment="1">
      <alignment horizontal="center" vertical="center" wrapText="1"/>
    </xf>
    <xf numFmtId="2" fontId="0" fillId="0" borderId="1" xfId="0" applyNumberFormat="1" applyBorder="1"/>
    <xf numFmtId="0" fontId="10" fillId="0" borderId="1" xfId="0" applyFont="1" applyBorder="1"/>
    <xf numFmtId="0" fontId="10" fillId="0" borderId="0" xfId="0" applyFont="1"/>
    <xf numFmtId="0" fontId="10" fillId="3" borderId="1" xfId="0" quotePrefix="1" applyFont="1" applyFill="1" applyBorder="1" applyAlignment="1">
      <alignment horizontal="center" vertical="center" wrapText="1"/>
    </xf>
    <xf numFmtId="0" fontId="3" fillId="3" borderId="1" xfId="0" quotePrefix="1" applyFont="1" applyFill="1" applyBorder="1" applyAlignment="1">
      <alignment horizontal="center" vertical="center"/>
    </xf>
    <xf numFmtId="0" fontId="10" fillId="3" borderId="1" xfId="0" applyFont="1" applyFill="1" applyBorder="1" applyAlignment="1">
      <alignment horizontal="center" vertical="top" wrapText="1"/>
    </xf>
    <xf numFmtId="0" fontId="0" fillId="0" borderId="0" xfId="0" applyAlignment="1">
      <alignment vertical="center" wrapText="1"/>
    </xf>
    <xf numFmtId="0" fontId="3" fillId="13" borderId="0" xfId="0" applyFont="1" applyFill="1"/>
    <xf numFmtId="0" fontId="3" fillId="13" borderId="0" xfId="0" applyFont="1" applyFill="1" applyAlignment="1">
      <alignment horizontal="left" wrapText="1"/>
    </xf>
    <xf numFmtId="0" fontId="21" fillId="0" borderId="0" xfId="0" applyFont="1" applyAlignment="1">
      <alignment horizontal="left" vertical="center" wrapText="1"/>
    </xf>
    <xf numFmtId="0" fontId="22" fillId="0" borderId="0" xfId="0" applyFont="1" applyAlignment="1">
      <alignment horizontal="left" vertical="center" wrapText="1"/>
    </xf>
    <xf numFmtId="0" fontId="18" fillId="4" borderId="0" xfId="0" applyFont="1" applyFill="1" applyAlignment="1">
      <alignment horizontal="center" wrapText="1"/>
    </xf>
    <xf numFmtId="0" fontId="0" fillId="0" borderId="0" xfId="0" applyAlignment="1">
      <alignment horizontal="left" vertical="top" wrapText="1"/>
    </xf>
    <xf numFmtId="0" fontId="10" fillId="12" borderId="23" xfId="0" applyFont="1" applyFill="1" applyBorder="1" applyAlignment="1">
      <alignment horizontal="center" vertical="center" wrapText="1"/>
    </xf>
    <xf numFmtId="0" fontId="0" fillId="0" borderId="7" xfId="0" applyBorder="1"/>
    <xf numFmtId="0" fontId="0" fillId="0" borderId="0" xfId="0" applyAlignment="1">
      <alignment horizontal="center"/>
    </xf>
    <xf numFmtId="165" fontId="0" fillId="10" borderId="1" xfId="2" applyNumberFormat="1" applyFont="1" applyFill="1" applyBorder="1"/>
    <xf numFmtId="10" fontId="0" fillId="0" borderId="0" xfId="0" applyNumberFormat="1" applyAlignment="1">
      <alignment horizontal="right" wrapText="1"/>
    </xf>
    <xf numFmtId="165" fontId="0" fillId="0" borderId="1" xfId="0" applyNumberFormat="1" applyBorder="1" applyAlignment="1">
      <alignment horizontal="right" wrapText="1"/>
    </xf>
    <xf numFmtId="3" fontId="3" fillId="0" borderId="1" xfId="0" applyNumberFormat="1" applyFont="1" applyBorder="1"/>
    <xf numFmtId="164" fontId="3" fillId="6" borderId="1" xfId="0" applyNumberFormat="1" applyFont="1" applyFill="1" applyBorder="1"/>
    <xf numFmtId="164" fontId="19" fillId="0" borderId="0" xfId="0" applyNumberFormat="1" applyFont="1" applyAlignment="1">
      <alignment horizontal="center" vertical="center" wrapText="1"/>
    </xf>
    <xf numFmtId="0" fontId="1" fillId="2" borderId="4" xfId="0" applyFont="1" applyFill="1" applyBorder="1"/>
    <xf numFmtId="0" fontId="0" fillId="0" borderId="4" xfId="0" applyBorder="1"/>
    <xf numFmtId="166" fontId="0" fillId="0" borderId="0" xfId="1" applyNumberFormat="1" applyFont="1"/>
    <xf numFmtId="0" fontId="18" fillId="4" borderId="6" xfId="0" applyFont="1" applyFill="1" applyBorder="1" applyAlignment="1">
      <alignment wrapText="1"/>
    </xf>
    <xf numFmtId="0" fontId="18" fillId="4" borderId="27" xfId="0" applyFont="1" applyFill="1" applyBorder="1" applyAlignment="1">
      <alignment wrapText="1"/>
    </xf>
    <xf numFmtId="0" fontId="0" fillId="0" borderId="6" xfId="0" applyBorder="1"/>
    <xf numFmtId="0" fontId="0" fillId="0" borderId="27" xfId="0" applyBorder="1"/>
    <xf numFmtId="0" fontId="0" fillId="0" borderId="11" xfId="0" applyBorder="1"/>
    <xf numFmtId="0" fontId="0" fillId="0" borderId="13" xfId="0" applyBorder="1"/>
    <xf numFmtId="0" fontId="0" fillId="0" borderId="12" xfId="0" applyBorder="1"/>
    <xf numFmtId="0" fontId="18" fillId="4" borderId="9" xfId="0" applyFont="1" applyFill="1" applyBorder="1" applyAlignment="1">
      <alignment wrapText="1"/>
    </xf>
    <xf numFmtId="0" fontId="18" fillId="4" borderId="8" xfId="0" applyFont="1" applyFill="1" applyBorder="1" applyAlignment="1">
      <alignment wrapText="1"/>
    </xf>
    <xf numFmtId="0" fontId="18" fillId="4" borderId="10" xfId="0" applyFont="1" applyFill="1" applyBorder="1" applyAlignment="1">
      <alignment wrapText="1"/>
    </xf>
    <xf numFmtId="166" fontId="10" fillId="0" borderId="0" xfId="1" applyNumberFormat="1" applyFont="1" applyFill="1" applyBorder="1" applyAlignment="1">
      <alignment horizontal="left" vertical="center" wrapText="1"/>
    </xf>
    <xf numFmtId="0" fontId="26" fillId="4" borderId="0" xfId="0" applyFont="1" applyFill="1" applyAlignment="1">
      <alignment wrapText="1"/>
    </xf>
    <xf numFmtId="0" fontId="11" fillId="0" borderId="1" xfId="0" applyFont="1" applyBorder="1"/>
    <xf numFmtId="166" fontId="11" fillId="0" borderId="1" xfId="1" applyNumberFormat="1" applyFont="1" applyBorder="1"/>
    <xf numFmtId="0" fontId="0" fillId="0" borderId="26" xfId="0" applyBorder="1"/>
    <xf numFmtId="10" fontId="0" fillId="10" borderId="1" xfId="2" applyNumberFormat="1" applyFont="1" applyFill="1" applyBorder="1"/>
    <xf numFmtId="3" fontId="0" fillId="0" borderId="0" xfId="0" applyNumberFormat="1" applyAlignment="1">
      <alignment horizontal="center"/>
    </xf>
    <xf numFmtId="0" fontId="18" fillId="7" borderId="0" xfId="0" applyFont="1" applyFill="1" applyAlignment="1">
      <alignment horizontal="center" wrapText="1"/>
    </xf>
    <xf numFmtId="0" fontId="18" fillId="8" borderId="0" xfId="0" applyFont="1" applyFill="1" applyAlignment="1">
      <alignment horizontal="center" wrapText="1"/>
    </xf>
    <xf numFmtId="0" fontId="18" fillId="9" borderId="0" xfId="0" applyFont="1" applyFill="1" applyAlignment="1">
      <alignment horizontal="center" wrapText="1"/>
    </xf>
    <xf numFmtId="0" fontId="15" fillId="0" borderId="0" xfId="4" applyBorder="1" applyAlignment="1">
      <alignment horizontal="left" vertical="top" wrapText="1"/>
    </xf>
    <xf numFmtId="0" fontId="15" fillId="0" borderId="30" xfId="4" applyBorder="1" applyAlignment="1">
      <alignment horizontal="left" vertical="center" wrapText="1"/>
    </xf>
    <xf numFmtId="0" fontId="15" fillId="0" borderId="32" xfId="4" applyBorder="1" applyAlignment="1">
      <alignment horizontal="left" vertical="center" wrapText="1"/>
    </xf>
    <xf numFmtId="0" fontId="15" fillId="0" borderId="34" xfId="4" applyBorder="1" applyAlignment="1">
      <alignment horizontal="left" vertical="center" wrapText="1"/>
    </xf>
    <xf numFmtId="0" fontId="15" fillId="0" borderId="29" xfId="4" applyFill="1" applyBorder="1" applyAlignment="1">
      <alignment vertical="center" wrapText="1"/>
    </xf>
    <xf numFmtId="0" fontId="10" fillId="12" borderId="51" xfId="0" applyFont="1" applyFill="1" applyBorder="1" applyAlignment="1">
      <alignment horizontal="center" vertical="center" wrapText="1"/>
    </xf>
    <xf numFmtId="166" fontId="0" fillId="0" borderId="1" xfId="1" applyNumberFormat="1" applyFont="1" applyFill="1" applyBorder="1"/>
    <xf numFmtId="0" fontId="16" fillId="8" borderId="0" xfId="4" applyFont="1" applyFill="1" applyBorder="1" applyAlignment="1">
      <alignment vertical="center" wrapText="1"/>
    </xf>
    <xf numFmtId="0" fontId="17" fillId="0" borderId="0" xfId="0" applyFont="1" applyAlignment="1">
      <alignment horizontal="left" wrapText="1"/>
    </xf>
    <xf numFmtId="0" fontId="0" fillId="3" borderId="1" xfId="0" applyFill="1" applyBorder="1" applyAlignment="1">
      <alignment horizontal="center" wrapText="1"/>
    </xf>
    <xf numFmtId="0" fontId="15" fillId="0" borderId="47" xfId="4" applyBorder="1" applyAlignment="1">
      <alignment horizontal="left" vertical="center" wrapText="1"/>
    </xf>
    <xf numFmtId="0" fontId="16" fillId="0" borderId="0" xfId="4" applyFont="1" applyFill="1" applyBorder="1" applyAlignment="1">
      <alignment vertical="center" wrapText="1"/>
    </xf>
    <xf numFmtId="0" fontId="0" fillId="0" borderId="22" xfId="0" applyBorder="1" applyAlignment="1">
      <alignment vertical="center" wrapText="1"/>
    </xf>
    <xf numFmtId="0" fontId="15" fillId="0" borderId="42" xfId="4" applyBorder="1" applyAlignment="1">
      <alignment horizontal="left" vertical="center" wrapText="1"/>
    </xf>
    <xf numFmtId="0" fontId="15" fillId="0" borderId="42" xfId="4" applyFill="1" applyBorder="1" applyAlignment="1">
      <alignment horizontal="left" vertical="center" wrapText="1"/>
    </xf>
    <xf numFmtId="0" fontId="15" fillId="0" borderId="43" xfId="4" applyBorder="1" applyAlignment="1">
      <alignment horizontal="left" vertical="center" wrapText="1"/>
    </xf>
    <xf numFmtId="0" fontId="0" fillId="0" borderId="44" xfId="0" applyBorder="1" applyAlignment="1">
      <alignment vertical="center" wrapText="1"/>
    </xf>
    <xf numFmtId="0" fontId="0" fillId="0" borderId="21" xfId="0" applyBorder="1" applyAlignment="1">
      <alignment vertical="center" wrapText="1"/>
    </xf>
    <xf numFmtId="0" fontId="15" fillId="0" borderId="32" xfId="4" applyFill="1" applyBorder="1" applyAlignment="1">
      <alignment vertical="center" wrapText="1"/>
    </xf>
    <xf numFmtId="0" fontId="15" fillId="0" borderId="0" xfId="4" applyFill="1" applyBorder="1" applyAlignment="1">
      <alignment vertical="center" wrapText="1"/>
    </xf>
    <xf numFmtId="0" fontId="0" fillId="0" borderId="35" xfId="0" applyBorder="1" applyAlignment="1">
      <alignment vertical="center" wrapText="1"/>
    </xf>
    <xf numFmtId="0" fontId="15" fillId="0" borderId="19" xfId="4" quotePrefix="1" applyBorder="1" applyAlignment="1">
      <alignment vertical="center" wrapText="1"/>
    </xf>
    <xf numFmtId="0" fontId="0" fillId="0" borderId="14" xfId="0" applyBorder="1" applyAlignment="1">
      <alignment vertical="center" wrapText="1"/>
    </xf>
    <xf numFmtId="0" fontId="15" fillId="0" borderId="17" xfId="4" quotePrefix="1" applyBorder="1" applyAlignment="1">
      <alignment vertical="center" wrapText="1"/>
    </xf>
    <xf numFmtId="0" fontId="15" fillId="0" borderId="17" xfId="4" applyFill="1" applyBorder="1" applyAlignment="1">
      <alignment vertical="center" wrapText="1"/>
    </xf>
    <xf numFmtId="0" fontId="15" fillId="0" borderId="17" xfId="4" applyFill="1" applyBorder="1" applyAlignment="1">
      <alignment horizontal="left" vertical="center" wrapText="1"/>
    </xf>
    <xf numFmtId="0" fontId="15" fillId="0" borderId="17" xfId="4" applyBorder="1" applyAlignment="1">
      <alignment horizontal="left" vertical="center" wrapText="1"/>
    </xf>
    <xf numFmtId="0" fontId="15" fillId="0" borderId="18" xfId="4" applyBorder="1" applyAlignment="1">
      <alignment horizontal="left" vertical="center" wrapText="1"/>
    </xf>
    <xf numFmtId="0" fontId="0" fillId="0" borderId="20" xfId="0" applyBorder="1" applyAlignment="1">
      <alignment vertical="center" wrapText="1"/>
    </xf>
    <xf numFmtId="0" fontId="15" fillId="0" borderId="50" xfId="4" applyBorder="1" applyAlignment="1">
      <alignment vertical="center" wrapText="1"/>
    </xf>
    <xf numFmtId="0" fontId="0" fillId="0" borderId="45" xfId="0" applyBorder="1" applyAlignment="1">
      <alignment vertical="center" wrapText="1"/>
    </xf>
    <xf numFmtId="0" fontId="15" fillId="0" borderId="47" xfId="4" applyBorder="1" applyAlignment="1">
      <alignment vertical="center" wrapText="1"/>
    </xf>
    <xf numFmtId="0" fontId="15" fillId="0" borderId="47" xfId="4" applyFill="1" applyBorder="1" applyAlignment="1">
      <alignment vertical="center" wrapText="1"/>
    </xf>
    <xf numFmtId="0" fontId="41" fillId="0" borderId="0" xfId="0" applyFont="1"/>
    <xf numFmtId="0" fontId="42" fillId="0" borderId="0" xfId="0" applyFont="1" applyAlignment="1">
      <alignment horizontal="left" vertical="top" wrapText="1"/>
    </xf>
    <xf numFmtId="0" fontId="24" fillId="0" borderId="0" xfId="0" applyFont="1"/>
    <xf numFmtId="171" fontId="0" fillId="6" borderId="5" xfId="0" applyNumberFormat="1" applyFill="1" applyBorder="1"/>
    <xf numFmtId="0" fontId="0" fillId="0" borderId="1" xfId="0" applyBorder="1" applyAlignment="1">
      <alignment horizontal="left" indent="1"/>
    </xf>
    <xf numFmtId="0" fontId="0" fillId="0" borderId="14" xfId="0" applyBorder="1" applyAlignment="1">
      <alignment wrapText="1"/>
    </xf>
    <xf numFmtId="0" fontId="0" fillId="0" borderId="20" xfId="0" applyBorder="1" applyAlignment="1">
      <alignment wrapText="1"/>
    </xf>
    <xf numFmtId="0" fontId="0" fillId="0" borderId="45" xfId="0" applyBorder="1" applyAlignment="1">
      <alignment wrapText="1"/>
    </xf>
    <xf numFmtId="0" fontId="0" fillId="0" borderId="44" xfId="0" applyBorder="1" applyAlignment="1">
      <alignment wrapText="1"/>
    </xf>
    <xf numFmtId="0" fontId="0" fillId="0" borderId="21" xfId="0" applyBorder="1" applyAlignment="1">
      <alignment wrapText="1"/>
    </xf>
    <xf numFmtId="0" fontId="0" fillId="0" borderId="56" xfId="0" applyBorder="1" applyAlignment="1">
      <alignment wrapText="1"/>
    </xf>
    <xf numFmtId="0" fontId="0" fillId="0" borderId="0" xfId="0" pivotButton="1"/>
    <xf numFmtId="0" fontId="0" fillId="0" borderId="0" xfId="0" applyAlignment="1">
      <alignment horizontal="left" indent="1"/>
    </xf>
    <xf numFmtId="0" fontId="2" fillId="0" borderId="0" xfId="0" applyFont="1" applyAlignment="1">
      <alignment wrapText="1"/>
    </xf>
    <xf numFmtId="0" fontId="24" fillId="0" borderId="0" xfId="0" applyFont="1" applyAlignment="1">
      <alignment horizontal="center" vertical="center" wrapText="1"/>
    </xf>
    <xf numFmtId="10" fontId="0" fillId="0" borderId="0" xfId="0" applyNumberFormat="1"/>
    <xf numFmtId="0" fontId="44" fillId="0" borderId="0" xfId="0" applyFont="1"/>
    <xf numFmtId="3" fontId="44" fillId="0" borderId="0" xfId="0" applyNumberFormat="1" applyFont="1"/>
    <xf numFmtId="4" fontId="44" fillId="0" borderId="0" xfId="0" applyNumberFormat="1" applyFont="1"/>
    <xf numFmtId="0" fontId="44" fillId="0" borderId="24" xfId="0" applyFont="1" applyBorder="1"/>
    <xf numFmtId="0" fontId="44" fillId="0" borderId="3" xfId="0" applyFont="1" applyBorder="1"/>
    <xf numFmtId="0" fontId="44" fillId="0" borderId="25" xfId="0" applyFont="1" applyBorder="1"/>
    <xf numFmtId="0" fontId="44" fillId="0" borderId="58" xfId="0" applyFont="1" applyBorder="1"/>
    <xf numFmtId="0" fontId="44" fillId="0" borderId="5" xfId="0" applyFont="1" applyBorder="1"/>
    <xf numFmtId="0" fontId="44" fillId="0" borderId="59" xfId="0" applyFont="1" applyBorder="1"/>
    <xf numFmtId="0" fontId="44" fillId="0" borderId="52" xfId="0" applyFont="1" applyBorder="1"/>
    <xf numFmtId="3" fontId="44" fillId="0" borderId="52" xfId="0" applyNumberFormat="1" applyFont="1" applyBorder="1"/>
    <xf numFmtId="4" fontId="44" fillId="0" borderId="52" xfId="0" applyNumberFormat="1" applyFont="1" applyBorder="1"/>
    <xf numFmtId="0" fontId="44" fillId="0" borderId="60" xfId="0" applyFont="1" applyBorder="1"/>
    <xf numFmtId="0" fontId="6" fillId="0" borderId="5" xfId="0" applyFont="1" applyBorder="1" applyAlignment="1">
      <alignment vertical="center" wrapText="1"/>
    </xf>
    <xf numFmtId="0" fontId="24" fillId="19" borderId="3" xfId="0" applyFont="1" applyFill="1" applyBorder="1"/>
    <xf numFmtId="0" fontId="25" fillId="0" borderId="3" xfId="0" applyFont="1" applyBorder="1" applyAlignment="1">
      <alignment wrapText="1"/>
    </xf>
    <xf numFmtId="0" fontId="25" fillId="0" borderId="25" xfId="0" applyFont="1" applyBorder="1" applyAlignment="1">
      <alignment wrapText="1"/>
    </xf>
    <xf numFmtId="0" fontId="24" fillId="2" borderId="4" xfId="0" applyFont="1" applyFill="1" applyBorder="1"/>
    <xf numFmtId="0" fontId="25" fillId="0" borderId="5" xfId="0" applyFont="1" applyBorder="1" applyAlignment="1">
      <alignment vertical="center" wrapText="1"/>
    </xf>
    <xf numFmtId="164" fontId="0" fillId="0" borderId="5" xfId="0" applyNumberFormat="1" applyBorder="1"/>
    <xf numFmtId="0" fontId="45" fillId="0" borderId="0" xfId="0" applyFont="1"/>
    <xf numFmtId="6" fontId="45" fillId="0" borderId="0" xfId="0" applyNumberFormat="1" applyFont="1"/>
    <xf numFmtId="10" fontId="45" fillId="20" borderId="5" xfId="0" applyNumberFormat="1" applyFont="1" applyFill="1" applyBorder="1"/>
    <xf numFmtId="6" fontId="44" fillId="0" borderId="0" xfId="0" applyNumberFormat="1" applyFont="1"/>
    <xf numFmtId="10" fontId="44" fillId="20" borderId="5" xfId="0" applyNumberFormat="1" applyFont="1" applyFill="1" applyBorder="1"/>
    <xf numFmtId="0" fontId="6" fillId="0" borderId="0" xfId="0" applyFont="1" applyAlignment="1">
      <alignment wrapText="1"/>
    </xf>
    <xf numFmtId="0" fontId="6" fillId="0" borderId="5" xfId="0" applyFont="1" applyBorder="1" applyAlignment="1">
      <alignment wrapText="1"/>
    </xf>
    <xf numFmtId="0" fontId="3" fillId="21" borderId="0" xfId="0" applyFont="1" applyFill="1"/>
    <xf numFmtId="0" fontId="1" fillId="19" borderId="4" xfId="0" applyFont="1" applyFill="1" applyBorder="1"/>
    <xf numFmtId="0" fontId="45" fillId="0" borderId="3" xfId="0" applyFont="1" applyBorder="1"/>
    <xf numFmtId="0" fontId="24" fillId="19" borderId="4" xfId="0" applyFont="1" applyFill="1" applyBorder="1"/>
    <xf numFmtId="0" fontId="10" fillId="2" borderId="1" xfId="0" applyFont="1" applyFill="1" applyBorder="1" applyAlignment="1">
      <alignment horizontal="center"/>
    </xf>
    <xf numFmtId="0" fontId="21" fillId="0" borderId="0" xfId="0" applyFont="1" applyAlignment="1">
      <alignment horizontal="left" wrapText="1"/>
    </xf>
    <xf numFmtId="0" fontId="0" fillId="0" borderId="55" xfId="0" applyBorder="1" applyAlignment="1">
      <alignment wrapText="1"/>
    </xf>
    <xf numFmtId="0" fontId="15" fillId="0" borderId="0" xfId="4" applyFill="1" applyAlignment="1">
      <alignment wrapText="1"/>
    </xf>
    <xf numFmtId="0" fontId="15" fillId="0" borderId="0" xfId="4" applyAlignment="1">
      <alignment wrapText="1"/>
    </xf>
    <xf numFmtId="0" fontId="0" fillId="0" borderId="57" xfId="0" applyBorder="1" applyAlignment="1">
      <alignment wrapText="1"/>
    </xf>
    <xf numFmtId="0" fontId="15" fillId="0" borderId="39" xfId="4" applyBorder="1" applyAlignment="1">
      <alignment wrapText="1"/>
    </xf>
    <xf numFmtId="0" fontId="18" fillId="4" borderId="62" xfId="0" applyFont="1" applyFill="1" applyBorder="1" applyAlignment="1">
      <alignment horizontal="center"/>
    </xf>
    <xf numFmtId="0" fontId="0" fillId="0" borderId="63" xfId="0" applyBorder="1" applyAlignment="1">
      <alignment vertical="center" wrapText="1"/>
    </xf>
    <xf numFmtId="0" fontId="15" fillId="0" borderId="62" xfId="4" applyBorder="1" applyAlignment="1">
      <alignment vertical="center" wrapText="1"/>
    </xf>
    <xf numFmtId="0" fontId="0" fillId="0" borderId="62" xfId="0" applyBorder="1" applyAlignment="1">
      <alignment vertical="center" wrapText="1"/>
    </xf>
    <xf numFmtId="0" fontId="0" fillId="0" borderId="62" xfId="0" applyBorder="1" applyAlignment="1">
      <alignment horizontal="left" vertical="center" wrapText="1"/>
    </xf>
    <xf numFmtId="0" fontId="15" fillId="0" borderId="62" xfId="4" applyBorder="1" applyAlignment="1">
      <alignment horizontal="left" vertical="center" wrapText="1"/>
    </xf>
    <xf numFmtId="0" fontId="15" fillId="0" borderId="61" xfId="4" applyBorder="1" applyAlignment="1">
      <alignment horizontal="left" vertical="center" wrapText="1"/>
    </xf>
    <xf numFmtId="0" fontId="18" fillId="7" borderId="65" xfId="0" applyFont="1" applyFill="1" applyBorder="1" applyAlignment="1">
      <alignment horizontal="center" wrapText="1"/>
    </xf>
    <xf numFmtId="0" fontId="15" fillId="0" borderId="66" xfId="4" applyBorder="1" applyAlignment="1">
      <alignment horizontal="left" vertical="center" wrapText="1"/>
    </xf>
    <xf numFmtId="0" fontId="15" fillId="0" borderId="65" xfId="4" applyBorder="1" applyAlignment="1">
      <alignment horizontal="left" vertical="center" wrapText="1"/>
    </xf>
    <xf numFmtId="0" fontId="0" fillId="0" borderId="65" xfId="0" applyBorder="1" applyAlignment="1">
      <alignment horizontal="left" vertical="center" wrapText="1"/>
    </xf>
    <xf numFmtId="0" fontId="15" fillId="0" borderId="65" xfId="4" applyFill="1" applyBorder="1" applyAlignment="1">
      <alignment vertical="center" wrapText="1"/>
    </xf>
    <xf numFmtId="0" fontId="0" fillId="0" borderId="65" xfId="0" applyBorder="1" applyAlignment="1">
      <alignment vertical="center" wrapText="1"/>
    </xf>
    <xf numFmtId="0" fontId="15" fillId="0" borderId="64" xfId="4" applyBorder="1" applyAlignment="1">
      <alignment vertical="center" wrapText="1"/>
    </xf>
    <xf numFmtId="0" fontId="18" fillId="8" borderId="68" xfId="0" applyFont="1" applyFill="1" applyBorder="1" applyAlignment="1">
      <alignment horizontal="center" wrapText="1"/>
    </xf>
    <xf numFmtId="0" fontId="0" fillId="0" borderId="69" xfId="0" applyBorder="1" applyAlignment="1">
      <alignment horizontal="left" vertical="center" wrapText="1"/>
    </xf>
    <xf numFmtId="0" fontId="15" fillId="0" borderId="68" xfId="4" applyBorder="1" applyAlignment="1">
      <alignment horizontal="left" vertical="center" wrapText="1"/>
    </xf>
    <xf numFmtId="0" fontId="0" fillId="0" borderId="68" xfId="0" applyBorder="1" applyAlignment="1">
      <alignment horizontal="left" vertical="center" wrapText="1"/>
    </xf>
    <xf numFmtId="0" fontId="15" fillId="0" borderId="68" xfId="4" applyBorder="1" applyAlignment="1">
      <alignment vertical="center" wrapText="1"/>
    </xf>
    <xf numFmtId="0" fontId="15" fillId="0" borderId="67" xfId="4" applyBorder="1" applyAlignment="1">
      <alignment horizontal="left" vertical="center" wrapText="1"/>
    </xf>
    <xf numFmtId="0" fontId="18" fillId="9" borderId="71" xfId="0" applyFont="1" applyFill="1" applyBorder="1" applyAlignment="1">
      <alignment horizontal="center" wrapText="1"/>
    </xf>
    <xf numFmtId="0" fontId="0" fillId="0" borderId="72" xfId="0" applyBorder="1" applyAlignment="1">
      <alignment vertical="center" wrapText="1"/>
    </xf>
    <xf numFmtId="0" fontId="15" fillId="0" borderId="71" xfId="4" applyBorder="1" applyAlignment="1">
      <alignment vertical="center" wrapText="1"/>
    </xf>
    <xf numFmtId="0" fontId="0" fillId="0" borderId="71" xfId="0" applyBorder="1" applyAlignment="1">
      <alignment vertical="center" wrapText="1"/>
    </xf>
    <xf numFmtId="0" fontId="15" fillId="0" borderId="71" xfId="4" applyFill="1" applyBorder="1" applyAlignment="1">
      <alignment vertical="center" wrapText="1"/>
    </xf>
    <xf numFmtId="0" fontId="15" fillId="0" borderId="71" xfId="4" applyBorder="1" applyAlignment="1">
      <alignment horizontal="left" vertical="center" wrapText="1"/>
    </xf>
    <xf numFmtId="0" fontId="15" fillId="0" borderId="70" xfId="4" applyFill="1" applyBorder="1" applyAlignment="1">
      <alignment vertical="center" wrapText="1"/>
    </xf>
    <xf numFmtId="0" fontId="18" fillId="11" borderId="0" xfId="0" applyFont="1" applyFill="1" applyAlignment="1">
      <alignment horizontal="center" wrapText="1"/>
    </xf>
    <xf numFmtId="3" fontId="0" fillId="0" borderId="6" xfId="0" applyNumberFormat="1" applyBorder="1"/>
    <xf numFmtId="0" fontId="10" fillId="0" borderId="6" xfId="0" applyFont="1" applyBorder="1" applyAlignment="1">
      <alignment horizontal="center" vertical="center" wrapText="1"/>
    </xf>
    <xf numFmtId="166" fontId="0" fillId="0" borderId="1" xfId="2" applyNumberFormat="1" applyFont="1" applyFill="1" applyBorder="1"/>
    <xf numFmtId="0" fontId="3" fillId="22" borderId="0" xfId="0" applyFont="1" applyFill="1" applyAlignment="1">
      <alignment vertical="center"/>
    </xf>
    <xf numFmtId="0" fontId="3" fillId="13" borderId="27" xfId="0" applyFont="1" applyFill="1" applyBorder="1"/>
    <xf numFmtId="0" fontId="3" fillId="0" borderId="27" xfId="0" applyFont="1" applyBorder="1" applyAlignment="1">
      <alignment horizontal="left" vertical="center"/>
    </xf>
    <xf numFmtId="3" fontId="0" fillId="0" borderId="27" xfId="0" applyNumberFormat="1" applyBorder="1"/>
    <xf numFmtId="10" fontId="0" fillId="0" borderId="27" xfId="2" applyNumberFormat="1" applyFont="1" applyFill="1" applyBorder="1"/>
    <xf numFmtId="0" fontId="10" fillId="0" borderId="27" xfId="0" applyFont="1" applyBorder="1" applyAlignment="1">
      <alignment horizontal="left" vertical="center" wrapText="1"/>
    </xf>
    <xf numFmtId="164" fontId="0" fillId="0" borderId="27" xfId="0" applyNumberFormat="1" applyBorder="1"/>
    <xf numFmtId="0" fontId="10" fillId="0" borderId="27" xfId="0" applyFont="1" applyBorder="1" applyAlignment="1">
      <alignment vertical="center" wrapText="1"/>
    </xf>
    <xf numFmtId="0" fontId="18" fillId="13" borderId="27" xfId="0" applyFont="1" applyFill="1" applyBorder="1" applyAlignment="1">
      <alignment vertical="center"/>
    </xf>
    <xf numFmtId="0" fontId="18" fillId="0" borderId="27" xfId="0" applyFont="1" applyBorder="1" applyAlignment="1">
      <alignment vertical="center"/>
    </xf>
    <xf numFmtId="0" fontId="0" fillId="0" borderId="27" xfId="0" applyBorder="1" applyAlignment="1">
      <alignment horizontal="left"/>
    </xf>
    <xf numFmtId="0" fontId="0" fillId="0" borderId="27" xfId="0" applyBorder="1" applyAlignment="1">
      <alignment horizontal="left" wrapText="1"/>
    </xf>
    <xf numFmtId="0" fontId="0" fillId="0" borderId="27" xfId="0" applyBorder="1" applyAlignment="1">
      <alignment horizontal="center"/>
    </xf>
    <xf numFmtId="0" fontId="3" fillId="0" borderId="27" xfId="0" applyFont="1" applyBorder="1" applyAlignment="1">
      <alignment horizontal="left"/>
    </xf>
    <xf numFmtId="167" fontId="0" fillId="0" borderId="27" xfId="3" applyNumberFormat="1" applyFont="1" applyFill="1" applyBorder="1"/>
    <xf numFmtId="9" fontId="0" fillId="0" borderId="27" xfId="2" applyFont="1" applyFill="1" applyBorder="1"/>
    <xf numFmtId="0" fontId="10" fillId="0" borderId="27" xfId="0" applyFont="1" applyBorder="1" applyAlignment="1">
      <alignment horizontal="center" vertical="center" wrapText="1"/>
    </xf>
    <xf numFmtId="0" fontId="3" fillId="0" borderId="27" xfId="0" applyFont="1" applyBorder="1" applyAlignment="1">
      <alignment horizontal="left" vertical="top"/>
    </xf>
    <xf numFmtId="9" fontId="10" fillId="0" borderId="27" xfId="0" applyNumberFormat="1" applyFont="1" applyBorder="1" applyAlignment="1">
      <alignment horizontal="left" vertical="center" wrapText="1"/>
    </xf>
    <xf numFmtId="0" fontId="19" fillId="0" borderId="27" xfId="0" applyFont="1" applyBorder="1" applyAlignment="1">
      <alignment horizontal="center" vertical="center" wrapText="1"/>
    </xf>
    <xf numFmtId="0" fontId="10" fillId="0" borderId="27" xfId="0" applyFont="1" applyBorder="1"/>
    <xf numFmtId="0" fontId="18" fillId="4" borderId="73" xfId="0" applyFont="1" applyFill="1" applyBorder="1" applyAlignment="1">
      <alignment horizontal="center" wrapText="1"/>
    </xf>
    <xf numFmtId="0" fontId="0" fillId="5" borderId="0" xfId="0" applyFill="1"/>
    <xf numFmtId="0" fontId="19" fillId="5" borderId="0" xfId="0" applyFont="1" applyFill="1" applyAlignment="1">
      <alignment horizontal="left"/>
    </xf>
    <xf numFmtId="0" fontId="0" fillId="0" borderId="0" xfId="0" applyAlignment="1">
      <alignment vertical="top" wrapText="1"/>
    </xf>
    <xf numFmtId="0" fontId="19" fillId="0" borderId="0" xfId="0" applyFont="1" applyAlignment="1">
      <alignment horizontal="left" wrapText="1"/>
    </xf>
    <xf numFmtId="0" fontId="19" fillId="0" borderId="0" xfId="0" applyFont="1" applyAlignment="1">
      <alignment wrapText="1"/>
    </xf>
    <xf numFmtId="0" fontId="19" fillId="5" borderId="0" xfId="0" applyFont="1" applyFill="1" applyAlignment="1">
      <alignment wrapText="1"/>
    </xf>
    <xf numFmtId="0" fontId="48" fillId="0" borderId="0" xfId="0" applyFont="1"/>
    <xf numFmtId="0" fontId="49" fillId="0" borderId="0" xfId="0" applyFont="1"/>
    <xf numFmtId="0" fontId="3" fillId="22" borderId="0" xfId="0" applyFont="1" applyFill="1"/>
    <xf numFmtId="10" fontId="44" fillId="23" borderId="5" xfId="0" applyNumberFormat="1" applyFont="1" applyFill="1" applyBorder="1"/>
    <xf numFmtId="10" fontId="44" fillId="23" borderId="60" xfId="0" applyNumberFormat="1" applyFont="1" applyFill="1" applyBorder="1"/>
    <xf numFmtId="3" fontId="0" fillId="0" borderId="3" xfId="0" applyNumberFormat="1" applyBorder="1"/>
    <xf numFmtId="0" fontId="50" fillId="0" borderId="0" xfId="0" applyFont="1"/>
    <xf numFmtId="0" fontId="10" fillId="2" borderId="1" xfId="0" applyFont="1" applyFill="1" applyBorder="1" applyAlignment="1">
      <alignment horizontal="center" vertical="center" wrapText="1"/>
    </xf>
    <xf numFmtId="0" fontId="51" fillId="0" borderId="32" xfId="4" applyFont="1" applyFill="1" applyBorder="1" applyAlignment="1">
      <alignment horizontal="left" vertical="center" wrapText="1"/>
    </xf>
    <xf numFmtId="0" fontId="51" fillId="0" borderId="32" xfId="4" applyFont="1" applyFill="1" applyBorder="1" applyAlignment="1">
      <alignment vertical="center" wrapText="1"/>
    </xf>
    <xf numFmtId="0" fontId="51" fillId="0" borderId="42" xfId="4" applyFont="1" applyFill="1" applyBorder="1" applyAlignment="1">
      <alignment horizontal="left" vertical="center" wrapText="1"/>
    </xf>
    <xf numFmtId="0" fontId="51" fillId="0" borderId="47" xfId="4" applyFont="1" applyFill="1" applyBorder="1" applyAlignment="1">
      <alignment vertical="center" wrapText="1"/>
    </xf>
    <xf numFmtId="167" fontId="0" fillId="0" borderId="1" xfId="3" applyNumberFormat="1" applyFont="1" applyBorder="1"/>
    <xf numFmtId="0" fontId="21" fillId="0" borderId="0" xfId="0" applyFont="1" applyAlignment="1">
      <alignment horizontal="left"/>
    </xf>
    <xf numFmtId="0" fontId="3" fillId="3" borderId="1" xfId="0" applyFont="1" applyFill="1" applyBorder="1" applyAlignment="1">
      <alignment horizontal="center"/>
    </xf>
    <xf numFmtId="172" fontId="0" fillId="0" borderId="1" xfId="1" applyNumberFormat="1" applyFont="1" applyBorder="1"/>
    <xf numFmtId="6" fontId="0" fillId="0" borderId="1" xfId="0" applyNumberFormat="1" applyBorder="1"/>
    <xf numFmtId="6" fontId="0" fillId="0" borderId="0" xfId="0" applyNumberFormat="1"/>
    <xf numFmtId="0" fontId="21" fillId="0" borderId="0" xfId="0" applyFont="1"/>
    <xf numFmtId="6" fontId="0" fillId="0" borderId="1" xfId="0" applyNumberFormat="1" applyBorder="1" applyAlignment="1">
      <alignment horizontal="right" wrapText="1"/>
    </xf>
    <xf numFmtId="6" fontId="0" fillId="0" borderId="7" xfId="0" applyNumberFormat="1" applyBorder="1" applyAlignment="1">
      <alignment horizontal="right" wrapText="1"/>
    </xf>
    <xf numFmtId="165" fontId="0" fillId="0" borderId="75" xfId="2" applyNumberFormat="1" applyFont="1" applyBorder="1"/>
    <xf numFmtId="0" fontId="0" fillId="0" borderId="23" xfId="0" applyBorder="1"/>
    <xf numFmtId="6" fontId="0" fillId="0" borderId="23" xfId="0" applyNumberFormat="1" applyBorder="1" applyAlignment="1">
      <alignment horizontal="right" wrapText="1"/>
    </xf>
    <xf numFmtId="6" fontId="0" fillId="0" borderId="9" xfId="0" applyNumberFormat="1" applyBorder="1" applyAlignment="1">
      <alignment horizontal="right" wrapText="1"/>
    </xf>
    <xf numFmtId="0" fontId="0" fillId="0" borderId="75" xfId="0" applyBorder="1"/>
    <xf numFmtId="6" fontId="0" fillId="0" borderId="75" xfId="0" applyNumberFormat="1" applyBorder="1" applyAlignment="1">
      <alignment horizontal="right" wrapText="1"/>
    </xf>
    <xf numFmtId="6" fontId="0" fillId="0" borderId="76" xfId="0" applyNumberFormat="1" applyBorder="1" applyAlignment="1">
      <alignment horizontal="right" wrapText="1"/>
    </xf>
    <xf numFmtId="0" fontId="3" fillId="12" borderId="23" xfId="0" applyFont="1" applyFill="1" applyBorder="1" applyAlignment="1">
      <alignment horizontal="center" vertical="center" wrapText="1"/>
    </xf>
    <xf numFmtId="165" fontId="0" fillId="0" borderId="75" xfId="2" applyNumberFormat="1" applyFont="1" applyBorder="1" applyAlignment="1">
      <alignment horizontal="right" wrapText="1"/>
    </xf>
    <xf numFmtId="0" fontId="0" fillId="0" borderId="9" xfId="0" applyBorder="1"/>
    <xf numFmtId="0" fontId="0" fillId="0" borderId="76" xfId="0" applyBorder="1"/>
    <xf numFmtId="0" fontId="21" fillId="0" borderId="0" xfId="0" applyFont="1" applyAlignment="1">
      <alignment vertical="center" wrapText="1"/>
    </xf>
    <xf numFmtId="0" fontId="15" fillId="0" borderId="41" xfId="4" applyFill="1" applyBorder="1" applyAlignment="1">
      <alignment horizontal="left" vertical="center" wrapText="1"/>
    </xf>
    <xf numFmtId="0" fontId="0" fillId="0" borderId="39" xfId="0" applyBorder="1" applyAlignment="1">
      <alignment horizontal="left" vertical="center" wrapText="1"/>
    </xf>
    <xf numFmtId="0" fontId="0" fillId="0" borderId="40" xfId="0" applyBorder="1" applyAlignment="1">
      <alignment horizontal="left" vertical="center" wrapText="1"/>
    </xf>
    <xf numFmtId="0" fontId="0" fillId="0" borderId="0" xfId="0" applyAlignment="1">
      <alignment horizontal="left" vertical="center" wrapText="1"/>
    </xf>
    <xf numFmtId="0" fontId="0" fillId="0" borderId="38" xfId="0" applyBorder="1" applyAlignment="1">
      <alignment horizontal="left" vertical="center" wrapText="1"/>
    </xf>
    <xf numFmtId="0" fontId="16" fillId="8" borderId="22" xfId="4" applyFont="1" applyFill="1" applyBorder="1" applyAlignment="1">
      <alignment horizontal="center" vertical="center" wrapText="1"/>
    </xf>
    <xf numFmtId="0" fontId="16" fillId="8" borderId="0" xfId="4" applyFont="1" applyFill="1" applyBorder="1" applyAlignment="1">
      <alignment horizontal="center" vertical="center" wrapText="1"/>
    </xf>
    <xf numFmtId="0" fontId="0" fillId="0" borderId="0" xfId="0" applyAlignment="1">
      <alignment vertical="center" wrapText="1"/>
    </xf>
    <xf numFmtId="0" fontId="0" fillId="0" borderId="49" xfId="0" applyBorder="1" applyAlignment="1">
      <alignment vertical="center" wrapText="1"/>
    </xf>
    <xf numFmtId="0" fontId="13" fillId="11" borderId="36" xfId="0" applyFont="1" applyFill="1" applyBorder="1" applyAlignment="1">
      <alignment horizontal="center" vertical="center" wrapText="1"/>
    </xf>
    <xf numFmtId="0" fontId="13" fillId="11" borderId="0" xfId="0" applyFont="1" applyFill="1" applyAlignment="1">
      <alignment horizontal="center" vertical="center" wrapText="1"/>
    </xf>
    <xf numFmtId="0" fontId="16" fillId="4" borderId="15" xfId="4" applyFont="1" applyFill="1" applyBorder="1" applyAlignment="1">
      <alignment horizontal="center" vertical="center" wrapText="1"/>
    </xf>
    <xf numFmtId="0" fontId="16" fillId="4" borderId="16" xfId="4" applyFont="1" applyFill="1" applyBorder="1" applyAlignment="1">
      <alignment horizontal="center" vertical="center" wrapText="1"/>
    </xf>
    <xf numFmtId="0" fontId="16" fillId="9" borderId="46" xfId="4" applyFont="1" applyFill="1" applyBorder="1" applyAlignment="1">
      <alignment horizontal="center" vertical="center" wrapText="1"/>
    </xf>
    <xf numFmtId="0" fontId="16" fillId="9" borderId="48" xfId="4" applyFont="1" applyFill="1" applyBorder="1" applyAlignment="1">
      <alignment horizontal="center" vertical="center" wrapText="1"/>
    </xf>
    <xf numFmtId="0" fontId="16" fillId="9" borderId="0" xfId="4" applyFont="1" applyFill="1" applyBorder="1" applyAlignment="1">
      <alignment horizontal="center" vertical="center" wrapText="1"/>
    </xf>
    <xf numFmtId="0" fontId="16" fillId="7" borderId="31" xfId="4" applyFont="1" applyFill="1" applyBorder="1" applyAlignment="1">
      <alignment horizontal="center" vertical="center" wrapText="1"/>
    </xf>
    <xf numFmtId="0" fontId="16" fillId="7" borderId="33" xfId="4" applyFont="1" applyFill="1" applyBorder="1" applyAlignment="1">
      <alignment horizontal="center" vertical="center" wrapText="1"/>
    </xf>
    <xf numFmtId="0" fontId="15" fillId="0" borderId="17" xfId="4" applyFill="1" applyBorder="1" applyAlignment="1">
      <alignment horizontal="left" vertical="center" wrapText="1"/>
    </xf>
    <xf numFmtId="0" fontId="0" fillId="0" borderId="17" xfId="0" applyBorder="1" applyAlignment="1">
      <alignment horizontal="left" vertical="center" wrapText="1"/>
    </xf>
    <xf numFmtId="0" fontId="15" fillId="0" borderId="47" xfId="4" applyFill="1" applyBorder="1" applyAlignment="1">
      <alignment vertical="center" wrapText="1"/>
    </xf>
    <xf numFmtId="0" fontId="0" fillId="0" borderId="47" xfId="0" applyBorder="1" applyAlignment="1">
      <alignment vertical="center" wrapText="1"/>
    </xf>
    <xf numFmtId="0" fontId="51" fillId="0" borderId="0" xfId="4" applyFont="1" applyFill="1" applyBorder="1" applyAlignment="1">
      <alignment vertical="center" wrapText="1"/>
    </xf>
    <xf numFmtId="0" fontId="52" fillId="0" borderId="0" xfId="0" applyFont="1" applyAlignment="1">
      <alignment vertical="center" wrapText="1"/>
    </xf>
    <xf numFmtId="0" fontId="52" fillId="0" borderId="49" xfId="0" applyFont="1" applyBorder="1" applyAlignment="1">
      <alignment vertical="center" wrapText="1"/>
    </xf>
    <xf numFmtId="0" fontId="0" fillId="0" borderId="54" xfId="0" applyBorder="1" applyAlignment="1">
      <alignment vertical="center" wrapText="1"/>
    </xf>
    <xf numFmtId="0" fontId="27" fillId="11" borderId="53" xfId="0" applyFont="1" applyFill="1" applyBorder="1" applyAlignment="1">
      <alignment horizontal="center" vertical="center" wrapText="1"/>
    </xf>
    <xf numFmtId="0" fontId="27" fillId="11" borderId="0" xfId="0" applyFont="1" applyFill="1" applyAlignment="1">
      <alignment horizontal="center" vertical="center" wrapText="1"/>
    </xf>
    <xf numFmtId="0" fontId="18" fillId="11" borderId="39" xfId="0" applyFont="1" applyFill="1" applyBorder="1" applyAlignment="1">
      <alignment horizontal="center" wrapText="1"/>
    </xf>
    <xf numFmtId="0" fontId="18" fillId="11" borderId="40" xfId="0" applyFont="1" applyFill="1" applyBorder="1" applyAlignment="1">
      <alignment horizontal="center" wrapText="1"/>
    </xf>
    <xf numFmtId="0" fontId="0" fillId="0" borderId="28" xfId="0" applyBorder="1" applyAlignment="1">
      <alignment horizontal="left" wrapText="1"/>
    </xf>
    <xf numFmtId="0" fontId="0" fillId="0" borderId="36" xfId="0" applyBorder="1" applyAlignment="1">
      <alignment horizontal="left" wrapText="1"/>
    </xf>
    <xf numFmtId="0" fontId="0" fillId="0" borderId="37" xfId="0" applyBorder="1" applyAlignment="1">
      <alignment horizontal="left" wrapText="1"/>
    </xf>
    <xf numFmtId="0" fontId="46" fillId="0" borderId="6" xfId="0" applyFont="1" applyBorder="1" applyAlignment="1">
      <alignment horizontal="left" vertical="top" wrapText="1"/>
    </xf>
    <xf numFmtId="0" fontId="46" fillId="0" borderId="0" xfId="0" applyFont="1" applyAlignment="1">
      <alignment horizontal="left" vertical="top" wrapText="1"/>
    </xf>
    <xf numFmtId="0" fontId="20" fillId="15" borderId="0" xfId="0" applyFont="1" applyFill="1" applyAlignment="1">
      <alignment horizontal="center" vertical="center" wrapText="1"/>
    </xf>
    <xf numFmtId="0" fontId="0" fillId="13" borderId="0" xfId="0" applyFill="1" applyAlignment="1">
      <alignment horizontal="center"/>
    </xf>
    <xf numFmtId="0" fontId="43" fillId="0" borderId="6" xfId="0" applyFont="1" applyBorder="1" applyAlignment="1">
      <alignment horizontal="left" vertical="top" wrapText="1"/>
    </xf>
    <xf numFmtId="0" fontId="43" fillId="0" borderId="0" xfId="0" applyFont="1" applyAlignment="1">
      <alignment horizontal="left" vertical="top" wrapText="1"/>
    </xf>
    <xf numFmtId="0" fontId="12" fillId="0" borderId="9" xfId="0" applyFont="1" applyBorder="1" applyAlignment="1">
      <alignment horizontal="center" vertical="center" wrapText="1"/>
    </xf>
    <xf numFmtId="0" fontId="12" fillId="0" borderId="6" xfId="0" applyFont="1" applyBorder="1" applyAlignment="1">
      <alignment horizontal="center" vertical="center" wrapText="1"/>
    </xf>
    <xf numFmtId="0" fontId="0" fillId="0" borderId="0" xfId="0" applyAlignment="1">
      <alignment horizontal="left" vertical="top" wrapText="1"/>
    </xf>
    <xf numFmtId="0" fontId="53" fillId="0" borderId="6" xfId="0" applyFont="1" applyBorder="1" applyAlignment="1">
      <alignment horizontal="left" vertical="top" wrapText="1"/>
    </xf>
    <xf numFmtId="0" fontId="20" fillId="4" borderId="0" xfId="0" applyFont="1" applyFill="1" applyAlignment="1">
      <alignment horizontal="center" vertical="center"/>
    </xf>
    <xf numFmtId="0" fontId="23" fillId="15" borderId="0" xfId="4" applyFont="1" applyFill="1" applyAlignment="1">
      <alignment horizontal="center" vertical="center" wrapText="1"/>
    </xf>
    <xf numFmtId="0" fontId="18" fillId="4" borderId="0" xfId="0" applyFont="1" applyFill="1" applyAlignment="1">
      <alignment horizontal="center" vertical="center"/>
    </xf>
    <xf numFmtId="0" fontId="0" fillId="0" borderId="0" xfId="0" applyAlignment="1">
      <alignment horizontal="center" vertical="center"/>
    </xf>
    <xf numFmtId="0" fontId="0" fillId="0" borderId="74" xfId="0" applyBorder="1" applyAlignment="1">
      <alignment horizontal="center" vertical="center"/>
    </xf>
    <xf numFmtId="0" fontId="19" fillId="5" borderId="0" xfId="0" applyFont="1" applyFill="1" applyAlignment="1">
      <alignment horizontal="left" wrapText="1"/>
    </xf>
    <xf numFmtId="0" fontId="20" fillId="7" borderId="0" xfId="0" applyFont="1" applyFill="1" applyAlignment="1">
      <alignment horizontal="center" vertical="center" wrapText="1"/>
    </xf>
    <xf numFmtId="0" fontId="20" fillId="7" borderId="0" xfId="0" applyFont="1" applyFill="1" applyAlignment="1">
      <alignment horizontal="center" vertical="center"/>
    </xf>
    <xf numFmtId="0" fontId="19" fillId="5" borderId="0" xfId="0" applyFont="1" applyFill="1" applyAlignment="1">
      <alignment horizontal="left" vertical="center" wrapText="1"/>
    </xf>
    <xf numFmtId="0" fontId="19" fillId="0" borderId="0" xfId="0" applyFont="1" applyAlignment="1">
      <alignment horizontal="left" vertical="center" wrapText="1"/>
    </xf>
    <xf numFmtId="0" fontId="21" fillId="0" borderId="0" xfId="0" applyFont="1" applyAlignment="1">
      <alignment horizontal="left" vertical="center" wrapText="1"/>
    </xf>
    <xf numFmtId="0" fontId="21" fillId="0" borderId="0" xfId="0" applyFont="1" applyAlignment="1">
      <alignment horizontal="left" wrapText="1"/>
    </xf>
    <xf numFmtId="0" fontId="10" fillId="0" borderId="0" xfId="0" applyFont="1" applyAlignment="1">
      <alignment horizontal="left" wrapText="1"/>
    </xf>
    <xf numFmtId="0" fontId="0" fillId="0" borderId="0" xfId="0"/>
    <xf numFmtId="0" fontId="20" fillId="14" borderId="0" xfId="0" applyFont="1" applyFill="1" applyAlignment="1">
      <alignment horizontal="center" vertical="center" wrapText="1"/>
    </xf>
    <xf numFmtId="0" fontId="0" fillId="0" borderId="0" xfId="0" applyAlignment="1">
      <alignment horizontal="center" vertical="center" wrapText="1"/>
    </xf>
    <xf numFmtId="0" fontId="19" fillId="0" borderId="0" xfId="0" applyFont="1"/>
    <xf numFmtId="0" fontId="19" fillId="0" borderId="0" xfId="0" applyFont="1" applyAlignment="1">
      <alignment horizontal="left" wrapText="1"/>
    </xf>
    <xf numFmtId="0" fontId="20" fillId="9" borderId="0" xfId="0" applyFont="1" applyFill="1" applyAlignment="1">
      <alignment horizontal="center" vertical="center" wrapText="1"/>
    </xf>
    <xf numFmtId="0" fontId="0" fillId="0" borderId="0" xfId="0" applyAlignment="1">
      <alignment vertical="top" wrapText="1"/>
    </xf>
    <xf numFmtId="0" fontId="0" fillId="0" borderId="0" xfId="0" applyAlignment="1">
      <alignment wrapText="1"/>
    </xf>
    <xf numFmtId="0" fontId="5" fillId="0" borderId="0" xfId="0" applyFont="1" applyAlignment="1">
      <alignment horizontal="center" vertical="center" wrapText="1"/>
    </xf>
    <xf numFmtId="0" fontId="1" fillId="0" borderId="0" xfId="0" applyFont="1" applyAlignment="1">
      <alignment horizontal="center" vertical="center" wrapText="1"/>
    </xf>
    <xf numFmtId="0" fontId="10" fillId="0" borderId="0" xfId="0" applyFont="1" applyAlignment="1">
      <alignment horizontal="center" vertical="center" wrapText="1"/>
    </xf>
    <xf numFmtId="0" fontId="40" fillId="0" borderId="0" xfId="0" applyFont="1" applyAlignment="1">
      <alignment horizontal="center" vertical="center" wrapText="1"/>
    </xf>
    <xf numFmtId="0" fontId="45" fillId="0" borderId="3" xfId="0" applyFont="1" applyBorder="1"/>
    <xf numFmtId="0" fontId="24" fillId="0" borderId="0" xfId="0" applyFont="1" applyAlignment="1">
      <alignment horizontal="center" vertical="center" wrapText="1"/>
    </xf>
  </cellXfs>
  <cellStyles count="31">
    <cellStyle name="Bad 2" xfId="6" xr:uid="{F35B0116-48FA-4DCC-A5B9-BE603D59F8A6}"/>
    <cellStyle name="Comma" xfId="1" builtinId="3"/>
    <cellStyle name="Comma 2" xfId="8" xr:uid="{23D43FDE-A24F-443A-A555-BE8775ADAED5}"/>
    <cellStyle name="Comma 3" xfId="7" xr:uid="{4D88E614-F88F-410B-8913-DD032D21B821}"/>
    <cellStyle name="Currency" xfId="3" builtinId="4"/>
    <cellStyle name="Good 2" xfId="9" xr:uid="{6C7C6C56-1060-4896-8CAA-948D0B6F7143}"/>
    <cellStyle name="Hyperlink" xfId="4" builtinId="8"/>
    <cellStyle name="Hyperlink 2" xfId="11" xr:uid="{3D0F2AAF-D453-4DDF-8F84-D2A8D0884880}"/>
    <cellStyle name="Hyperlink 3" xfId="12" xr:uid="{61E92E9B-DB88-4F21-AF23-C2E569694336}"/>
    <cellStyle name="Hyperlink 4" xfId="10" xr:uid="{5F3B466E-11C9-43EE-BF08-27EC81C34CBA}"/>
    <cellStyle name="Neutral 2" xfId="13" xr:uid="{284E14B0-1819-49FA-BC12-098587BA44E4}"/>
    <cellStyle name="Normal" xfId="0" builtinId="0"/>
    <cellStyle name="Normal 2" xfId="14" xr:uid="{C0D37E7C-C4B5-48BE-9F24-6512898FB192}"/>
    <cellStyle name="Normal 2 2" xfId="15" xr:uid="{E1BB2E3B-C3D8-4534-899E-81B0FC92BB2F}"/>
    <cellStyle name="Normal 2 2 2" xfId="16" xr:uid="{C95E5DBC-0E63-44FC-BFAF-30DA0868B84C}"/>
    <cellStyle name="Normal 2 3" xfId="17" xr:uid="{37F1E128-451D-4391-91E9-C706E933F16A}"/>
    <cellStyle name="Normal 2 4" xfId="18" xr:uid="{19C7C422-7EAE-4B10-8320-4EA3D807DDC7}"/>
    <cellStyle name="Normal 2 5" xfId="19" xr:uid="{240C72DD-EB75-44F4-B23D-5A0947415031}"/>
    <cellStyle name="Normal 2 6" xfId="20" xr:uid="{5D38C4F1-E4DA-4D7C-8008-0ADCDD1D057F}"/>
    <cellStyle name="Normal 3" xfId="21" xr:uid="{18DEDF8B-7BF3-4A73-9407-ADCEC1274E34}"/>
    <cellStyle name="Normal 3 2" xfId="22" xr:uid="{1E2717B1-4DD2-4856-9E29-7C7A2BC5E2B7}"/>
    <cellStyle name="Normal 4" xfId="23" xr:uid="{D0BC7958-A76D-4E08-98D5-334081A76016}"/>
    <cellStyle name="Normal 4 2" xfId="24" xr:uid="{3A70F82E-3CFD-428C-8451-6E9E2A4C4C00}"/>
    <cellStyle name="Normal 5" xfId="25" xr:uid="{857AB3AC-A81C-461D-95D6-0B92C07D4287}"/>
    <cellStyle name="Normal 5 2" xfId="26" xr:uid="{A8DCA21C-010D-41FB-A685-019487593BA5}"/>
    <cellStyle name="Normal 6" xfId="27" xr:uid="{3375735F-F06A-4759-9B01-287183B1384F}"/>
    <cellStyle name="Normal 7" xfId="5" xr:uid="{7CA07A2B-EF19-4B52-B93C-5B2865E03464}"/>
    <cellStyle name="Percent" xfId="2" builtinId="5"/>
    <cellStyle name="Percent 2" xfId="28" xr:uid="{06813DD0-73DF-468D-A33D-BF14EA8E9CEE}"/>
    <cellStyle name="Percent 2 2" xfId="29" xr:uid="{3FBB6D70-68FF-46C5-8DF1-3747C44F350C}"/>
    <cellStyle name="Percent 2 3" xfId="30" xr:uid="{F99DEE2D-1FF6-4800-B51C-A0E722FBFF5A}"/>
  </cellStyles>
  <dxfs count="0"/>
  <tableStyles count="0" defaultTableStyle="TableStyleMedium2" defaultPivotStyle="PivotStyleLight16"/>
  <colors>
    <mruColors>
      <color rgb="FFE1F1DA"/>
      <color rgb="FFCB9731"/>
      <color rgb="FF169ABC"/>
      <color rgb="FF68BD45"/>
      <color rgb="FF00354E"/>
      <color rgb="FFFEFEE1"/>
      <color rgb="FFFFFFE0"/>
      <color rgb="FFFFFFCC"/>
      <color rgb="FFE9B092"/>
      <color rgb="FFE7CE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pivotCacheDefinition" Target="pivotCache/pivotCacheDefinition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2.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3.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4.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5.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6.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7.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8.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49.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1.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2.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3.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4.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5.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6.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7.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8.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59.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Population!$A$13</c:f>
              <c:strCache>
                <c:ptCount val="1"/>
                <c:pt idx="0">
                  <c:v>Total Population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Population!$B$13:$F$13</c:f>
              <c:numCache>
                <c:formatCode>#,##0</c:formatCode>
                <c:ptCount val="5"/>
                <c:pt idx="0">
                  <c:v>33393</c:v>
                </c:pt>
                <c:pt idx="1">
                  <c:v>33816</c:v>
                </c:pt>
                <c:pt idx="2">
                  <c:v>38931</c:v>
                </c:pt>
                <c:pt idx="3">
                  <c:v>34166</c:v>
                </c:pt>
                <c:pt idx="4">
                  <c:v>31423</c:v>
                </c:pt>
              </c:numCache>
            </c:numRef>
          </c:val>
          <c:extLst>
            <c:ext xmlns:c16="http://schemas.microsoft.com/office/drawing/2014/chart" uri="{C3380CC4-5D6E-409C-BE32-E72D297353CC}">
              <c16:uniqueId val="{00000000-94A0-4F11-903D-821D0A9C0782}"/>
            </c:ext>
          </c:extLst>
        </c:ser>
        <c:dLbls>
          <c:showLegendKey val="0"/>
          <c:showVal val="1"/>
          <c:showCatName val="0"/>
          <c:showSerName val="0"/>
          <c:showPercent val="0"/>
          <c:showBubbleSize val="0"/>
        </c:dLbls>
        <c:gapWidth val="40"/>
        <c:axId val="1148557679"/>
        <c:axId val="1148556015"/>
      </c:barChart>
      <c:lineChart>
        <c:grouping val="standard"/>
        <c:varyColors val="0"/>
        <c:ser>
          <c:idx val="1"/>
          <c:order val="1"/>
          <c:tx>
            <c:strRef>
              <c:f>Population!$A$14</c:f>
              <c:strCache>
                <c:ptCount val="1"/>
                <c:pt idx="0">
                  <c:v>Percent Change</c:v>
                </c:pt>
              </c:strCache>
            </c:strRef>
          </c:tx>
          <c:spPr>
            <a:ln w="31750" cap="rnd">
              <a:solidFill>
                <a:schemeClr val="tx2"/>
              </a:solidFill>
              <a:round/>
            </a:ln>
            <a:effectLst/>
          </c:spPr>
          <c:marker>
            <c:symbol val="none"/>
          </c:marker>
          <c:dLbls>
            <c:dLbl>
              <c:idx val="2"/>
              <c:layout>
                <c:manualLayout>
                  <c:x val="7.6485631603741841E-4"/>
                  <c:y val="3.09057455371333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4A0-4F11-903D-821D0A9C0782}"/>
                </c:ext>
              </c:extLst>
            </c:dLbl>
            <c:dLbl>
              <c:idx val="3"/>
              <c:layout>
                <c:manualLayout>
                  <c:x val="-6.2880409179621774E-2"/>
                  <c:y val="2.17710944438440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4A0-4F11-903D-821D0A9C0782}"/>
                </c:ext>
              </c:extLst>
            </c:dLbl>
            <c:dLbl>
              <c:idx val="4"/>
              <c:layout>
                <c:manualLayout>
                  <c:x val="-3.1743724342149698E-2"/>
                  <c:y val="3.96531859867763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A0-4F11-903D-821D0A9C0782}"/>
                </c:ext>
              </c:extLst>
            </c:dLbl>
            <c:dLbl>
              <c:idx val="5"/>
              <c:delete val="1"/>
              <c:extLst>
                <c:ext xmlns:c15="http://schemas.microsoft.com/office/drawing/2012/chart" uri="{CE6537A1-D6FC-4f65-9D91-7224C49458BB}"/>
                <c:ext xmlns:c16="http://schemas.microsoft.com/office/drawing/2014/chart" uri="{C3380CC4-5D6E-409C-BE32-E72D297353CC}">
                  <c16:uniqueId val="{00000004-94A0-4F11-903D-821D0A9C0782}"/>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Population!$B$14:$F$14</c:f>
              <c:numCache>
                <c:formatCode>0.00%</c:formatCode>
                <c:ptCount val="5"/>
                <c:pt idx="1">
                  <c:v>1.2667325487377593E-2</c:v>
                </c:pt>
                <c:pt idx="2">
                  <c:v>0.15125975869410929</c:v>
                </c:pt>
                <c:pt idx="3">
                  <c:v>-0.12239603400888752</c:v>
                </c:pt>
                <c:pt idx="4">
                  <c:v>-8.028449335596792E-2</c:v>
                </c:pt>
              </c:numCache>
            </c:numRef>
          </c:val>
          <c:smooth val="0"/>
          <c:extLst>
            <c:ext xmlns:c16="http://schemas.microsoft.com/office/drawing/2014/chart" uri="{C3380CC4-5D6E-409C-BE32-E72D297353CC}">
              <c16:uniqueId val="{00000005-94A0-4F11-903D-821D0A9C0782}"/>
            </c:ext>
          </c:extLst>
        </c:ser>
        <c:dLbls>
          <c:showLegendKey val="0"/>
          <c:showVal val="0"/>
          <c:showCatName val="0"/>
          <c:showSerName val="0"/>
          <c:showPercent val="0"/>
          <c:showBubbleSize val="0"/>
        </c:dLbls>
        <c:marker val="1"/>
        <c:smooth val="0"/>
        <c:axId val="682315088"/>
        <c:axId val="682310512"/>
      </c:lineChart>
      <c:catAx>
        <c:axId val="114855767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6015"/>
        <c:crosses val="autoZero"/>
        <c:auto val="1"/>
        <c:lblAlgn val="ctr"/>
        <c:lblOffset val="100"/>
        <c:noMultiLvlLbl val="1"/>
      </c:catAx>
      <c:valAx>
        <c:axId val="114855601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Population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7679"/>
        <c:crossesAt val="1980"/>
        <c:crossBetween val="between"/>
      </c:valAx>
      <c:valAx>
        <c:axId val="682310512"/>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2315088"/>
        <c:crosses val="max"/>
        <c:crossBetween val="between"/>
      </c:valAx>
      <c:dateAx>
        <c:axId val="682315088"/>
        <c:scaling>
          <c:orientation val="minMax"/>
        </c:scaling>
        <c:delete val="1"/>
        <c:axPos val="t"/>
        <c:numFmt formatCode="General" sourceLinked="1"/>
        <c:majorTickMark val="out"/>
        <c:minorTickMark val="none"/>
        <c:tickLblPos val="nextTo"/>
        <c:crossAx val="682310512"/>
        <c:crosses val="max"/>
        <c:auto val="0"/>
        <c:lblOffset val="100"/>
        <c:baseTimeUnit val="day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Households!$C$135</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Households!$A$136:$A$204</c15:sqref>
                  </c15:fullRef>
                </c:ext>
              </c:extLst>
              <c:f>(Households!$A$137:$A$187,Households!$A$189:$A$204)</c:f>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xmlns:c15="http://schemas.microsoft.com/office/drawing/2012/chart" uri="{02D57815-91ED-43cb-92C2-25804820EDAC}">
                  <c15:fullRef>
                    <c15:sqref>Households!$C$136:$C$204</c15:sqref>
                  </c15:fullRef>
                </c:ext>
              </c:extLst>
              <c:f>(Households!$C$137:$C$187,Households!$C$189:$C$204)</c:f>
              <c:numCache>
                <c:formatCode>#,##0.0%</c:formatCode>
                <c:ptCount val="16"/>
                <c:pt idx="0">
                  <c:v>4.8361096184846859E-2</c:v>
                </c:pt>
                <c:pt idx="1">
                  <c:v>2.6329930145083287E-2</c:v>
                </c:pt>
                <c:pt idx="2">
                  <c:v>0.11123052122514777</c:v>
                </c:pt>
                <c:pt idx="3">
                  <c:v>3.6002149382052658E-2</c:v>
                </c:pt>
                <c:pt idx="4">
                  <c:v>4.4062332079527138E-2</c:v>
                </c:pt>
                <c:pt idx="5">
                  <c:v>2.8479312197743148E-2</c:v>
                </c:pt>
                <c:pt idx="6">
                  <c:v>7.8989790435249868E-2</c:v>
                </c:pt>
                <c:pt idx="7">
                  <c:v>3.3315421816227833E-2</c:v>
                </c:pt>
                <c:pt idx="8">
                  <c:v>1.7732401934443847E-2</c:v>
                </c:pt>
                <c:pt idx="9">
                  <c:v>5.5883933369156369E-2</c:v>
                </c:pt>
                <c:pt idx="10">
                  <c:v>0.12950026867275657</c:v>
                </c:pt>
                <c:pt idx="11">
                  <c:v>0.14777001612036539</c:v>
                </c:pt>
                <c:pt idx="12">
                  <c:v>7.7377753895754964E-2</c:v>
                </c:pt>
                <c:pt idx="13">
                  <c:v>5.4271896829661471E-2</c:v>
                </c:pt>
                <c:pt idx="14">
                  <c:v>7.3078989790435256E-2</c:v>
                </c:pt>
                <c:pt idx="15">
                  <c:v>3.7614185921547555E-2</c:v>
                </c:pt>
              </c:numCache>
            </c:numRef>
          </c:val>
          <c:extLst>
            <c:ext xmlns:c16="http://schemas.microsoft.com/office/drawing/2014/chart" uri="{C3380CC4-5D6E-409C-BE32-E72D297353CC}">
              <c16:uniqueId val="{00000001-E75F-4900-81F3-0CE47DED403D}"/>
            </c:ext>
          </c:extLst>
        </c:ser>
        <c:dLbls>
          <c:dLblPos val="outEnd"/>
          <c:showLegendKey val="0"/>
          <c:showVal val="1"/>
          <c:showCatName val="0"/>
          <c:showSerName val="0"/>
          <c:showPercent val="0"/>
          <c:showBubbleSize val="0"/>
        </c:dLbls>
        <c:gapWidth val="40"/>
        <c:overlap val="-27"/>
        <c:axId val="331433120"/>
        <c:axId val="331437280"/>
        <c:extLst>
          <c:ext xmlns:c15="http://schemas.microsoft.com/office/drawing/2012/chart" uri="{02D57815-91ED-43cb-92C2-25804820EDAC}">
            <c15:filteredBarSeries>
              <c15:ser>
                <c:idx val="0"/>
                <c:order val="0"/>
                <c:tx>
                  <c:strRef>
                    <c:extLst>
                      <c:ext uri="{02D57815-91ED-43cb-92C2-25804820EDAC}">
                        <c15:formulaRef>
                          <c15:sqref>Households!$B$135</c15:sqref>
                        </c15:formulaRef>
                      </c:ext>
                    </c:extLst>
                    <c:strCache>
                      <c:ptCount val="1"/>
                      <c:pt idx="0">
                        <c:v>Unincorporated Kings County</c:v>
                      </c:pt>
                    </c:strCache>
                  </c:strRef>
                </c:tx>
                <c:spPr>
                  <a:solidFill>
                    <a:schemeClr val="accent1"/>
                  </a:solidFill>
                  <a:ln w="31750">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Households!$A$136:$A$204</c15:sqref>
                        </c15:fullRef>
                        <c15:formulaRef>
                          <c15:sqref>(Households!$A$137:$A$187,Households!$A$189:$A$204)</c15:sqref>
                        </c15:formulaRef>
                      </c:ext>
                    </c:extLst>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uri="{02D57815-91ED-43cb-92C2-25804820EDAC}">
                        <c15:fullRef>
                          <c15:sqref>Households!$B$136:$B$204</c15:sqref>
                        </c15:fullRef>
                        <c15:formulaRef>
                          <c15:sqref>(Households!$B$137:$B$187,Households!$B$189:$B$204)</c15:sqref>
                        </c15:formulaRef>
                      </c:ext>
                    </c:extLst>
                    <c:numCache>
                      <c:formatCode>#,##0</c:formatCode>
                      <c:ptCount val="16"/>
                      <c:pt idx="0">
                        <c:v>90</c:v>
                      </c:pt>
                      <c:pt idx="1">
                        <c:v>49</c:v>
                      </c:pt>
                      <c:pt idx="2">
                        <c:v>207</c:v>
                      </c:pt>
                      <c:pt idx="3">
                        <c:v>67</c:v>
                      </c:pt>
                      <c:pt idx="4">
                        <c:v>82</c:v>
                      </c:pt>
                      <c:pt idx="5">
                        <c:v>53</c:v>
                      </c:pt>
                      <c:pt idx="6">
                        <c:v>147</c:v>
                      </c:pt>
                      <c:pt idx="7">
                        <c:v>62</c:v>
                      </c:pt>
                      <c:pt idx="8">
                        <c:v>33</c:v>
                      </c:pt>
                      <c:pt idx="9">
                        <c:v>104</c:v>
                      </c:pt>
                      <c:pt idx="10">
                        <c:v>241</c:v>
                      </c:pt>
                      <c:pt idx="11">
                        <c:v>275</c:v>
                      </c:pt>
                      <c:pt idx="12">
                        <c:v>144</c:v>
                      </c:pt>
                      <c:pt idx="13">
                        <c:v>101</c:v>
                      </c:pt>
                      <c:pt idx="14">
                        <c:v>136</c:v>
                      </c:pt>
                      <c:pt idx="15">
                        <c:v>70</c:v>
                      </c:pt>
                    </c:numCache>
                  </c:numRef>
                </c:val>
                <c:extLst>
                  <c:ext xmlns:c16="http://schemas.microsoft.com/office/drawing/2014/chart" uri="{C3380CC4-5D6E-409C-BE32-E72D297353CC}">
                    <c16:uniqueId val="{00000000-0108-4D9A-B23D-1DF33E73C842}"/>
                  </c:ext>
                </c:extLst>
              </c15:ser>
            </c15:filteredBarSeries>
          </c:ext>
        </c:extLst>
      </c:barChart>
      <c:catAx>
        <c:axId val="331433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7280"/>
        <c:crosses val="autoZero"/>
        <c:auto val="1"/>
        <c:lblAlgn val="ctr"/>
        <c:lblOffset val="100"/>
        <c:noMultiLvlLbl val="0"/>
      </c:catAx>
      <c:valAx>
        <c:axId val="33143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 Senior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3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c:f>
              <c:strCache>
                <c:ptCount val="1"/>
                <c:pt idx="0">
                  <c:v>Total Households</c:v>
                </c:pt>
              </c:strCache>
            </c:strRef>
          </c:tx>
          <c:spPr>
            <a:solidFill>
              <a:schemeClr val="accent1"/>
            </a:solidFill>
            <a:ln>
              <a:noFill/>
            </a:ln>
            <a:effectLst/>
          </c:spPr>
          <c:invertIfNegative val="0"/>
          <c:dLbls>
            <c:dLbl>
              <c:idx val="0"/>
              <c:layout>
                <c:manualLayout>
                  <c:x val="0"/>
                  <c:y val="0.1178396072013093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E14-4026-A8E6-0BD52D27AA97}"/>
                </c:ext>
              </c:extLst>
            </c:dLbl>
            <c:dLbl>
              <c:idx val="1"/>
              <c:layout>
                <c:manualLayout>
                  <c:x val="-7.8321570212747155E-17"/>
                  <c:y val="0.1112929623567921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E14-4026-A8E6-0BD52D27AA97}"/>
                </c:ext>
              </c:extLst>
            </c:dLbl>
            <c:dLbl>
              <c:idx val="2"/>
              <c:layout>
                <c:manualLayout>
                  <c:x val="0"/>
                  <c:y val="0.1112929623567921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E14-4026-A8E6-0BD52D27AA97}"/>
                </c:ext>
              </c:extLst>
            </c:dLbl>
            <c:dLbl>
              <c:idx val="3"/>
              <c:layout>
                <c:manualLayout>
                  <c:x val="-7.8321570212747155E-17"/>
                  <c:y val="0.117839607201309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E14-4026-A8E6-0BD52D27AA97}"/>
                </c:ext>
              </c:extLst>
            </c:dLbl>
            <c:dLbl>
              <c:idx val="4"/>
              <c:layout>
                <c:manualLayout>
                  <c:x val="0"/>
                  <c:y val="0.1047463175122749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E14-4026-A8E6-0BD52D27AA9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Households!$B$7:$F$7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Households!$B$8:$F$8</c15:sqref>
                  </c15:fullRef>
                </c:ext>
              </c:extLst>
              <c:f>Households!$B$8:$F$8</c:f>
              <c:numCache>
                <c:formatCode>#,##0</c:formatCode>
                <c:ptCount val="5"/>
                <c:pt idx="0">
                  <c:v>9748</c:v>
                </c:pt>
                <c:pt idx="1">
                  <c:v>9438</c:v>
                </c:pt>
                <c:pt idx="2">
                  <c:v>9340</c:v>
                </c:pt>
                <c:pt idx="3">
                  <c:v>9729</c:v>
                </c:pt>
                <c:pt idx="4">
                  <c:v>9244</c:v>
                </c:pt>
              </c:numCache>
            </c:numRef>
          </c:val>
          <c:extLst>
            <c:ext xmlns:c16="http://schemas.microsoft.com/office/drawing/2014/chart" uri="{C3380CC4-5D6E-409C-BE32-E72D297353CC}">
              <c16:uniqueId val="{00000000-1029-43CD-BA5A-B3E625A3332C}"/>
            </c:ext>
          </c:extLst>
        </c:ser>
        <c:dLbls>
          <c:showLegendKey val="0"/>
          <c:showVal val="0"/>
          <c:showCatName val="0"/>
          <c:showSerName val="0"/>
          <c:showPercent val="0"/>
          <c:showBubbleSize val="0"/>
        </c:dLbls>
        <c:gapWidth val="40"/>
        <c:axId val="2022841344"/>
        <c:axId val="2022841760"/>
      </c:barChart>
      <c:lineChart>
        <c:grouping val="standard"/>
        <c:varyColors val="0"/>
        <c:ser>
          <c:idx val="1"/>
          <c:order val="1"/>
          <c:tx>
            <c:strRef>
              <c:f>Households!$A$9</c:f>
              <c:strCache>
                <c:ptCount val="1"/>
                <c:pt idx="0">
                  <c:v>Percent Change</c:v>
                </c:pt>
              </c:strCache>
            </c:strRef>
          </c:tx>
          <c:spPr>
            <a:ln w="31750" cap="rnd">
              <a:solidFill>
                <a:schemeClr val="tx2"/>
              </a:solidFill>
              <a:round/>
            </a:ln>
            <a:effectLst/>
          </c:spPr>
          <c:marker>
            <c:symbol val="none"/>
          </c:marker>
          <c:dLbls>
            <c:dLbl>
              <c:idx val="1"/>
              <c:layout>
                <c:manualLayout>
                  <c:x val="-5.2600746278070612E-2"/>
                  <c:y val="3.2062064255061404E-2"/>
                </c:manualLayout>
              </c:layout>
              <c:tx>
                <c:rich>
                  <a:bodyPr/>
                  <a:lstStyle/>
                  <a:p>
                    <a:fld id="{4D3F429C-FC64-4716-8C81-318C84939257}" type="VALUE">
                      <a:rPr lang="en-US">
                        <a:solidFill>
                          <a:schemeClr val="tx2"/>
                        </a:solidFill>
                      </a:rPr>
                      <a:pPr/>
                      <a:t>[VALUE]</a:t>
                    </a:fld>
                    <a:endParaRPr lang="en-US"/>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CB99-419A-A7D9-53C8BF0BFF56}"/>
                </c:ext>
              </c:extLst>
            </c:dLbl>
            <c:dLbl>
              <c:idx val="2"/>
              <c:layout>
                <c:manualLayout>
                  <c:x val="-4.7287152226766271E-2"/>
                  <c:y val="5.11494839051854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BC2-47EF-81C3-3E683E4FF91D}"/>
                </c:ext>
              </c:extLst>
            </c:dLbl>
            <c:dLbl>
              <c:idx val="3"/>
              <c:layout>
                <c:manualLayout>
                  <c:x val="-4.4072454736813781E-2"/>
                  <c:y val="-6.61376084126963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E14-4026-A8E6-0BD52D27AA97}"/>
                </c:ext>
              </c:extLst>
            </c:dLbl>
            <c:dLbl>
              <c:idx val="4"/>
              <c:layout>
                <c:manualLayout>
                  <c:x val="-1.5246139730771397E-2"/>
                  <c:y val="-5.31842846069111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E14-4026-A8E6-0BD52D27AA97}"/>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extLst>
                <c:ext xmlns:c15="http://schemas.microsoft.com/office/drawing/2012/chart" uri="{02D57815-91ED-43cb-92C2-25804820EDAC}">
                  <c15:fullRef>
                    <c15:sqref>Households!$B$7:$G$7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Households!$B$9:$G$9</c15:sqref>
                  </c15:fullRef>
                </c:ext>
              </c:extLst>
              <c:f>Households!$B$9:$F$9</c:f>
              <c:numCache>
                <c:formatCode>0.00%</c:formatCode>
                <c:ptCount val="5"/>
                <c:pt idx="1">
                  <c:v>-3.1801395157981124E-2</c:v>
                </c:pt>
                <c:pt idx="2">
                  <c:v>-1.0383555838101292E-2</c:v>
                </c:pt>
                <c:pt idx="3">
                  <c:v>4.1648822269807283E-2</c:v>
                </c:pt>
                <c:pt idx="4">
                  <c:v>-4.9850961044300542E-2</c:v>
                </c:pt>
              </c:numCache>
            </c:numRef>
          </c:val>
          <c:smooth val="0"/>
          <c:extLst>
            <c:ext xmlns:c16="http://schemas.microsoft.com/office/drawing/2014/chart" uri="{C3380CC4-5D6E-409C-BE32-E72D297353CC}">
              <c16:uniqueId val="{00000001-1029-43CD-BA5A-B3E625A3332C}"/>
            </c:ext>
          </c:extLst>
        </c:ser>
        <c:dLbls>
          <c:showLegendKey val="0"/>
          <c:showVal val="0"/>
          <c:showCatName val="0"/>
          <c:showSerName val="0"/>
          <c:showPercent val="0"/>
          <c:showBubbleSize val="0"/>
        </c:dLbls>
        <c:marker val="1"/>
        <c:smooth val="0"/>
        <c:axId val="2022847168"/>
        <c:axId val="2022846336"/>
      </c:lineChart>
      <c:catAx>
        <c:axId val="2022841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760"/>
        <c:crosses val="autoZero"/>
        <c:auto val="1"/>
        <c:lblAlgn val="ctr"/>
        <c:lblOffset val="100"/>
        <c:noMultiLvlLbl val="0"/>
      </c:catAx>
      <c:valAx>
        <c:axId val="20228417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344"/>
        <c:crosses val="autoZero"/>
        <c:crossBetween val="between"/>
      </c:valAx>
      <c:valAx>
        <c:axId val="202284633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7168"/>
        <c:crosses val="max"/>
        <c:crossBetween val="between"/>
      </c:valAx>
      <c:catAx>
        <c:axId val="2022847168"/>
        <c:scaling>
          <c:orientation val="minMax"/>
        </c:scaling>
        <c:delete val="1"/>
        <c:axPos val="b"/>
        <c:numFmt formatCode="General" sourceLinked="1"/>
        <c:majorTickMark val="out"/>
        <c:minorTickMark val="none"/>
        <c:tickLblPos val="nextTo"/>
        <c:crossAx val="20228463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Households!$A$25</c:f>
              <c:strCache>
                <c:ptCount val="1"/>
                <c:pt idx="0">
                  <c:v>Married-Couple Household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Unincorporated Kings County</c:v>
                </c:pt>
                <c:pt idx="1">
                  <c:v>Kings County</c:v>
                </c:pt>
                <c:pt idx="2">
                  <c:v>California</c:v>
                </c:pt>
              </c:strCache>
            </c:strRef>
          </c:cat>
          <c:val>
            <c:numRef>
              <c:extLst>
                <c:ext xmlns:c15="http://schemas.microsoft.com/office/drawing/2012/chart" uri="{02D57815-91ED-43cb-92C2-25804820EDAC}">
                  <c15:fullRef>
                    <c15:sqref>Households!$B$25:$G$25</c15:sqref>
                  </c15:fullRef>
                </c:ext>
              </c:extLst>
              <c:f>(Households!$C$25,Households!$E$25,Households!$G$25)</c:f>
              <c:numCache>
                <c:formatCode>#,##0.0%</c:formatCode>
                <c:ptCount val="3"/>
                <c:pt idx="0">
                  <c:v>0.62754218952834273</c:v>
                </c:pt>
                <c:pt idx="1">
                  <c:v>0.53288689111090726</c:v>
                </c:pt>
                <c:pt idx="2">
                  <c:v>0.497</c:v>
                </c:pt>
              </c:numCache>
            </c:numRef>
          </c:val>
          <c:extLst>
            <c:ext xmlns:c16="http://schemas.microsoft.com/office/drawing/2014/chart" uri="{C3380CC4-5D6E-409C-BE32-E72D297353CC}">
              <c16:uniqueId val="{00000009-665A-4DD4-8FAF-88A191F368FF}"/>
            </c:ext>
          </c:extLst>
        </c:ser>
        <c:ser>
          <c:idx val="4"/>
          <c:order val="4"/>
          <c:tx>
            <c:strRef>
              <c:f>Households!$A$28</c:f>
              <c:strCache>
                <c:ptCount val="1"/>
                <c:pt idx="0">
                  <c:v>Cohabiting Couple Household</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Unincorporated Kings County</c:v>
                </c:pt>
                <c:pt idx="1">
                  <c:v>Kings County</c:v>
                </c:pt>
                <c:pt idx="2">
                  <c:v>California</c:v>
                </c:pt>
              </c:strCache>
            </c:strRef>
          </c:cat>
          <c:val>
            <c:numRef>
              <c:extLst>
                <c:ext xmlns:c15="http://schemas.microsoft.com/office/drawing/2012/chart" uri="{02D57815-91ED-43cb-92C2-25804820EDAC}">
                  <c15:fullRef>
                    <c15:sqref>Households!$B$28:$G$28</c15:sqref>
                  </c15:fullRef>
                </c:ext>
              </c:extLst>
              <c:f>(Households!$C$28,Households!$E$28,Households!$G$28)</c:f>
              <c:numCache>
                <c:formatCode>#,##0.0%</c:formatCode>
                <c:ptCount val="3"/>
                <c:pt idx="0">
                  <c:v>5.4089138900908697E-2</c:v>
                </c:pt>
                <c:pt idx="1">
                  <c:v>7.8937712136501234E-2</c:v>
                </c:pt>
                <c:pt idx="2">
                  <c:v>6.8000000000000005E-2</c:v>
                </c:pt>
              </c:numCache>
            </c:numRef>
          </c:val>
          <c:extLst>
            <c:ext xmlns:c16="http://schemas.microsoft.com/office/drawing/2014/chart" uri="{C3380CC4-5D6E-409C-BE32-E72D297353CC}">
              <c16:uniqueId val="{00000009-9BE5-4641-9734-F209C714D0E9}"/>
            </c:ext>
          </c:extLst>
        </c:ser>
        <c:ser>
          <c:idx val="7"/>
          <c:order val="7"/>
          <c:tx>
            <c:strRef>
              <c:f>Households!$A$31</c:f>
              <c:strCache>
                <c:ptCount val="1"/>
                <c:pt idx="0">
                  <c:v>Female Householder, No Spouse Or Partner Present</c:v>
                </c:pt>
              </c:strCache>
            </c:strRef>
          </c:tx>
          <c:spPr>
            <a:solidFill>
              <a:schemeClr val="accent2">
                <a:lumMod val="6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Unincorporated Kings County</c:v>
                </c:pt>
                <c:pt idx="1">
                  <c:v>Kings County</c:v>
                </c:pt>
                <c:pt idx="2">
                  <c:v>California</c:v>
                </c:pt>
              </c:strCache>
            </c:strRef>
          </c:cat>
          <c:val>
            <c:numRef>
              <c:extLst>
                <c:ext xmlns:c15="http://schemas.microsoft.com/office/drawing/2012/chart" uri="{02D57815-91ED-43cb-92C2-25804820EDAC}">
                  <c15:fullRef>
                    <c15:sqref>Households!$B$31:$G$31</c15:sqref>
                  </c15:fullRef>
                </c:ext>
              </c:extLst>
              <c:f>(Households!$C$31,Households!$E$31,Households!$G$31)</c:f>
              <c:numCache>
                <c:formatCode>#,##0.0%</c:formatCode>
                <c:ptCount val="3"/>
                <c:pt idx="0">
                  <c:v>0.18228039809606231</c:v>
                </c:pt>
                <c:pt idx="1">
                  <c:v>0.22582790569672506</c:v>
                </c:pt>
                <c:pt idx="2">
                  <c:v>0.26200000000000001</c:v>
                </c:pt>
              </c:numCache>
            </c:numRef>
          </c:val>
          <c:extLst>
            <c:ext xmlns:c16="http://schemas.microsoft.com/office/drawing/2014/chart" uri="{C3380CC4-5D6E-409C-BE32-E72D297353CC}">
              <c16:uniqueId val="{0000000C-9BE5-4641-9734-F209C714D0E9}"/>
            </c:ext>
          </c:extLst>
        </c:ser>
        <c:ser>
          <c:idx val="12"/>
          <c:order val="12"/>
          <c:tx>
            <c:strRef>
              <c:f>Households!$A$36</c:f>
              <c:strCache>
                <c:ptCount val="1"/>
                <c:pt idx="0">
                  <c:v>Male Householder, No Spouse Or Partner Present</c:v>
                </c:pt>
              </c:strCache>
            </c:strRef>
          </c:tx>
          <c:spPr>
            <a:solidFill>
              <a:schemeClr val="accent1">
                <a:lumMod val="80000"/>
                <a:lumOff val="2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Unincorporated Kings County</c:v>
                </c:pt>
                <c:pt idx="1">
                  <c:v>Kings County</c:v>
                </c:pt>
                <c:pt idx="2">
                  <c:v>California</c:v>
                </c:pt>
              </c:strCache>
            </c:strRef>
          </c:cat>
          <c:val>
            <c:numRef>
              <c:extLst>
                <c:ext xmlns:c15="http://schemas.microsoft.com/office/drawing/2012/chart" uri="{02D57815-91ED-43cb-92C2-25804820EDAC}">
                  <c15:fullRef>
                    <c15:sqref>Households!$B$36:$G$36</c15:sqref>
                  </c15:fullRef>
                </c:ext>
              </c:extLst>
              <c:f>(Households!$C$36,Households!$E$36,Households!$G$36)</c:f>
              <c:numCache>
                <c:formatCode>#,##0.0%</c:formatCode>
                <c:ptCount val="3"/>
                <c:pt idx="0">
                  <c:v>0.13608827347468627</c:v>
                </c:pt>
                <c:pt idx="1">
                  <c:v>0.16234749105586643</c:v>
                </c:pt>
                <c:pt idx="2">
                  <c:v>0.17299999999999999</c:v>
                </c:pt>
              </c:numCache>
            </c:numRef>
          </c:val>
          <c:extLst>
            <c:ext xmlns:c16="http://schemas.microsoft.com/office/drawing/2014/chart" uri="{C3380CC4-5D6E-409C-BE32-E72D297353CC}">
              <c16:uniqueId val="{00000011-9BE5-4641-9734-F209C714D0E9}"/>
            </c:ext>
          </c:extLst>
        </c:ser>
        <c:dLbls>
          <c:dLblPos val="ctr"/>
          <c:showLegendKey val="0"/>
          <c:showVal val="1"/>
          <c:showCatName val="0"/>
          <c:showSerName val="0"/>
          <c:showPercent val="0"/>
          <c:showBubbleSize val="0"/>
        </c:dLbls>
        <c:gapWidth val="40"/>
        <c:overlap val="100"/>
        <c:axId val="1455316015"/>
        <c:axId val="1455296879"/>
        <c:extLst>
          <c:ext xmlns:c15="http://schemas.microsoft.com/office/drawing/2012/chart" uri="{02D57815-91ED-43cb-92C2-25804820EDAC}">
            <c15:filteredBarSeries>
              <c15:ser>
                <c:idx val="0"/>
                <c:order val="0"/>
                <c:tx>
                  <c:strRef>
                    <c:extLst>
                      <c:ext uri="{02D57815-91ED-43cb-92C2-25804820EDAC}">
                        <c15:formulaRef>
                          <c15:sqref>Households!$A$24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2-D765-4323-8CF2-F1A4E2D131A5}"/>
                    </c:ext>
                  </c:extLst>
                </c:dPt>
                <c:dPt>
                  <c:idx val="1"/>
                  <c:invertIfNegative val="0"/>
                  <c:bubble3D val="0"/>
                  <c:extLst>
                    <c:ext xmlns:c16="http://schemas.microsoft.com/office/drawing/2014/chart" uri="{C3380CC4-5D6E-409C-BE32-E72D297353CC}">
                      <c16:uniqueId val="{00000003-D765-4323-8CF2-F1A4E2D131A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Households!$B$23:$G$23</c15:sqref>
                        </c15:fullRef>
                        <c15:formulaRef>
                          <c15:sqref>(Households!$C$23,Households!$E$23,Households!$G$23)</c15:sqref>
                        </c15:formulaRef>
                      </c:ext>
                    </c:extLst>
                    <c:strCache>
                      <c:ptCount val="3"/>
                      <c:pt idx="0">
                        <c:v>Unincorporated Kings County</c:v>
                      </c:pt>
                      <c:pt idx="1">
                        <c:v>Kings County</c:v>
                      </c:pt>
                      <c:pt idx="2">
                        <c:v>California</c:v>
                      </c:pt>
                    </c:strCache>
                  </c:strRef>
                </c:cat>
                <c:val>
                  <c:numRef>
                    <c:extLst>
                      <c:ext uri="{02D57815-91ED-43cb-92C2-25804820EDAC}">
                        <c15:fullRef>
                          <c15:sqref>Households!$B$24:$G$24</c15:sqref>
                        </c15:fullRef>
                        <c15:formulaRef>
                          <c15:sqref>(Households!$C$24,Households!$E$24,Households!$G$24)</c15:sqref>
                        </c15:formulaRef>
                      </c:ext>
                    </c:extLst>
                    <c:numCache>
                      <c:formatCode>#,##0.0%</c:formatCode>
                      <c:ptCount val="3"/>
                    </c:numCache>
                  </c:numRef>
                </c:val>
                <c:extLst>
                  <c:ext uri="{02D57815-91ED-43cb-92C2-25804820EDAC}">
                    <c15:categoryFilterExceptions>
                      <c15:categoryFilterException>
                        <c15:sqref>Households!$B$24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
                        <c15:sqref>Households!$D$24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D765-4323-8CF2-F1A4E2D131A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Households!$A$26</c15:sqref>
                        </c15:formulaRef>
                      </c:ext>
                    </c:extLst>
                    <c:strCache>
                      <c:ptCount val="1"/>
                      <c:pt idx="0">
                        <c:v>      With Own Children Under 18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Unincorporated Kings County</c:v>
                      </c:pt>
                      <c:pt idx="1">
                        <c:v>Kings County</c:v>
                      </c:pt>
                      <c:pt idx="2">
                        <c:v>California</c:v>
                      </c:pt>
                    </c:strCache>
                  </c:strRef>
                </c:cat>
                <c:val>
                  <c:numRef>
                    <c:extLst>
                      <c:ext xmlns:c15="http://schemas.microsoft.com/office/drawing/2012/chart" uri="{02D57815-91ED-43cb-92C2-25804820EDAC}">
                        <c15:fullRef>
                          <c15:sqref>Households!$B$26:$G$26</c15:sqref>
                        </c15:fullRef>
                        <c15:formulaRef>
                          <c15:sqref>(Households!$C$26,Households!$E$26,Households!$G$26)</c15:sqref>
                        </c15:formulaRef>
                      </c:ext>
                    </c:extLst>
                    <c:numCache>
                      <c:formatCode>#,##0.0%</c:formatCode>
                      <c:ptCount val="3"/>
                      <c:pt idx="0">
                        <c:v>0.34205971440934663</c:v>
                      </c:pt>
                      <c:pt idx="1">
                        <c:v>0.2753417117695624</c:v>
                      </c:pt>
                      <c:pt idx="2">
                        <c:v>0.21199999999999999</c:v>
                      </c:pt>
                    </c:numCache>
                  </c:numRef>
                </c:val>
                <c:extLst xmlns:c15="http://schemas.microsoft.com/office/drawing/2012/chart">
                  <c:ext xmlns:c16="http://schemas.microsoft.com/office/drawing/2014/chart" uri="{C3380CC4-5D6E-409C-BE32-E72D297353CC}">
                    <c16:uniqueId val="{0000000A-665A-4DD4-8FAF-88A191F368F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Households!$A$27</c15:sqref>
                        </c15:formulaRef>
                      </c:ext>
                    </c:extLst>
                    <c:strCache>
                      <c:ptCount val="1"/>
                      <c:pt idx="0">
                        <c:v>      With No Own Children Under 18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Unincorporated Kings County</c:v>
                      </c:pt>
                      <c:pt idx="1">
                        <c:v>Kings County</c:v>
                      </c:pt>
                      <c:pt idx="2">
                        <c:v>California</c:v>
                      </c:pt>
                    </c:strCache>
                  </c:strRef>
                </c:cat>
                <c:val>
                  <c:numRef>
                    <c:extLst>
                      <c:ext xmlns:c15="http://schemas.microsoft.com/office/drawing/2012/chart" uri="{02D57815-91ED-43cb-92C2-25804820EDAC}">
                        <c15:fullRef>
                          <c15:sqref>Households!$B$27:$G$27</c15:sqref>
                        </c15:fullRef>
                        <c15:formulaRef>
                          <c15:sqref>(Households!$C$27,Households!$E$27,Households!$G$27)</c15:sqref>
                        </c15:formulaRef>
                      </c:ext>
                    </c:extLst>
                    <c:numCache>
                      <c:formatCode>#,##0.0%</c:formatCode>
                      <c:ptCount val="3"/>
                      <c:pt idx="0">
                        <c:v>0.28548247511899633</c:v>
                      </c:pt>
                      <c:pt idx="1">
                        <c:v>0.25754517934134485</c:v>
                      </c:pt>
                      <c:pt idx="2">
                        <c:v>0.28399999999999997</c:v>
                      </c:pt>
                    </c:numCache>
                  </c:numRef>
                </c:val>
                <c:extLst xmlns:c15="http://schemas.microsoft.com/office/drawing/2012/chart">
                  <c:ext xmlns:c16="http://schemas.microsoft.com/office/drawing/2014/chart" uri="{C3380CC4-5D6E-409C-BE32-E72D297353CC}">
                    <c16:uniqueId val="{0000000B-665A-4DD4-8FAF-88A191F368F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Households!$A$29</c15:sqref>
                        </c15:formulaRef>
                      </c:ext>
                    </c:extLst>
                    <c:strCache>
                      <c:ptCount val="1"/>
                      <c:pt idx="0">
                        <c:v>      With Own Children Of The Householder Under 18 Years</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Unincorporated Kings County</c:v>
                      </c:pt>
                      <c:pt idx="1">
                        <c:v>Kings County</c:v>
                      </c:pt>
                      <c:pt idx="2">
                        <c:v>California</c:v>
                      </c:pt>
                    </c:strCache>
                  </c:strRef>
                </c:cat>
                <c:val>
                  <c:numRef>
                    <c:extLst>
                      <c:ext xmlns:c15="http://schemas.microsoft.com/office/drawing/2012/chart" uri="{02D57815-91ED-43cb-92C2-25804820EDAC}">
                        <c15:fullRef>
                          <c15:sqref>Households!$B$29:$G$29</c15:sqref>
                        </c15:fullRef>
                        <c15:formulaRef>
                          <c15:sqref>(Households!$C$29,Households!$E$29,Households!$G$29)</c15:sqref>
                        </c15:formulaRef>
                      </c:ext>
                    </c:extLst>
                    <c:numCache>
                      <c:formatCode>#,##0.0%</c:formatCode>
                      <c:ptCount val="3"/>
                      <c:pt idx="0">
                        <c:v>3.0938987451319774E-2</c:v>
                      </c:pt>
                      <c:pt idx="1">
                        <c:v>4.6234290432070453E-2</c:v>
                      </c:pt>
                      <c:pt idx="2">
                        <c:v>2.5000000000000001E-2</c:v>
                      </c:pt>
                    </c:numCache>
                  </c:numRef>
                </c:val>
                <c:extLst xmlns:c15="http://schemas.microsoft.com/office/drawing/2012/chart">
                  <c:ext xmlns:c16="http://schemas.microsoft.com/office/drawing/2014/chart" uri="{C3380CC4-5D6E-409C-BE32-E72D297353CC}">
                    <c16:uniqueId val="{0000000A-9BE5-4641-9734-F209C714D0E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Households!$A$30</c15:sqref>
                        </c15:formulaRef>
                      </c:ext>
                    </c:extLst>
                    <c:strCache>
                      <c:ptCount val="1"/>
                      <c:pt idx="0">
                        <c:v>      With No Own Children Of The Householder Under 18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Unincorporated Kings County</c:v>
                      </c:pt>
                      <c:pt idx="1">
                        <c:v>Kings County</c:v>
                      </c:pt>
                      <c:pt idx="2">
                        <c:v>California</c:v>
                      </c:pt>
                    </c:strCache>
                  </c:strRef>
                </c:cat>
                <c:val>
                  <c:numRef>
                    <c:extLst>
                      <c:ext xmlns:c15="http://schemas.microsoft.com/office/drawing/2012/chart" uri="{02D57815-91ED-43cb-92C2-25804820EDAC}">
                        <c15:fullRef>
                          <c15:sqref>Households!$B$30:$G$30</c15:sqref>
                        </c15:fullRef>
                        <c15:formulaRef>
                          <c15:sqref>(Households!$C$30,Households!$E$30,Households!$G$30)</c15:sqref>
                        </c15:formulaRef>
                      </c:ext>
                    </c:extLst>
                    <c:numCache>
                      <c:formatCode>#,##0.0%</c:formatCode>
                      <c:ptCount val="3"/>
                      <c:pt idx="0">
                        <c:v>2.3150151449588922E-2</c:v>
                      </c:pt>
                      <c:pt idx="1">
                        <c:v>3.2703421704430788E-2</c:v>
                      </c:pt>
                      <c:pt idx="2">
                        <c:v>4.2999999999999997E-2</c:v>
                      </c:pt>
                    </c:numCache>
                  </c:numRef>
                </c:val>
                <c:extLst xmlns:c15="http://schemas.microsoft.com/office/drawing/2012/chart">
                  <c:ext xmlns:c16="http://schemas.microsoft.com/office/drawing/2014/chart" uri="{C3380CC4-5D6E-409C-BE32-E72D297353CC}">
                    <c16:uniqueId val="{0000000B-9BE5-4641-9734-F209C714D0E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Households!$A$32</c15:sqref>
                        </c15:formulaRef>
                      </c:ext>
                    </c:extLst>
                    <c:strCache>
                      <c:ptCount val="1"/>
                      <c:pt idx="0">
                        <c:v>      Living Alone</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Unincorporated Kings County</c:v>
                      </c:pt>
                      <c:pt idx="1">
                        <c:v>Kings County</c:v>
                      </c:pt>
                      <c:pt idx="2">
                        <c:v>California</c:v>
                      </c:pt>
                    </c:strCache>
                  </c:strRef>
                </c:cat>
                <c:val>
                  <c:numRef>
                    <c:extLst>
                      <c:ext xmlns:c15="http://schemas.microsoft.com/office/drawing/2012/chart" uri="{02D57815-91ED-43cb-92C2-25804820EDAC}">
                        <c15:fullRef>
                          <c15:sqref>Households!$B$32:$G$32</c15:sqref>
                        </c15:fullRef>
                        <c15:formulaRef>
                          <c15:sqref>(Households!$C$32,Households!$E$32,Households!$G$32)</c15:sqref>
                        </c15:formulaRef>
                      </c:ext>
                    </c:extLst>
                    <c:numCache>
                      <c:formatCode>#,##0.0%</c:formatCode>
                      <c:ptCount val="3"/>
                      <c:pt idx="0">
                        <c:v>8.0592816962353958E-2</c:v>
                      </c:pt>
                      <c:pt idx="1">
                        <c:v>8.7721309971562245E-2</c:v>
                      </c:pt>
                      <c:pt idx="2">
                        <c:v>0.13100000000000001</c:v>
                      </c:pt>
                    </c:numCache>
                  </c:numRef>
                </c:val>
                <c:extLst xmlns:c15="http://schemas.microsoft.com/office/drawing/2012/chart">
                  <c:ext xmlns:c16="http://schemas.microsoft.com/office/drawing/2014/chart" uri="{C3380CC4-5D6E-409C-BE32-E72D297353CC}">
                    <c16:uniqueId val="{0000000D-9BE5-4641-9734-F209C714D0E9}"/>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Households!$A$33</c15:sqref>
                        </c15:formulaRef>
                      </c:ext>
                    </c:extLst>
                    <c:strCache>
                      <c:ptCount val="1"/>
                      <c:pt idx="0">
                        <c:v>      With Own Children Under 18 Years</c:v>
                      </c:pt>
                    </c:strCache>
                  </c:strRef>
                </c:tx>
                <c:spPr>
                  <a:solidFill>
                    <a:schemeClr val="accent4">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Unincorporated Kings County</c:v>
                      </c:pt>
                      <c:pt idx="1">
                        <c:v>Kings County</c:v>
                      </c:pt>
                      <c:pt idx="2">
                        <c:v>California</c:v>
                      </c:pt>
                    </c:strCache>
                  </c:strRef>
                </c:cat>
                <c:val>
                  <c:numRef>
                    <c:extLst>
                      <c:ext xmlns:c15="http://schemas.microsoft.com/office/drawing/2012/chart" uri="{02D57815-91ED-43cb-92C2-25804820EDAC}">
                        <c15:fullRef>
                          <c15:sqref>Households!$B$33:$G$33</c15:sqref>
                        </c15:fullRef>
                        <c15:formulaRef>
                          <c15:sqref>(Households!$C$33,Households!$E$33,Households!$G$33)</c15:sqref>
                        </c15:formulaRef>
                      </c:ext>
                    </c:extLst>
                    <c:numCache>
                      <c:formatCode>#,##0.0%</c:formatCode>
                      <c:ptCount val="3"/>
                      <c:pt idx="0">
                        <c:v>4.3920380787537863E-2</c:v>
                      </c:pt>
                      <c:pt idx="1">
                        <c:v>6.7952481423722594E-2</c:v>
                      </c:pt>
                      <c:pt idx="2">
                        <c:v>4.7E-2</c:v>
                      </c:pt>
                    </c:numCache>
                  </c:numRef>
                </c:val>
                <c:extLst xmlns:c15="http://schemas.microsoft.com/office/drawing/2012/chart">
                  <c:ext xmlns:c16="http://schemas.microsoft.com/office/drawing/2014/chart" uri="{C3380CC4-5D6E-409C-BE32-E72D297353CC}">
                    <c16:uniqueId val="{0000000E-9BE5-4641-9734-F209C714D0E9}"/>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Households!$A$34</c15:sqref>
                        </c15:formulaRef>
                      </c:ext>
                    </c:extLst>
                    <c:strCache>
                      <c:ptCount val="1"/>
                      <c:pt idx="0">
                        <c:v>      With Relatives, No Own Children Under 18 Years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Unincorporated Kings County</c:v>
                      </c:pt>
                      <c:pt idx="1">
                        <c:v>Kings County</c:v>
                      </c:pt>
                      <c:pt idx="2">
                        <c:v>California</c:v>
                      </c:pt>
                    </c:strCache>
                  </c:strRef>
                </c:cat>
                <c:val>
                  <c:numRef>
                    <c:extLst>
                      <c:ext xmlns:c15="http://schemas.microsoft.com/office/drawing/2012/chart" uri="{02D57815-91ED-43cb-92C2-25804820EDAC}">
                        <c15:fullRef>
                          <c15:sqref>Households!$B$34:$G$34</c15:sqref>
                        </c15:fullRef>
                        <c15:formulaRef>
                          <c15:sqref>(Households!$C$34,Households!$E$34,Households!$G$34)</c15:sqref>
                        </c15:formulaRef>
                      </c:ext>
                    </c:extLst>
                    <c:numCache>
                      <c:formatCode>#,##0.0%</c:formatCode>
                      <c:ptCount val="3"/>
                      <c:pt idx="0">
                        <c:v>5.4413673734314105E-2</c:v>
                      </c:pt>
                      <c:pt idx="1">
                        <c:v>6.4489496376479216E-2</c:v>
                      </c:pt>
                      <c:pt idx="2">
                        <c:v>6.6000000000000003E-2</c:v>
                      </c:pt>
                    </c:numCache>
                  </c:numRef>
                </c:val>
                <c:extLst xmlns:c15="http://schemas.microsoft.com/office/drawing/2012/chart">
                  <c:ext xmlns:c16="http://schemas.microsoft.com/office/drawing/2014/chart" uri="{C3380CC4-5D6E-409C-BE32-E72D297353CC}">
                    <c16:uniqueId val="{0000000F-9BE5-4641-9734-F209C714D0E9}"/>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Households!$A$35</c15:sqref>
                        </c15:formulaRef>
                      </c:ext>
                    </c:extLst>
                    <c:strCache>
                      <c:ptCount val="1"/>
                      <c:pt idx="0">
                        <c:v>      With Only Nonrelatives Present</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Unincorporated Kings County</c:v>
                      </c:pt>
                      <c:pt idx="1">
                        <c:v>Kings County</c:v>
                      </c:pt>
                      <c:pt idx="2">
                        <c:v>California</c:v>
                      </c:pt>
                    </c:strCache>
                  </c:strRef>
                </c:cat>
                <c:val>
                  <c:numRef>
                    <c:extLst>
                      <c:ext xmlns:c15="http://schemas.microsoft.com/office/drawing/2012/chart" uri="{02D57815-91ED-43cb-92C2-25804820EDAC}">
                        <c15:fullRef>
                          <c15:sqref>Households!$B$35:$G$35</c15:sqref>
                        </c15:fullRef>
                        <c15:formulaRef>
                          <c15:sqref>(Households!$C$35,Households!$E$35,Households!$G$35)</c15:sqref>
                        </c15:formulaRef>
                      </c:ext>
                    </c:extLst>
                    <c:numCache>
                      <c:formatCode>#,##0.0%</c:formatCode>
                      <c:ptCount val="3"/>
                      <c:pt idx="0">
                        <c:v>3.3535266118563394E-3</c:v>
                      </c:pt>
                      <c:pt idx="1">
                        <c:v>5.6646179249610126E-3</c:v>
                      </c:pt>
                      <c:pt idx="2">
                        <c:v>1.7999999999999999E-2</c:v>
                      </c:pt>
                    </c:numCache>
                  </c:numRef>
                </c:val>
                <c:extLst xmlns:c15="http://schemas.microsoft.com/office/drawing/2012/chart">
                  <c:ext xmlns:c16="http://schemas.microsoft.com/office/drawing/2014/chart" uri="{C3380CC4-5D6E-409C-BE32-E72D297353CC}">
                    <c16:uniqueId val="{00000010-9BE5-4641-9734-F209C714D0E9}"/>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Households!$A$37</c15:sqref>
                        </c15:formulaRef>
                      </c:ext>
                    </c:extLst>
                    <c:strCache>
                      <c:ptCount val="1"/>
                      <c:pt idx="0">
                        <c:v>      Living Alone</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Unincorporated Kings County</c:v>
                      </c:pt>
                      <c:pt idx="1">
                        <c:v>Kings County</c:v>
                      </c:pt>
                      <c:pt idx="2">
                        <c:v>California</c:v>
                      </c:pt>
                    </c:strCache>
                  </c:strRef>
                </c:cat>
                <c:val>
                  <c:numRef>
                    <c:extLst>
                      <c:ext xmlns:c15="http://schemas.microsoft.com/office/drawing/2012/chart" uri="{02D57815-91ED-43cb-92C2-25804820EDAC}">
                        <c15:fullRef>
                          <c15:sqref>Households!$B$37:$G$37</c15:sqref>
                        </c15:fullRef>
                        <c15:formulaRef>
                          <c15:sqref>(Households!$C$37,Households!$E$37,Households!$G$37)</c15:sqref>
                        </c15:formulaRef>
                      </c:ext>
                    </c:extLst>
                    <c:numCache>
                      <c:formatCode>#,##0.0%</c:formatCode>
                      <c:ptCount val="3"/>
                      <c:pt idx="0">
                        <c:v>6.5123323236694078E-2</c:v>
                      </c:pt>
                      <c:pt idx="1">
                        <c:v>8.2882304375745341E-2</c:v>
                      </c:pt>
                      <c:pt idx="2">
                        <c:v>0.106</c:v>
                      </c:pt>
                    </c:numCache>
                  </c:numRef>
                </c:val>
                <c:extLst xmlns:c15="http://schemas.microsoft.com/office/drawing/2012/chart">
                  <c:ext xmlns:c16="http://schemas.microsoft.com/office/drawing/2014/chart" uri="{C3380CC4-5D6E-409C-BE32-E72D297353CC}">
                    <c16:uniqueId val="{00000012-9BE5-4641-9734-F209C714D0E9}"/>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Households!$A$38</c15:sqref>
                        </c15:formulaRef>
                      </c:ext>
                    </c:extLst>
                    <c:strCache>
                      <c:ptCount val="1"/>
                      <c:pt idx="0">
                        <c:v>      With Own Children Under 18 Years</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Unincorporated Kings County</c:v>
                      </c:pt>
                      <c:pt idx="1">
                        <c:v>Kings County</c:v>
                      </c:pt>
                      <c:pt idx="2">
                        <c:v>California</c:v>
                      </c:pt>
                    </c:strCache>
                  </c:strRef>
                </c:cat>
                <c:val>
                  <c:numRef>
                    <c:extLst>
                      <c:ext xmlns:c15="http://schemas.microsoft.com/office/drawing/2012/chart" uri="{02D57815-91ED-43cb-92C2-25804820EDAC}">
                        <c15:fullRef>
                          <c15:sqref>Households!$B$38:$G$38</c15:sqref>
                        </c15:fullRef>
                        <c15:formulaRef>
                          <c15:sqref>(Households!$C$38,Households!$E$38,Households!$G$38)</c15:sqref>
                        </c15:formulaRef>
                      </c:ext>
                    </c:extLst>
                    <c:numCache>
                      <c:formatCode>#,##0.0%</c:formatCode>
                      <c:ptCount val="3"/>
                      <c:pt idx="0">
                        <c:v>1.7741237559498052E-2</c:v>
                      </c:pt>
                      <c:pt idx="1">
                        <c:v>2.412622695165581E-2</c:v>
                      </c:pt>
                      <c:pt idx="2">
                        <c:v>1.2999999999999999E-2</c:v>
                      </c:pt>
                    </c:numCache>
                  </c:numRef>
                </c:val>
                <c:extLst xmlns:c15="http://schemas.microsoft.com/office/drawing/2012/chart">
                  <c:ext xmlns:c16="http://schemas.microsoft.com/office/drawing/2014/chart" uri="{C3380CC4-5D6E-409C-BE32-E72D297353CC}">
                    <c16:uniqueId val="{00000013-9BE5-4641-9734-F209C714D0E9}"/>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Households!$A$39</c15:sqref>
                        </c15:formulaRef>
                      </c:ext>
                    </c:extLst>
                    <c:strCache>
                      <c:ptCount val="1"/>
                      <c:pt idx="0">
                        <c:v>      With Relatives, No Own Children Under 18 Years</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Unincorporated Kings County</c:v>
                      </c:pt>
                      <c:pt idx="1">
                        <c:v>Kings County</c:v>
                      </c:pt>
                      <c:pt idx="2">
                        <c:v>California</c:v>
                      </c:pt>
                    </c:strCache>
                  </c:strRef>
                </c:cat>
                <c:val>
                  <c:numRef>
                    <c:extLst>
                      <c:ext xmlns:c15="http://schemas.microsoft.com/office/drawing/2012/chart" uri="{02D57815-91ED-43cb-92C2-25804820EDAC}">
                        <c15:fullRef>
                          <c15:sqref>Households!$B$39:$G$39</c15:sqref>
                        </c15:fullRef>
                        <c15:formulaRef>
                          <c15:sqref>(Households!$C$39,Households!$E$39,Households!$G$39)</c15:sqref>
                        </c15:formulaRef>
                      </c:ext>
                    </c:extLst>
                    <c:numCache>
                      <c:formatCode>#,##0.0%</c:formatCode>
                      <c:ptCount val="3"/>
                      <c:pt idx="0">
                        <c:v>4.1324102120294248E-2</c:v>
                      </c:pt>
                      <c:pt idx="1">
                        <c:v>3.8666177414916063E-2</c:v>
                      </c:pt>
                      <c:pt idx="2">
                        <c:v>3.2000000000000001E-2</c:v>
                      </c:pt>
                    </c:numCache>
                  </c:numRef>
                </c:val>
                <c:extLst xmlns:c15="http://schemas.microsoft.com/office/drawing/2012/chart">
                  <c:ext xmlns:c16="http://schemas.microsoft.com/office/drawing/2014/chart" uri="{C3380CC4-5D6E-409C-BE32-E72D297353CC}">
                    <c16:uniqueId val="{00000014-9BE5-4641-9734-F209C714D0E9}"/>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Households!$A$40</c15:sqref>
                        </c15:formulaRef>
                      </c:ext>
                    </c:extLst>
                    <c:strCache>
                      <c:ptCount val="1"/>
                      <c:pt idx="0">
                        <c:v>      With Only Nonrelatives Present</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Unincorporated Kings County</c:v>
                      </c:pt>
                      <c:pt idx="1">
                        <c:v>Kings County</c:v>
                      </c:pt>
                      <c:pt idx="2">
                        <c:v>California</c:v>
                      </c:pt>
                    </c:strCache>
                  </c:strRef>
                </c:cat>
                <c:val>
                  <c:numRef>
                    <c:extLst>
                      <c:ext xmlns:c15="http://schemas.microsoft.com/office/drawing/2012/chart" uri="{02D57815-91ED-43cb-92C2-25804820EDAC}">
                        <c15:fullRef>
                          <c15:sqref>Households!$B$40:$G$40</c15:sqref>
                        </c15:fullRef>
                        <c15:formulaRef>
                          <c15:sqref>(Households!$C$40,Households!$E$40,Households!$G$40)</c15:sqref>
                        </c15:formulaRef>
                      </c:ext>
                    </c:extLst>
                    <c:numCache>
                      <c:formatCode>#,##0.0%</c:formatCode>
                      <c:ptCount val="3"/>
                      <c:pt idx="0">
                        <c:v>1.1899610558199913E-2</c:v>
                      </c:pt>
                      <c:pt idx="1">
                        <c:v>1.6672782313549215E-2</c:v>
                      </c:pt>
                      <c:pt idx="2">
                        <c:v>2.1999999999999999E-2</c:v>
                      </c:pt>
                    </c:numCache>
                  </c:numRef>
                </c:val>
                <c:extLst xmlns:c15="http://schemas.microsoft.com/office/drawing/2012/chart">
                  <c:ext xmlns:c16="http://schemas.microsoft.com/office/drawing/2014/chart" uri="{C3380CC4-5D6E-409C-BE32-E72D297353CC}">
                    <c16:uniqueId val="{00000015-9BE5-4641-9734-F209C714D0E9}"/>
                  </c:ext>
                </c:extLst>
              </c15:ser>
            </c15:filteredBarSeries>
          </c:ext>
        </c:extLst>
      </c:barChart>
      <c:valAx>
        <c:axId val="145529687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316015"/>
        <c:crosses val="autoZero"/>
        <c:crossBetween val="between"/>
      </c:valAx>
      <c:catAx>
        <c:axId val="1455316015"/>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29687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Households!$A$227</c:f>
              <c:strCache>
                <c:ptCount val="1"/>
                <c:pt idx="0">
                  <c:v>Unincorporated Kings County</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7-1A85-4509-9367-45A24AA293C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Households!$B$227:$G$227</c15:sqref>
                  </c15:fullRef>
                </c:ext>
              </c:extLst>
              <c:f>(Households!$B$227,Households!$D$227,Households!$F$227)</c:f>
              <c:numCache>
                <c:formatCode>0.0%</c:formatCode>
                <c:ptCount val="3"/>
                <c:pt idx="0">
                  <c:v>0.22451317296678122</c:v>
                </c:pt>
                <c:pt idx="1">
                  <c:v>0.20991735537190082</c:v>
                </c:pt>
                <c:pt idx="2">
                  <c:v>0.23965609887157444</c:v>
                </c:pt>
              </c:numCache>
            </c:numRef>
          </c:val>
          <c:extLst>
            <c:ext xmlns:c16="http://schemas.microsoft.com/office/drawing/2014/chart" uri="{C3380CC4-5D6E-409C-BE32-E72D297353CC}">
              <c16:uniqueId val="{00000001-1A85-4509-9367-45A24AA293CB}"/>
            </c:ext>
          </c:extLst>
        </c:ser>
        <c:ser>
          <c:idx val="3"/>
          <c:order val="3"/>
          <c:tx>
            <c:strRef>
              <c:f>Households!$A$229</c:f>
              <c:strCache>
                <c:ptCount val="1"/>
                <c:pt idx="0">
                  <c:v>Kings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Households!$B$229:$G$229</c15:sqref>
                  </c15:fullRef>
                </c:ext>
              </c:extLst>
              <c:f>(Households!$B$229,Households!$D$229,Households!$F$229)</c:f>
              <c:numCache>
                <c:formatCode>0.0%</c:formatCode>
                <c:ptCount val="3"/>
                <c:pt idx="0">
                  <c:v>0.24156564918942602</c:v>
                </c:pt>
                <c:pt idx="1">
                  <c:v>0.24523713011755169</c:v>
                </c:pt>
                <c:pt idx="2">
                  <c:v>0.24610354223433242</c:v>
                </c:pt>
              </c:numCache>
            </c:numRef>
          </c:val>
          <c:extLst>
            <c:ext xmlns:c16="http://schemas.microsoft.com/office/drawing/2014/chart" uri="{C3380CC4-5D6E-409C-BE32-E72D297353CC}">
              <c16:uniqueId val="{00000003-1A85-4509-9367-45A24AA293CB}"/>
            </c:ext>
          </c:extLst>
        </c:ser>
        <c:ser>
          <c:idx val="5"/>
          <c:order val="5"/>
          <c:tx>
            <c:strRef>
              <c:f>Households!$A$231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Households!$B$231:$G$231</c15:sqref>
                  </c15:fullRef>
                </c:ext>
              </c:extLst>
              <c:f>(Households!$B$231,Households!$D$231,Households!$F$231)</c:f>
              <c:numCache>
                <c:formatCode>0.0%</c:formatCode>
                <c:ptCount val="3"/>
                <c:pt idx="0">
                  <c:v>0.25547728551745552</c:v>
                </c:pt>
                <c:pt idx="1">
                  <c:v>0.26890275997719582</c:v>
                </c:pt>
                <c:pt idx="2">
                  <c:v>0.26827172265032745</c:v>
                </c:pt>
              </c:numCache>
            </c:numRef>
          </c:val>
          <c:extLst>
            <c:ext xmlns:c16="http://schemas.microsoft.com/office/drawing/2014/chart" uri="{C3380CC4-5D6E-409C-BE32-E72D297353CC}">
              <c16:uniqueId val="{00000005-1A85-4509-9367-45A24AA293CB}"/>
            </c:ext>
          </c:extLst>
        </c:ser>
        <c:dLbls>
          <c:showLegendKey val="0"/>
          <c:showVal val="1"/>
          <c:showCatName val="0"/>
          <c:showSerName val="0"/>
          <c:showPercent val="0"/>
          <c:showBubbleSize val="0"/>
        </c:dLbls>
        <c:gapWidth val="150"/>
        <c:axId val="40827376"/>
        <c:axId val="40821968"/>
        <c:extLst>
          <c:ext xmlns:c15="http://schemas.microsoft.com/office/drawing/2012/chart" uri="{02D57815-91ED-43cb-92C2-25804820EDAC}">
            <c15:filteredBarSeries>
              <c15:ser>
                <c:idx val="0"/>
                <c:order val="0"/>
                <c:tx>
                  <c:strRef>
                    <c:extLst>
                      <c:ext uri="{02D57815-91ED-43cb-92C2-25804820EDAC}">
                        <c15:formulaRef>
                          <c15:sqref>Households!$A$226</c15:sqref>
                        </c15:formulaRef>
                      </c:ext>
                    </c:extLst>
                    <c:strCache>
                      <c:ptCount val="1"/>
                      <c:pt idx="0">
                        <c:v>Unincorporated Kings County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uri="{02D57815-91ED-43cb-92C2-25804820EDAC}">
                        <c15:fullRef>
                          <c15:sqref>Households!$B$226:$G$226</c15:sqref>
                        </c15:fullRef>
                        <c15:formulaRef>
                          <c15:sqref>(Households!$B$226,Households!$D$226,Households!$F$226)</c15:sqref>
                        </c15:formulaRef>
                      </c:ext>
                    </c:extLst>
                    <c:numCache>
                      <c:formatCode>#,##0.00</c:formatCode>
                      <c:ptCount val="3"/>
                      <c:pt idx="0">
                        <c:v>392</c:v>
                      </c:pt>
                      <c:pt idx="1">
                        <c:v>381</c:v>
                      </c:pt>
                      <c:pt idx="2" formatCode="#,##0">
                        <c:v>446</c:v>
                      </c:pt>
                    </c:numCache>
                  </c:numRef>
                </c:val>
                <c:extLst>
                  <c:ext xmlns:c16="http://schemas.microsoft.com/office/drawing/2014/chart" uri="{C3380CC4-5D6E-409C-BE32-E72D297353CC}">
                    <c16:uniqueId val="{00000000-1A85-4509-9367-45A24AA293C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Households!$A$228</c15:sqref>
                        </c15:formulaRef>
                      </c:ext>
                    </c:extLst>
                    <c:strCache>
                      <c:ptCount val="1"/>
                      <c:pt idx="0">
                        <c:v>Kings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Households!$B$228:$G$228</c15:sqref>
                        </c15:fullRef>
                        <c15:formulaRef>
                          <c15:sqref>(Households!$B$228,Households!$D$228,Households!$F$228)</c15:sqref>
                        </c15:formulaRef>
                      </c:ext>
                    </c:extLst>
                    <c:numCache>
                      <c:formatCode>#,##0.00</c:formatCode>
                      <c:ptCount val="3"/>
                      <c:pt idx="0">
                        <c:v>1654</c:v>
                      </c:pt>
                      <c:pt idx="1">
                        <c:v>1815</c:v>
                      </c:pt>
                      <c:pt idx="2" formatCode="#,##0">
                        <c:v>2258</c:v>
                      </c:pt>
                    </c:numCache>
                  </c:numRef>
                </c:val>
                <c:extLst xmlns:c15="http://schemas.microsoft.com/office/drawing/2012/chart">
                  <c:ext xmlns:c16="http://schemas.microsoft.com/office/drawing/2014/chart" uri="{C3380CC4-5D6E-409C-BE32-E72D297353CC}">
                    <c16:uniqueId val="{00000002-1A85-4509-9367-45A24AA293C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Households!$A$230</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Households!$B$230:$G$230</c15:sqref>
                        </c15:fullRef>
                        <c15:formulaRef>
                          <c15:sqref>(Households!$B$230,Households!$D$230,Households!$F$230)</c15:sqref>
                        </c15:formulaRef>
                      </c:ext>
                    </c:extLst>
                    <c:numCache>
                      <c:formatCode>#,##0.00</c:formatCode>
                      <c:ptCount val="3"/>
                      <c:pt idx="0">
                        <c:v>605590</c:v>
                      </c:pt>
                      <c:pt idx="1">
                        <c:v>737696</c:v>
                      </c:pt>
                      <c:pt idx="2" formatCode="#,##0">
                        <c:v>858161</c:v>
                      </c:pt>
                    </c:numCache>
                  </c:numRef>
                </c:val>
                <c:extLst xmlns:c15="http://schemas.microsoft.com/office/drawing/2012/chart">
                  <c:ext xmlns:c16="http://schemas.microsoft.com/office/drawing/2014/chart" uri="{C3380CC4-5D6E-409C-BE32-E72D297353CC}">
                    <c16:uniqueId val="{00000004-1A85-4509-9367-45A24AA293CB}"/>
                  </c:ext>
                </c:extLst>
              </c15:ser>
            </c15:filteredBarSeries>
          </c:ext>
        </c:extLst>
      </c:barChart>
      <c:catAx>
        <c:axId val="408273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1968"/>
        <c:crosses val="autoZero"/>
        <c:auto val="1"/>
        <c:lblAlgn val="ctr"/>
        <c:lblOffset val="100"/>
        <c:noMultiLvlLbl val="0"/>
      </c:catAx>
      <c:valAx>
        <c:axId val="408219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7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Households!$C$243</c:f>
              <c:strCache>
                <c:ptCount val="1"/>
                <c:pt idx="0">
                  <c:v>Unincorporated Kings County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Households!$C$244:$C$264</c15:sqref>
                  </c15:fullRef>
                </c:ext>
              </c:extLst>
              <c:f>Households!$C$246:$C$248</c:f>
              <c:numCache>
                <c:formatCode>#,##0.0%</c:formatCode>
                <c:ptCount val="3"/>
                <c:pt idx="0">
                  <c:v>0.12873215058416271</c:v>
                </c:pt>
                <c:pt idx="1">
                  <c:v>4.4677628732150587E-2</c:v>
                </c:pt>
                <c:pt idx="2">
                  <c:v>4.0566854175681524E-2</c:v>
                </c:pt>
              </c:numCache>
            </c:numRef>
          </c:val>
          <c:extLst>
            <c:ext xmlns:c16="http://schemas.microsoft.com/office/drawing/2014/chart" uri="{C3380CC4-5D6E-409C-BE32-E72D297353CC}">
              <c16:uniqueId val="{00000000-C673-4E85-B29F-25B32667192F}"/>
            </c:ext>
          </c:extLst>
        </c:ser>
        <c:ser>
          <c:idx val="3"/>
          <c:order val="3"/>
          <c:tx>
            <c:strRef>
              <c:f>Households!$E$243</c:f>
              <c:strCache>
                <c:ptCount val="1"/>
                <c:pt idx="0">
                  <c:v>Kings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Households!$E$244:$E$264</c15:sqref>
                  </c15:fullRef>
                </c:ext>
              </c:extLst>
              <c:f>Households!$E$246:$E$248</c:f>
              <c:numCache>
                <c:formatCode>#,##0.0%</c:formatCode>
                <c:ptCount val="3"/>
                <c:pt idx="0">
                  <c:v>0.11393450142188791</c:v>
                </c:pt>
                <c:pt idx="1">
                  <c:v>5.0821025593982203E-2</c:v>
                </c:pt>
                <c:pt idx="2">
                  <c:v>2.5937987340610952E-2</c:v>
                </c:pt>
              </c:numCache>
            </c:numRef>
          </c:val>
          <c:extLst>
            <c:ext xmlns:c16="http://schemas.microsoft.com/office/drawing/2014/chart" uri="{C3380CC4-5D6E-409C-BE32-E72D297353CC}">
              <c16:uniqueId val="{00000001-C673-4E85-B29F-25B32667192F}"/>
            </c:ext>
          </c:extLst>
        </c:ser>
        <c:ser>
          <c:idx val="5"/>
          <c:order val="5"/>
          <c:tx>
            <c:strRef>
              <c:f>Households!$G$243</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Households!$G$244:$G$264</c15:sqref>
                  </c15:fullRef>
                </c:ext>
              </c:extLst>
              <c:f>Households!$G$246:$G$248</c:f>
              <c:numCache>
                <c:formatCode>#,##0.0%</c:formatCode>
                <c:ptCount val="3"/>
                <c:pt idx="0">
                  <c:v>7.8E-2</c:v>
                </c:pt>
                <c:pt idx="1">
                  <c:v>3.3000000000000002E-2</c:v>
                </c:pt>
                <c:pt idx="2">
                  <c:v>2.5999999999999999E-2</c:v>
                </c:pt>
              </c:numCache>
            </c:numRef>
          </c:val>
          <c:extLst>
            <c:ext xmlns:c16="http://schemas.microsoft.com/office/drawing/2014/chart" uri="{C3380CC4-5D6E-409C-BE32-E72D297353CC}">
              <c16:uniqueId val="{00000002-C673-4E85-B29F-25B32667192F}"/>
            </c:ext>
          </c:extLst>
        </c:ser>
        <c:dLbls>
          <c:dLblPos val="outEnd"/>
          <c:showLegendKey val="0"/>
          <c:showVal val="1"/>
          <c:showCatName val="0"/>
          <c:showSerName val="0"/>
          <c:showPercent val="0"/>
          <c:showBubbleSize val="0"/>
        </c:dLbls>
        <c:gapWidth val="40"/>
        <c:axId val="2027743408"/>
        <c:axId val="2027742160"/>
        <c:extLst>
          <c:ext xmlns:c15="http://schemas.microsoft.com/office/drawing/2012/chart" uri="{02D57815-91ED-43cb-92C2-25804820EDAC}">
            <c15:filteredBarSeries>
              <c15:ser>
                <c:idx val="0"/>
                <c:order val="0"/>
                <c:tx>
                  <c:strRef>
                    <c:extLst>
                      <c:ext uri="{02D57815-91ED-43cb-92C2-25804820EDAC}">
                        <c15:formulaRef>
                          <c15:sqref>Households!$B$243</c15:sqref>
                        </c15:formulaRef>
                      </c:ext>
                    </c:extLst>
                    <c:strCache>
                      <c:ptCount val="1"/>
                      <c:pt idx="0">
                        <c:v>Unincorporated Kings County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uri="{02D57815-91ED-43cb-92C2-25804820EDAC}">
                        <c15:fullRef>
                          <c15:sqref>Households!$B$244:$B$264</c15:sqref>
                        </c15:fullRef>
                        <c15:formulaRef>
                          <c15:sqref>Households!$B$246:$B$248</c15:sqref>
                        </c15:formulaRef>
                      </c:ext>
                    </c:extLst>
                    <c:numCache>
                      <c:formatCode>#,##0</c:formatCode>
                      <c:ptCount val="3"/>
                      <c:pt idx="0">
                        <c:v>1190</c:v>
                      </c:pt>
                      <c:pt idx="1">
                        <c:v>413</c:v>
                      </c:pt>
                      <c:pt idx="2">
                        <c:v>375</c:v>
                      </c:pt>
                    </c:numCache>
                  </c:numRef>
                </c:val>
                <c:extLst>
                  <c:ext xmlns:c16="http://schemas.microsoft.com/office/drawing/2014/chart" uri="{C3380CC4-5D6E-409C-BE32-E72D297353CC}">
                    <c16:uniqueId val="{00000003-C673-4E85-B29F-25B32667192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Households!$D$243</c15:sqref>
                        </c15:formulaRef>
                      </c:ext>
                    </c:extLst>
                    <c:strCache>
                      <c:ptCount val="1"/>
                      <c:pt idx="0">
                        <c:v>Kings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Households!$D$244:$D$264</c15:sqref>
                        </c15:fullRef>
                        <c15:formulaRef>
                          <c15:sqref>Households!$D$246:$D$248</c15:sqref>
                        </c15:formulaRef>
                      </c:ext>
                    </c:extLst>
                    <c:numCache>
                      <c:formatCode>#,##0</c:formatCode>
                      <c:ptCount val="3"/>
                      <c:pt idx="0">
                        <c:v>4968</c:v>
                      </c:pt>
                      <c:pt idx="1">
                        <c:v>2216</c:v>
                      </c:pt>
                      <c:pt idx="2">
                        <c:v>1131</c:v>
                      </c:pt>
                    </c:numCache>
                  </c:numRef>
                </c:val>
                <c:extLst xmlns:c15="http://schemas.microsoft.com/office/drawing/2012/chart">
                  <c:ext xmlns:c16="http://schemas.microsoft.com/office/drawing/2014/chart" uri="{C3380CC4-5D6E-409C-BE32-E72D297353CC}">
                    <c16:uniqueId val="{00000004-C673-4E85-B29F-25B32667192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Households!$F$243</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Households!$F$244:$F$264</c15:sqref>
                        </c15:fullRef>
                        <c15:formulaRef>
                          <c15:sqref>Households!$F$246:$F$248</c15:sqref>
                        </c15:formulaRef>
                      </c:ext>
                    </c:extLst>
                    <c:numCache>
                      <c:formatCode>#,##0</c:formatCode>
                      <c:ptCount val="3"/>
                      <c:pt idx="0">
                        <c:v>1025856</c:v>
                      </c:pt>
                      <c:pt idx="1">
                        <c:v>440129</c:v>
                      </c:pt>
                      <c:pt idx="2">
                        <c:v>343533</c:v>
                      </c:pt>
                    </c:numCache>
                  </c:numRef>
                </c:val>
                <c:extLst xmlns:c15="http://schemas.microsoft.com/office/drawing/2012/chart">
                  <c:ext xmlns:c16="http://schemas.microsoft.com/office/drawing/2014/chart" uri="{C3380CC4-5D6E-409C-BE32-E72D297353CC}">
                    <c16:uniqueId val="{00000005-C673-4E85-B29F-25B32667192F}"/>
                  </c:ext>
                </c:extLst>
              </c15:ser>
            </c15:filteredBarSeries>
          </c:ext>
        </c:extLst>
      </c:barChart>
      <c:catAx>
        <c:axId val="2027743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2160"/>
        <c:crosses val="autoZero"/>
        <c:auto val="1"/>
        <c:lblAlgn val="ctr"/>
        <c:lblOffset val="100"/>
        <c:noMultiLvlLbl val="0"/>
      </c:catAx>
      <c:valAx>
        <c:axId val="20277421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3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Households!$A$270</c:f>
              <c:strCache>
                <c:ptCount val="1"/>
                <c:pt idx="0">
                  <c:v>      1-Person Household</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Households!$B$270:$G$270</c15:sqref>
                  </c15:fullRef>
                </c:ext>
              </c:extLst>
              <c:f>(Households!$C$270,Households!$E$270,Households!$G$270)</c:f>
              <c:numCache>
                <c:formatCode>#,##0.0%</c:formatCode>
                <c:ptCount val="3"/>
                <c:pt idx="0">
                  <c:v>0.1597447544884274</c:v>
                </c:pt>
                <c:pt idx="1">
                  <c:v>0.12066673483996319</c:v>
                </c:pt>
                <c:pt idx="2">
                  <c:v>0.14571614019904805</c:v>
                </c:pt>
              </c:numCache>
            </c:numRef>
          </c:val>
          <c:extLst>
            <c:ext xmlns:c16="http://schemas.microsoft.com/office/drawing/2014/chart" uri="{C3380CC4-5D6E-409C-BE32-E72D297353CC}">
              <c16:uniqueId val="{00000000-1263-43D2-8254-A52A4736FC63}"/>
            </c:ext>
          </c:extLst>
        </c:ser>
        <c:ser>
          <c:idx val="2"/>
          <c:order val="2"/>
          <c:tx>
            <c:strRef>
              <c:f>Households!$A$271</c:f>
              <c:strCache>
                <c:ptCount val="1"/>
                <c:pt idx="0">
                  <c:v>      2-Person Household</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Households!$B$271:$G$271</c15:sqref>
                  </c15:fullRef>
                </c:ext>
              </c:extLst>
              <c:f>(Households!$C$271,Households!$E$271,Households!$G$271)</c:f>
              <c:numCache>
                <c:formatCode>#,##0.0%</c:formatCode>
                <c:ptCount val="3"/>
                <c:pt idx="0">
                  <c:v>0.26627730910664077</c:v>
                </c:pt>
                <c:pt idx="1">
                  <c:v>0.30146231721034866</c:v>
                </c:pt>
                <c:pt idx="2">
                  <c:v>0.25735612289052368</c:v>
                </c:pt>
              </c:numCache>
            </c:numRef>
          </c:val>
          <c:extLst>
            <c:ext xmlns:c16="http://schemas.microsoft.com/office/drawing/2014/chart" uri="{C3380CC4-5D6E-409C-BE32-E72D297353CC}">
              <c16:uniqueId val="{00000001-1263-43D2-8254-A52A4736FC63}"/>
            </c:ext>
          </c:extLst>
        </c:ser>
        <c:ser>
          <c:idx val="3"/>
          <c:order val="3"/>
          <c:tx>
            <c:strRef>
              <c:f>Households!$A$272</c:f>
              <c:strCache>
                <c:ptCount val="1"/>
                <c:pt idx="0">
                  <c:v>      3-Person Household</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Households!$B$272:$G$272</c15:sqref>
                  </c15:fullRef>
                </c:ext>
              </c:extLst>
              <c:f>(Households!$C$272,Households!$E$272,Households!$G$272)</c:f>
              <c:numCache>
                <c:formatCode>#,##0.0%</c:formatCode>
                <c:ptCount val="3"/>
                <c:pt idx="0">
                  <c:v>0.16731559593337667</c:v>
                </c:pt>
                <c:pt idx="1">
                  <c:v>0.20482666939359853</c:v>
                </c:pt>
                <c:pt idx="2">
                  <c:v>0.16118563392470792</c:v>
                </c:pt>
              </c:numCache>
            </c:numRef>
          </c:val>
          <c:extLst>
            <c:ext xmlns:c16="http://schemas.microsoft.com/office/drawing/2014/chart" uri="{C3380CC4-5D6E-409C-BE32-E72D297353CC}">
              <c16:uniqueId val="{00000002-1263-43D2-8254-A52A4736FC63}"/>
            </c:ext>
          </c:extLst>
        </c:ser>
        <c:ser>
          <c:idx val="4"/>
          <c:order val="4"/>
          <c:tx>
            <c:strRef>
              <c:f>Households!$A$273</c:f>
              <c:strCache>
                <c:ptCount val="1"/>
                <c:pt idx="0">
                  <c:v>      4-Person Household</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Households!$B$273:$G$273</c15:sqref>
                  </c15:fullRef>
                </c:ext>
              </c:extLst>
              <c:f>(Households!$C$273,Households!$E$273,Households!$G$273)</c:f>
              <c:numCache>
                <c:formatCode>#,##0.0%</c:formatCode>
                <c:ptCount val="3"/>
                <c:pt idx="0">
                  <c:v>0.21836469824789101</c:v>
                </c:pt>
                <c:pt idx="1">
                  <c:v>0.15318539727988545</c:v>
                </c:pt>
                <c:pt idx="2">
                  <c:v>0.22176546949372566</c:v>
                </c:pt>
              </c:numCache>
            </c:numRef>
          </c:val>
          <c:extLst>
            <c:ext xmlns:c16="http://schemas.microsoft.com/office/drawing/2014/chart" uri="{C3380CC4-5D6E-409C-BE32-E72D297353CC}">
              <c16:uniqueId val="{00000003-1263-43D2-8254-A52A4736FC63}"/>
            </c:ext>
          </c:extLst>
        </c:ser>
        <c:ser>
          <c:idx val="5"/>
          <c:order val="5"/>
          <c:tx>
            <c:strRef>
              <c:f>Households!$A$274</c:f>
              <c:strCache>
                <c:ptCount val="1"/>
                <c:pt idx="0">
                  <c:v>      5-Person Household</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Households!$B$274:$G$274</c15:sqref>
                  </c15:fullRef>
                </c:ext>
              </c:extLst>
              <c:f>(Households!$C$274,Households!$E$274,Households!$G$274)</c:f>
              <c:numCache>
                <c:formatCode>#,##0.0%</c:formatCode>
                <c:ptCount val="3"/>
                <c:pt idx="0">
                  <c:v>9.2039800995024873E-2</c:v>
                </c:pt>
                <c:pt idx="1">
                  <c:v>0.13201758871050209</c:v>
                </c:pt>
                <c:pt idx="2">
                  <c:v>0.12873215058416271</c:v>
                </c:pt>
              </c:numCache>
            </c:numRef>
          </c:val>
          <c:extLst>
            <c:ext xmlns:c16="http://schemas.microsoft.com/office/drawing/2014/chart" uri="{C3380CC4-5D6E-409C-BE32-E72D297353CC}">
              <c16:uniqueId val="{00000004-1263-43D2-8254-A52A4736FC63}"/>
            </c:ext>
          </c:extLst>
        </c:ser>
        <c:ser>
          <c:idx val="6"/>
          <c:order val="6"/>
          <c:tx>
            <c:strRef>
              <c:f>Households!$A$275</c:f>
              <c:strCache>
                <c:ptCount val="1"/>
                <c:pt idx="0">
                  <c:v>      6-Person Household</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Households!$B$275:$G$275</c15:sqref>
                  </c15:fullRef>
                </c:ext>
              </c:extLst>
              <c:f>(Households!$C$275,Households!$E$275,Households!$G$275)</c:f>
              <c:numCache>
                <c:formatCode>#,##0.0%</c:formatCode>
                <c:ptCount val="3"/>
                <c:pt idx="0">
                  <c:v>5.8403634003893576E-2</c:v>
                </c:pt>
                <c:pt idx="1">
                  <c:v>5.1334492279374151E-2</c:v>
                </c:pt>
                <c:pt idx="2">
                  <c:v>4.4677628732150587E-2</c:v>
                </c:pt>
              </c:numCache>
            </c:numRef>
          </c:val>
          <c:extLst>
            <c:ext xmlns:c16="http://schemas.microsoft.com/office/drawing/2014/chart" uri="{C3380CC4-5D6E-409C-BE32-E72D297353CC}">
              <c16:uniqueId val="{00000005-1263-43D2-8254-A52A4736FC63}"/>
            </c:ext>
          </c:extLst>
        </c:ser>
        <c:ser>
          <c:idx val="7"/>
          <c:order val="7"/>
          <c:tx>
            <c:strRef>
              <c:f>Households!$A$276</c:f>
              <c:strCache>
                <c:ptCount val="1"/>
                <c:pt idx="0">
                  <c:v>      7-or-More Person Household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Households!$B$276:$G$276</c15:sqref>
                  </c15:fullRef>
                </c:ext>
              </c:extLst>
              <c:f>(Households!$C$276,Households!$E$276,Households!$G$276)</c:f>
              <c:numCache>
                <c:formatCode>#,##0.0%</c:formatCode>
                <c:ptCount val="3"/>
                <c:pt idx="0">
                  <c:v>3.7854207224745834E-2</c:v>
                </c:pt>
                <c:pt idx="1">
                  <c:v>3.6506800286327842E-2</c:v>
                </c:pt>
                <c:pt idx="2">
                  <c:v>4.0566854175681524E-2</c:v>
                </c:pt>
              </c:numCache>
            </c:numRef>
          </c:val>
          <c:extLst>
            <c:ext xmlns:c16="http://schemas.microsoft.com/office/drawing/2014/chart" uri="{C3380CC4-5D6E-409C-BE32-E72D297353CC}">
              <c16:uniqueId val="{00000006-1263-43D2-8254-A52A4736FC63}"/>
            </c:ext>
          </c:extLst>
        </c:ser>
        <c:dLbls>
          <c:dLblPos val="ctr"/>
          <c:showLegendKey val="0"/>
          <c:showVal val="1"/>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1314428399"/>
        <c:axId val="1314442543"/>
        <c:extLst>
          <c:ext xmlns:c15="http://schemas.microsoft.com/office/drawing/2012/chart" uri="{02D57815-91ED-43cb-92C2-25804820EDAC}">
            <c15:filteredBarSeries>
              <c15:ser>
                <c:idx val="0"/>
                <c:order val="0"/>
                <c:tx>
                  <c:strRef>
                    <c:extLst>
                      <c:ext uri="{02D57815-91ED-43cb-92C2-25804820EDAC}">
                        <c15:formulaRef>
                          <c15:sqref>Households!$A$269</c15:sqref>
                        </c15:formulaRef>
                      </c:ext>
                    </c:extLst>
                    <c:strCache>
                      <c:ptCount val="1"/>
                      <c:pt idx="0">
                        <c:v>Total Occupied Housing Units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uri="{02D57815-91ED-43cb-92C2-25804820EDAC}">
                        <c15:fullRef>
                          <c15:sqref>Households!$B$269:$G$269</c15:sqref>
                        </c15:fullRef>
                        <c15:formulaRef>
                          <c15:sqref>(Households!$C$269,Households!$E$269,Households!$G$269)</c15:sqref>
                        </c15:formulaRef>
                      </c:ext>
                    </c:extLst>
                    <c:numCache>
                      <c:formatCode>#,##0.0%</c:formatCode>
                      <c:ptCount val="3"/>
                    </c:numCache>
                  </c:numRef>
                </c:val>
                <c:extLst>
                  <c:ext xmlns:c16="http://schemas.microsoft.com/office/drawing/2014/chart" uri="{C3380CC4-5D6E-409C-BE32-E72D297353CC}">
                    <c16:uniqueId val="{00000007-1263-43D2-8254-A52A4736FC63}"/>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Households!$A$277</c15:sqref>
                        </c15:formulaRef>
                      </c:ext>
                    </c:extLst>
                    <c:strCache>
                      <c:ptCount val="1"/>
                      <c:pt idx="0">
                        <c:v>Owner-Occupied</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Households!$B$277:$G$277</c15:sqref>
                        </c15:fullRef>
                        <c15:formulaRef>
                          <c15:sqref>(Households!$C$277,Households!$E$277,Households!$G$277)</c15:sqref>
                        </c15:formulaRef>
                      </c:ext>
                    </c:extLst>
                    <c:numCache>
                      <c:formatCode>#,##0.0%</c:formatCode>
                      <c:ptCount val="3"/>
                      <c:pt idx="0">
                        <c:v>0.5246593121349773</c:v>
                      </c:pt>
                      <c:pt idx="1">
                        <c:v>0.4802127006851416</c:v>
                      </c:pt>
                      <c:pt idx="2">
                        <c:v>0.4649502379922108</c:v>
                      </c:pt>
                    </c:numCache>
                  </c:numRef>
                </c:val>
                <c:extLst xmlns:c15="http://schemas.microsoft.com/office/drawing/2012/chart">
                  <c:ext xmlns:c16="http://schemas.microsoft.com/office/drawing/2014/chart" uri="{C3380CC4-5D6E-409C-BE32-E72D297353CC}">
                    <c16:uniqueId val="{00000008-1263-43D2-8254-A52A4736FC63}"/>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Households!$A$278</c15:sqref>
                        </c15:formulaRef>
                      </c:ext>
                    </c:extLst>
                    <c:strCache>
                      <c:ptCount val="1"/>
                      <c:pt idx="0">
                        <c:v>      1-Person Household</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Households!$B$278:$G$278</c15:sqref>
                        </c15:fullRef>
                        <c15:formulaRef>
                          <c15:sqref>(Households!$C$278,Households!$E$278,Households!$G$278)</c15:sqref>
                        </c15:formulaRef>
                      </c:ext>
                    </c:extLst>
                    <c:numCache>
                      <c:formatCode>#,##0.0%</c:formatCode>
                      <c:ptCount val="3"/>
                      <c:pt idx="0">
                        <c:v>8.9768548561540096E-2</c:v>
                      </c:pt>
                      <c:pt idx="1">
                        <c:v>7.0150322118826061E-2</c:v>
                      </c:pt>
                      <c:pt idx="2">
                        <c:v>7.9294677628732158E-2</c:v>
                      </c:pt>
                    </c:numCache>
                  </c:numRef>
                </c:val>
                <c:extLst xmlns:c15="http://schemas.microsoft.com/office/drawing/2012/chart">
                  <c:ext xmlns:c16="http://schemas.microsoft.com/office/drawing/2014/chart" uri="{C3380CC4-5D6E-409C-BE32-E72D297353CC}">
                    <c16:uniqueId val="{00000009-1263-43D2-8254-A52A4736FC63}"/>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Households!$A$279</c15:sqref>
                        </c15:formulaRef>
                      </c:ext>
                    </c:extLst>
                    <c:strCache>
                      <c:ptCount val="1"/>
                      <c:pt idx="0">
                        <c:v>      2-Person Household</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Households!$B$279:$G$279</c15:sqref>
                        </c15:fullRef>
                        <c15:formulaRef>
                          <c15:sqref>(Households!$C$279,Households!$E$279,Households!$G$279)</c15:sqref>
                        </c15:formulaRef>
                      </c:ext>
                    </c:extLst>
                    <c:numCache>
                      <c:formatCode>#,##0.0%</c:formatCode>
                      <c:ptCount val="3"/>
                      <c:pt idx="0">
                        <c:v>0.18927103612372925</c:v>
                      </c:pt>
                      <c:pt idx="1">
                        <c:v>0.15615093567849478</c:v>
                      </c:pt>
                      <c:pt idx="2">
                        <c:v>0.14344439636520998</c:v>
                      </c:pt>
                    </c:numCache>
                  </c:numRef>
                </c:val>
                <c:extLst xmlns:c15="http://schemas.microsoft.com/office/drawing/2012/chart">
                  <c:ext xmlns:c16="http://schemas.microsoft.com/office/drawing/2014/chart" uri="{C3380CC4-5D6E-409C-BE32-E72D297353CC}">
                    <c16:uniqueId val="{0000000A-1263-43D2-8254-A52A4736FC63}"/>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Households!$A$280</c15:sqref>
                        </c15:formulaRef>
                      </c:ext>
                    </c:extLst>
                    <c:strCache>
                      <c:ptCount val="1"/>
                      <c:pt idx="0">
                        <c:v>      3-Person Household</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Households!$B$280:$G$280</c15:sqref>
                        </c15:fullRef>
                        <c15:formulaRef>
                          <c15:sqref>(Households!$C$280,Households!$E$280,Households!$G$280)</c15:sqref>
                        </c15:formulaRef>
                      </c:ext>
                    </c:extLst>
                    <c:numCache>
                      <c:formatCode>#,##0.0%</c:formatCode>
                      <c:ptCount val="3"/>
                      <c:pt idx="0">
                        <c:v>6.7704953493402581E-2</c:v>
                      </c:pt>
                      <c:pt idx="1">
                        <c:v>9.0091011350853872E-2</c:v>
                      </c:pt>
                      <c:pt idx="2">
                        <c:v>6.6313284292514069E-2</c:v>
                      </c:pt>
                    </c:numCache>
                  </c:numRef>
                </c:val>
                <c:extLst xmlns:c15="http://schemas.microsoft.com/office/drawing/2012/chart">
                  <c:ext xmlns:c16="http://schemas.microsoft.com/office/drawing/2014/chart" uri="{C3380CC4-5D6E-409C-BE32-E72D297353CC}">
                    <c16:uniqueId val="{0000000B-1263-43D2-8254-A52A4736FC63}"/>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Households!$A$281</c15:sqref>
                        </c15:formulaRef>
                      </c:ext>
                    </c:extLst>
                    <c:strCache>
                      <c:ptCount val="1"/>
                      <c:pt idx="0">
                        <c:v>      4-Person Household</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Households!$B$281:$G$281</c15:sqref>
                        </c15:fullRef>
                        <c15:formulaRef>
                          <c15:sqref>(Households!$C$281,Households!$E$281,Households!$G$281)</c15:sqref>
                        </c15:formulaRef>
                      </c:ext>
                    </c:extLst>
                    <c:numCache>
                      <c:formatCode>#,##0.0%</c:formatCode>
                      <c:ptCount val="3"/>
                      <c:pt idx="0">
                        <c:v>8.4468959550075703E-2</c:v>
                      </c:pt>
                      <c:pt idx="1">
                        <c:v>5.675426935269455E-2</c:v>
                      </c:pt>
                      <c:pt idx="2">
                        <c:v>8.7948939852877536E-2</c:v>
                      </c:pt>
                    </c:numCache>
                  </c:numRef>
                </c:val>
                <c:extLst xmlns:c15="http://schemas.microsoft.com/office/drawing/2012/chart">
                  <c:ext xmlns:c16="http://schemas.microsoft.com/office/drawing/2014/chart" uri="{C3380CC4-5D6E-409C-BE32-E72D297353CC}">
                    <c16:uniqueId val="{0000000C-1263-43D2-8254-A52A4736FC63}"/>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Households!$A$282</c15:sqref>
                        </c15:formulaRef>
                      </c:ext>
                    </c:extLst>
                    <c:strCache>
                      <c:ptCount val="1"/>
                      <c:pt idx="0">
                        <c:v>      5-Person Household</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Households!$B$282:$G$282</c15:sqref>
                        </c15:fullRef>
                        <c15:formulaRef>
                          <c15:sqref>(Households!$C$282,Households!$E$282,Households!$G$282)</c15:sqref>
                        </c15:formulaRef>
                      </c:ext>
                    </c:extLst>
                    <c:numCache>
                      <c:formatCode>#,##0.0%</c:formatCode>
                      <c:ptCount val="3"/>
                      <c:pt idx="0">
                        <c:v>3.9260220635950679E-2</c:v>
                      </c:pt>
                      <c:pt idx="1">
                        <c:v>6.8207383168013086E-2</c:v>
                      </c:pt>
                      <c:pt idx="2">
                        <c:v>4.8788403288619643E-2</c:v>
                      </c:pt>
                    </c:numCache>
                  </c:numRef>
                </c:val>
                <c:extLst xmlns:c15="http://schemas.microsoft.com/office/drawing/2012/chart">
                  <c:ext xmlns:c16="http://schemas.microsoft.com/office/drawing/2014/chart" uri="{C3380CC4-5D6E-409C-BE32-E72D297353CC}">
                    <c16:uniqueId val="{0000000D-1263-43D2-8254-A52A4736FC63}"/>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Households!$A$283</c15:sqref>
                        </c15:formulaRef>
                      </c:ext>
                    </c:extLst>
                    <c:strCache>
                      <c:ptCount val="1"/>
                      <c:pt idx="0">
                        <c:v>      6-Person Household</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Households!$B$283:$G$283</c15:sqref>
                        </c15:fullRef>
                        <c15:formulaRef>
                          <c15:sqref>(Households!$C$283,Households!$E$283,Households!$G$283)</c15:sqref>
                        </c15:formulaRef>
                      </c:ext>
                    </c:extLst>
                    <c:numCache>
                      <c:formatCode>#,##0.0%</c:formatCode>
                      <c:ptCount val="3"/>
                      <c:pt idx="0">
                        <c:v>4.2721176725070302E-2</c:v>
                      </c:pt>
                      <c:pt idx="1">
                        <c:v>1.5748031496062985E-2</c:v>
                      </c:pt>
                      <c:pt idx="2">
                        <c:v>2.0553872782345304E-2</c:v>
                      </c:pt>
                    </c:numCache>
                  </c:numRef>
                </c:val>
                <c:extLst xmlns:c15="http://schemas.microsoft.com/office/drawing/2012/chart">
                  <c:ext xmlns:c16="http://schemas.microsoft.com/office/drawing/2014/chart" uri="{C3380CC4-5D6E-409C-BE32-E72D297353CC}">
                    <c16:uniqueId val="{0000000E-1263-43D2-8254-A52A4736FC63}"/>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Households!$A$284</c15:sqref>
                        </c15:formulaRef>
                      </c:ext>
                    </c:extLst>
                    <c:strCache>
                      <c:ptCount val="1"/>
                      <c:pt idx="0">
                        <c:v>      7-or-More Person Household</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Households!$B$284:$G$284</c15:sqref>
                        </c15:fullRef>
                        <c15:formulaRef>
                          <c15:sqref>(Households!$C$284,Households!$E$284,Households!$G$284)</c15:sqref>
                        </c15:formulaRef>
                      </c:ext>
                    </c:extLst>
                    <c:numCache>
                      <c:formatCode>#,##0.0%</c:formatCode>
                      <c:ptCount val="3"/>
                      <c:pt idx="0">
                        <c:v>1.1464417045208739E-2</c:v>
                      </c:pt>
                      <c:pt idx="1">
                        <c:v>2.3110747520196338E-2</c:v>
                      </c:pt>
                      <c:pt idx="2">
                        <c:v>1.8606663781912593E-2</c:v>
                      </c:pt>
                    </c:numCache>
                  </c:numRef>
                </c:val>
                <c:extLst xmlns:c15="http://schemas.microsoft.com/office/drawing/2012/chart">
                  <c:ext xmlns:c16="http://schemas.microsoft.com/office/drawing/2014/chart" uri="{C3380CC4-5D6E-409C-BE32-E72D297353CC}">
                    <c16:uniqueId val="{0000000F-1263-43D2-8254-A52A4736FC63}"/>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Households!$A$285</c15:sqref>
                        </c15:formulaRef>
                      </c:ext>
                    </c:extLst>
                    <c:strCache>
                      <c:ptCount val="1"/>
                      <c:pt idx="0">
                        <c:v>Renter-Occupied</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Households!$B$285:$G$285</c15:sqref>
                        </c15:fullRef>
                        <c15:formulaRef>
                          <c15:sqref>(Households!$C$285,Households!$E$285,Households!$G$285)</c15:sqref>
                        </c15:formulaRef>
                      </c:ext>
                    </c:extLst>
                    <c:numCache>
                      <c:formatCode>#,##0.0%</c:formatCode>
                      <c:ptCount val="3"/>
                      <c:pt idx="0">
                        <c:v>0.4753406878650227</c:v>
                      </c:pt>
                      <c:pt idx="1">
                        <c:v>0.51978729931485834</c:v>
                      </c:pt>
                      <c:pt idx="2">
                        <c:v>0.53504976200778886</c:v>
                      </c:pt>
                    </c:numCache>
                  </c:numRef>
                </c:val>
                <c:extLst xmlns:c15="http://schemas.microsoft.com/office/drawing/2012/chart">
                  <c:ext xmlns:c16="http://schemas.microsoft.com/office/drawing/2014/chart" uri="{C3380CC4-5D6E-409C-BE32-E72D297353CC}">
                    <c16:uniqueId val="{00000010-1263-43D2-8254-A52A4736FC63}"/>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Households!$A$286</c15:sqref>
                        </c15:formulaRef>
                      </c:ext>
                    </c:extLst>
                    <c:strCache>
                      <c:ptCount val="1"/>
                      <c:pt idx="0">
                        <c:v>      1-Person Household</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Households!$B$286:$G$286</c15:sqref>
                        </c15:fullRef>
                        <c15:formulaRef>
                          <c15:sqref>(Households!$C$286,Households!$E$286,Households!$G$286)</c15:sqref>
                        </c15:formulaRef>
                      </c:ext>
                    </c:extLst>
                    <c:numCache>
                      <c:formatCode>#,##0.0%</c:formatCode>
                      <c:ptCount val="3"/>
                      <c:pt idx="0">
                        <c:v>6.9976205926887303E-2</c:v>
                      </c:pt>
                      <c:pt idx="1">
                        <c:v>5.0516412721137133E-2</c:v>
                      </c:pt>
                      <c:pt idx="2">
                        <c:v>6.6421462570315878E-2</c:v>
                      </c:pt>
                    </c:numCache>
                  </c:numRef>
                </c:val>
                <c:extLst xmlns:c15="http://schemas.microsoft.com/office/drawing/2012/chart">
                  <c:ext xmlns:c16="http://schemas.microsoft.com/office/drawing/2014/chart" uri="{C3380CC4-5D6E-409C-BE32-E72D297353CC}">
                    <c16:uniqueId val="{00000011-1263-43D2-8254-A52A4736FC63}"/>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Households!$A$287</c15:sqref>
                        </c15:formulaRef>
                      </c:ext>
                    </c:extLst>
                    <c:strCache>
                      <c:ptCount val="1"/>
                      <c:pt idx="0">
                        <c:v>      2-Person Household</c:v>
                      </c:pt>
                    </c:strCache>
                  </c:strRef>
                </c:tx>
                <c:spPr>
                  <a:solidFill>
                    <a:schemeClr val="accent1">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Households!$B$287:$G$287</c15:sqref>
                        </c15:fullRef>
                        <c15:formulaRef>
                          <c15:sqref>(Households!$C$287,Households!$E$287,Households!$G$287)</c15:sqref>
                        </c15:formulaRef>
                      </c:ext>
                    </c:extLst>
                    <c:numCache>
                      <c:formatCode>#,##0.0%</c:formatCode>
                      <c:ptCount val="3"/>
                      <c:pt idx="0">
                        <c:v>7.7006272982911531E-2</c:v>
                      </c:pt>
                      <c:pt idx="1">
                        <c:v>0.14531138153185386</c:v>
                      </c:pt>
                      <c:pt idx="2">
                        <c:v>0.11391172652531371</c:v>
                      </c:pt>
                    </c:numCache>
                  </c:numRef>
                </c:val>
                <c:extLst xmlns:c15="http://schemas.microsoft.com/office/drawing/2012/chart">
                  <c:ext xmlns:c16="http://schemas.microsoft.com/office/drawing/2014/chart" uri="{C3380CC4-5D6E-409C-BE32-E72D297353CC}">
                    <c16:uniqueId val="{00000012-1263-43D2-8254-A52A4736FC63}"/>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Households!$A$288</c15:sqref>
                        </c15:formulaRef>
                      </c:ext>
                    </c:extLst>
                    <c:strCache>
                      <c:ptCount val="1"/>
                      <c:pt idx="0">
                        <c:v>      3-Person Household</c:v>
                      </c:pt>
                    </c:strCache>
                  </c:strRef>
                </c:tx>
                <c:spPr>
                  <a:solidFill>
                    <a:schemeClr val="accent2">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Households!$B$288:$G$288</c15:sqref>
                        </c15:fullRef>
                        <c15:formulaRef>
                          <c15:sqref>(Households!$C$288,Households!$E$288,Households!$G$288)</c15:sqref>
                        </c15:formulaRef>
                      </c:ext>
                    </c:extLst>
                    <c:numCache>
                      <c:formatCode>#,##0.0%</c:formatCode>
                      <c:ptCount val="3"/>
                      <c:pt idx="0">
                        <c:v>9.9610642439974084E-2</c:v>
                      </c:pt>
                      <c:pt idx="1">
                        <c:v>0.11473565804274466</c:v>
                      </c:pt>
                      <c:pt idx="2">
                        <c:v>9.4872349632193861E-2</c:v>
                      </c:pt>
                    </c:numCache>
                  </c:numRef>
                </c:val>
                <c:extLst xmlns:c15="http://schemas.microsoft.com/office/drawing/2012/chart">
                  <c:ext xmlns:c16="http://schemas.microsoft.com/office/drawing/2014/chart" uri="{C3380CC4-5D6E-409C-BE32-E72D297353CC}">
                    <c16:uniqueId val="{00000013-1263-43D2-8254-A52A4736FC63}"/>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Households!$A$289</c15:sqref>
                        </c15:formulaRef>
                      </c:ext>
                    </c:extLst>
                    <c:strCache>
                      <c:ptCount val="1"/>
                      <c:pt idx="0">
                        <c:v>      4-Person Household</c:v>
                      </c:pt>
                    </c:strCache>
                  </c:strRef>
                </c:tx>
                <c:spPr>
                  <a:solidFill>
                    <a:schemeClr val="accent3">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Households!$B$289:$G$289</c15:sqref>
                        </c15:fullRef>
                        <c15:formulaRef>
                          <c15:sqref>(Households!$C$289,Households!$E$289,Households!$G$289)</c15:sqref>
                        </c15:formulaRef>
                      </c:ext>
                    </c:extLst>
                    <c:numCache>
                      <c:formatCode>#,##0.0%</c:formatCode>
                      <c:ptCount val="3"/>
                      <c:pt idx="0">
                        <c:v>0.13389573869781532</c:v>
                      </c:pt>
                      <c:pt idx="1">
                        <c:v>9.6431127927190885E-2</c:v>
                      </c:pt>
                      <c:pt idx="2">
                        <c:v>0.13381652964084811</c:v>
                      </c:pt>
                    </c:numCache>
                  </c:numRef>
                </c:val>
                <c:extLst xmlns:c15="http://schemas.microsoft.com/office/drawing/2012/chart">
                  <c:ext xmlns:c16="http://schemas.microsoft.com/office/drawing/2014/chart" uri="{C3380CC4-5D6E-409C-BE32-E72D297353CC}">
                    <c16:uniqueId val="{00000014-1263-43D2-8254-A52A4736FC63}"/>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Households!$A$290</c15:sqref>
                        </c15:formulaRef>
                      </c:ext>
                    </c:extLst>
                    <c:strCache>
                      <c:ptCount val="1"/>
                      <c:pt idx="0">
                        <c:v>      5-Person Household</c:v>
                      </c:pt>
                    </c:strCache>
                  </c:strRef>
                </c:tx>
                <c:spPr>
                  <a:solidFill>
                    <a:schemeClr val="accent4">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Households!$B$290:$G$290</c15:sqref>
                        </c15:fullRef>
                        <c15:formulaRef>
                          <c15:sqref>(Households!$C$290,Households!$E$290,Households!$G$290)</c15:sqref>
                        </c15:formulaRef>
                      </c:ext>
                    </c:extLst>
                    <c:numCache>
                      <c:formatCode>#,##0.0%</c:formatCode>
                      <c:ptCount val="3"/>
                      <c:pt idx="0">
                        <c:v>5.2779580359074194E-2</c:v>
                      </c:pt>
                      <c:pt idx="1">
                        <c:v>6.3810205542489007E-2</c:v>
                      </c:pt>
                      <c:pt idx="2">
                        <c:v>7.9943747295543058E-2</c:v>
                      </c:pt>
                    </c:numCache>
                  </c:numRef>
                </c:val>
                <c:extLst xmlns:c15="http://schemas.microsoft.com/office/drawing/2012/chart">
                  <c:ext xmlns:c16="http://schemas.microsoft.com/office/drawing/2014/chart" uri="{C3380CC4-5D6E-409C-BE32-E72D297353CC}">
                    <c16:uniqueId val="{00000015-1263-43D2-8254-A52A4736FC63}"/>
                  </c:ext>
                </c:extLst>
              </c15:ser>
            </c15:filteredBarSeries>
            <c15:filteredBarSeries>
              <c15:ser>
                <c:idx val="22"/>
                <c:order val="22"/>
                <c:tx>
                  <c:strRef>
                    <c:extLst xmlns:c15="http://schemas.microsoft.com/office/drawing/2012/chart">
                      <c:ext xmlns:c15="http://schemas.microsoft.com/office/drawing/2012/chart" uri="{02D57815-91ED-43cb-92C2-25804820EDAC}">
                        <c15:formulaRef>
                          <c15:sqref>Households!$A$291</c15:sqref>
                        </c15:formulaRef>
                      </c:ext>
                    </c:extLst>
                    <c:strCache>
                      <c:ptCount val="1"/>
                      <c:pt idx="0">
                        <c:v>      6-Person Household</c:v>
                      </c:pt>
                    </c:strCache>
                  </c:strRef>
                </c:tx>
                <c:spPr>
                  <a:solidFill>
                    <a:schemeClr val="accent5">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Households!$B$291:$G$291</c15:sqref>
                        </c15:fullRef>
                        <c15:formulaRef>
                          <c15:sqref>(Households!$C$291,Households!$E$291,Households!$G$291)</c15:sqref>
                        </c15:formulaRef>
                      </c:ext>
                    </c:extLst>
                    <c:numCache>
                      <c:formatCode>#,##0.0%</c:formatCode>
                      <c:ptCount val="3"/>
                      <c:pt idx="0">
                        <c:v>1.5682457278823274E-2</c:v>
                      </c:pt>
                      <c:pt idx="1">
                        <c:v>3.5586460783311166E-2</c:v>
                      </c:pt>
                      <c:pt idx="2">
                        <c:v>2.412375594980528E-2</c:v>
                      </c:pt>
                    </c:numCache>
                  </c:numRef>
                </c:val>
                <c:extLst xmlns:c15="http://schemas.microsoft.com/office/drawing/2012/chart">
                  <c:ext xmlns:c16="http://schemas.microsoft.com/office/drawing/2014/chart" uri="{C3380CC4-5D6E-409C-BE32-E72D297353CC}">
                    <c16:uniqueId val="{00000016-1263-43D2-8254-A52A4736FC63}"/>
                  </c:ext>
                </c:extLst>
              </c15:ser>
            </c15:filteredBarSeries>
            <c15:filteredBarSeries>
              <c15:ser>
                <c:idx val="23"/>
                <c:order val="23"/>
                <c:tx>
                  <c:strRef>
                    <c:extLst xmlns:c15="http://schemas.microsoft.com/office/drawing/2012/chart">
                      <c:ext xmlns:c15="http://schemas.microsoft.com/office/drawing/2012/chart" uri="{02D57815-91ED-43cb-92C2-25804820EDAC}">
                        <c15:formulaRef>
                          <c15:sqref>Households!$A$292</c15:sqref>
                        </c15:formulaRef>
                      </c:ext>
                    </c:extLst>
                    <c:strCache>
                      <c:ptCount val="1"/>
                      <c:pt idx="0">
                        <c:v>      7-or-More Person Household</c:v>
                      </c:pt>
                    </c:strCache>
                  </c:strRef>
                </c:tx>
                <c:spPr>
                  <a:solidFill>
                    <a:schemeClr val="accent6">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Households!$B$292:$G$292</c15:sqref>
                        </c15:fullRef>
                        <c15:formulaRef>
                          <c15:sqref>(Households!$C$292,Households!$E$292,Households!$G$292)</c15:sqref>
                        </c15:formulaRef>
                      </c:ext>
                    </c:extLst>
                    <c:numCache>
                      <c:formatCode>#,##0.0%</c:formatCode>
                      <c:ptCount val="3"/>
                      <c:pt idx="0">
                        <c:v>2.6389790179537097E-2</c:v>
                      </c:pt>
                      <c:pt idx="1">
                        <c:v>1.3396052766131506E-2</c:v>
                      </c:pt>
                      <c:pt idx="2">
                        <c:v>2.1960190393768932E-2</c:v>
                      </c:pt>
                    </c:numCache>
                  </c:numRef>
                </c:val>
                <c:extLst xmlns:c15="http://schemas.microsoft.com/office/drawing/2012/chart">
                  <c:ext xmlns:c16="http://schemas.microsoft.com/office/drawing/2014/chart" uri="{C3380CC4-5D6E-409C-BE32-E72D297353CC}">
                    <c16:uniqueId val="{00000017-1263-43D2-8254-A52A4736FC63}"/>
                  </c:ext>
                </c:extLst>
              </c15:ser>
            </c15:filteredBarSeries>
          </c:ext>
        </c:extLst>
      </c:barChart>
      <c:catAx>
        <c:axId val="13144283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42543"/>
        <c:crosses val="autoZero"/>
        <c:auto val="1"/>
        <c:lblAlgn val="ctr"/>
        <c:lblOffset val="100"/>
        <c:noMultiLvlLbl val="0"/>
      </c:catAx>
      <c:valAx>
        <c:axId val="1314442543"/>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2839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Households!$A$386</c:f>
              <c:strCache>
                <c:ptCount val="1"/>
                <c:pt idx="0">
                  <c:v>Cost-burdened Households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Households!$B$386:$F$386</c:f>
              <c:numCache>
                <c:formatCode>#,##0</c:formatCode>
                <c:ptCount val="5"/>
                <c:pt idx="0">
                  <c:v>701</c:v>
                </c:pt>
                <c:pt idx="1">
                  <c:v>525</c:v>
                </c:pt>
                <c:pt idx="2">
                  <c:v>744</c:v>
                </c:pt>
                <c:pt idx="3">
                  <c:v>1156</c:v>
                </c:pt>
                <c:pt idx="4">
                  <c:v>1352</c:v>
                </c:pt>
              </c:numCache>
            </c:numRef>
          </c:val>
          <c:extLst>
            <c:ext xmlns:c16="http://schemas.microsoft.com/office/drawing/2014/chart" uri="{C3380CC4-5D6E-409C-BE32-E72D297353CC}">
              <c16:uniqueId val="{00000000-DE28-497E-B9E7-646E1C1C21EF}"/>
            </c:ext>
          </c:extLst>
        </c:ser>
        <c:dLbls>
          <c:showLegendKey val="0"/>
          <c:showVal val="0"/>
          <c:showCatName val="0"/>
          <c:showSerName val="0"/>
          <c:showPercent val="0"/>
          <c:showBubbleSize val="0"/>
        </c:dLbls>
        <c:gapWidth val="80"/>
        <c:overlap val="-27"/>
        <c:axId val="1291849951"/>
        <c:axId val="1291846623"/>
      </c:barChart>
      <c:lineChart>
        <c:grouping val="standard"/>
        <c:varyColors val="0"/>
        <c:ser>
          <c:idx val="1"/>
          <c:order val="1"/>
          <c:tx>
            <c:strRef>
              <c:f>Households!$A$387</c:f>
              <c:strCache>
                <c:ptCount val="1"/>
                <c:pt idx="0">
                  <c:v>Percent Change</c:v>
                </c:pt>
              </c:strCache>
            </c:strRef>
          </c:tx>
          <c:spPr>
            <a:ln w="31750" cap="rnd">
              <a:solidFill>
                <a:schemeClr val="tx2"/>
              </a:solidFill>
              <a:round/>
            </a:ln>
            <a:effectLst/>
          </c:spPr>
          <c:marker>
            <c:symbol val="none"/>
          </c:marker>
          <c:dLbls>
            <c:dLbl>
              <c:idx val="2"/>
              <c:layout>
                <c:manualLayout>
                  <c:x val="-5.2522247784627264E-3"/>
                  <c:y val="1.59120651667979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28-497E-B9E7-646E1C1C21EF}"/>
                </c:ext>
              </c:extLst>
            </c:dLbl>
            <c:dLbl>
              <c:idx val="3"/>
              <c:layout>
                <c:manualLayout>
                  <c:x val="-1.4302501471443812E-2"/>
                  <c:y val="-3.4058084049532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28-497E-B9E7-646E1C1C21EF}"/>
                </c:ext>
              </c:extLst>
            </c:dLbl>
            <c:dLbl>
              <c:idx val="4"/>
              <c:layout>
                <c:manualLayout>
                  <c:x val="9.949505086547376E-3"/>
                  <c:y val="-2.12271877374826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E28-497E-B9E7-646E1C1C21EF}"/>
                </c:ext>
              </c:extLst>
            </c:dLbl>
            <c:dLbl>
              <c:idx val="5"/>
              <c:layout>
                <c:manualLayout>
                  <c:x val="9.949505086547376E-3"/>
                  <c:y val="-3.53786462291377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E28-497E-B9E7-646E1C1C21E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Households!$B$387:$F$387</c:f>
              <c:numCache>
                <c:formatCode>0.00%</c:formatCode>
                <c:ptCount val="5"/>
                <c:pt idx="1">
                  <c:v>-0.25106990014265335</c:v>
                </c:pt>
                <c:pt idx="2">
                  <c:v>0.41714285714285715</c:v>
                </c:pt>
                <c:pt idx="3">
                  <c:v>0.55376344086021501</c:v>
                </c:pt>
                <c:pt idx="4">
                  <c:v>0.16955017301038061</c:v>
                </c:pt>
              </c:numCache>
            </c:numRef>
          </c:val>
          <c:smooth val="0"/>
          <c:extLst>
            <c:ext xmlns:c16="http://schemas.microsoft.com/office/drawing/2014/chart" uri="{C3380CC4-5D6E-409C-BE32-E72D297353CC}">
              <c16:uniqueId val="{00000005-DE28-497E-B9E7-646E1C1C21EF}"/>
            </c:ext>
          </c:extLst>
        </c:ser>
        <c:dLbls>
          <c:showLegendKey val="0"/>
          <c:showVal val="0"/>
          <c:showCatName val="0"/>
          <c:showSerName val="0"/>
          <c:showPercent val="0"/>
          <c:showBubbleSize val="0"/>
        </c:dLbls>
        <c:marker val="1"/>
        <c:smooth val="0"/>
        <c:axId val="1291851615"/>
        <c:axId val="1291830399"/>
      </c:lineChart>
      <c:catAx>
        <c:axId val="12918499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6623"/>
        <c:crosses val="autoZero"/>
        <c:auto val="1"/>
        <c:lblAlgn val="ctr"/>
        <c:lblOffset val="100"/>
        <c:noMultiLvlLbl val="0"/>
      </c:catAx>
      <c:valAx>
        <c:axId val="12918466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9951"/>
        <c:crosses val="autoZero"/>
        <c:crossBetween val="between"/>
      </c:valAx>
      <c:valAx>
        <c:axId val="1291830399"/>
        <c:scaling>
          <c:orientation val="minMax"/>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51615"/>
        <c:crosses val="max"/>
        <c:crossBetween val="between"/>
      </c:valAx>
      <c:catAx>
        <c:axId val="1291851615"/>
        <c:scaling>
          <c:orientation val="minMax"/>
        </c:scaling>
        <c:delete val="1"/>
        <c:axPos val="b"/>
        <c:numFmt formatCode="General" sourceLinked="1"/>
        <c:majorTickMark val="none"/>
        <c:minorTickMark val="none"/>
        <c:tickLblPos val="nextTo"/>
        <c:crossAx val="12918303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Households!$A$335</c:f>
              <c:strCache>
                <c:ptCount val="1"/>
                <c:pt idx="0">
                  <c:v>Cost-burdened Households</c:v>
                </c:pt>
              </c:strCache>
            </c:strRef>
          </c:tx>
          <c:spPr>
            <a:solidFill>
              <a:schemeClr val="accent1"/>
            </a:solidFill>
            <a:ln>
              <a:noFill/>
            </a:ln>
            <a:effectLst/>
          </c:spPr>
          <c:invertIfNegative val="0"/>
          <c:dLbls>
            <c:dLbl>
              <c:idx val="2"/>
              <c:layout>
                <c:manualLayout>
                  <c:x val="0"/>
                  <c:y val="1.74611489436004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D83-4707-BF09-B984689D64E4}"/>
                </c:ext>
              </c:extLst>
            </c:dLbl>
            <c:dLbl>
              <c:idx val="3"/>
              <c:layout>
                <c:manualLayout>
                  <c:x val="3.4188034188034191E-2"/>
                  <c:y val="2.30401474569437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E86-44B3-85B7-70E67F69675D}"/>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Households!$B$335:$F$335</c:f>
              <c:numCache>
                <c:formatCode>#,##0</c:formatCode>
                <c:ptCount val="5"/>
                <c:pt idx="0">
                  <c:v>449</c:v>
                </c:pt>
                <c:pt idx="1">
                  <c:v>408</c:v>
                </c:pt>
                <c:pt idx="2">
                  <c:v>640</c:v>
                </c:pt>
                <c:pt idx="3">
                  <c:v>1238</c:v>
                </c:pt>
                <c:pt idx="4">
                  <c:v>775</c:v>
                </c:pt>
              </c:numCache>
            </c:numRef>
          </c:val>
          <c:extLst>
            <c:ext xmlns:c16="http://schemas.microsoft.com/office/drawing/2014/chart" uri="{C3380CC4-5D6E-409C-BE32-E72D297353CC}">
              <c16:uniqueId val="{00000000-BE37-4619-A77A-5E062CEC7B48}"/>
            </c:ext>
          </c:extLst>
        </c:ser>
        <c:dLbls>
          <c:showLegendKey val="0"/>
          <c:showVal val="0"/>
          <c:showCatName val="0"/>
          <c:showSerName val="0"/>
          <c:showPercent val="0"/>
          <c:showBubbleSize val="0"/>
        </c:dLbls>
        <c:gapWidth val="80"/>
        <c:overlap val="-27"/>
        <c:axId val="1668135647"/>
        <c:axId val="1668134399"/>
      </c:barChart>
      <c:lineChart>
        <c:grouping val="standard"/>
        <c:varyColors val="0"/>
        <c:ser>
          <c:idx val="1"/>
          <c:order val="1"/>
          <c:tx>
            <c:strRef>
              <c:f>Households!$A$336</c:f>
              <c:strCache>
                <c:ptCount val="1"/>
                <c:pt idx="0">
                  <c:v>Percent Change</c:v>
                </c:pt>
              </c:strCache>
            </c:strRef>
          </c:tx>
          <c:spPr>
            <a:ln w="31750" cap="rnd">
              <a:solidFill>
                <a:schemeClr val="tx2"/>
              </a:solidFill>
              <a:round/>
            </a:ln>
            <a:effectLst/>
          </c:spPr>
          <c:marker>
            <c:symbol val="none"/>
          </c:marker>
          <c:dLbls>
            <c:dLbl>
              <c:idx val="1"/>
              <c:layout>
                <c:manualLayout>
                  <c:x val="-4.7302476613500274E-2"/>
                  <c:y val="6.46209166232429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D83-4707-BF09-B984689D64E4}"/>
                </c:ext>
              </c:extLst>
            </c:dLbl>
            <c:dLbl>
              <c:idx val="2"/>
              <c:layout>
                <c:manualLayout>
                  <c:x val="-4.940170940170948E-2"/>
                  <c:y val="-4.5966360019560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D83-4707-BF09-B984689D64E4}"/>
                </c:ext>
              </c:extLst>
            </c:dLbl>
            <c:dLbl>
              <c:idx val="3"/>
              <c:layout>
                <c:manualLayout>
                  <c:x val="-4.940170940170948E-2"/>
                  <c:y val="-4.5966360019560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D83-4707-BF09-B984689D64E4}"/>
                </c:ext>
              </c:extLst>
            </c:dLbl>
            <c:dLbl>
              <c:idx val="4"/>
              <c:layout>
                <c:manualLayout>
                  <c:x val="-5.0480853354869105E-2"/>
                  <c:y val="2.57063859683856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37-4619-A77A-5E062CEC7B48}"/>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Households!$B$336:$F$336</c:f>
              <c:numCache>
                <c:formatCode>0.00%</c:formatCode>
                <c:ptCount val="5"/>
                <c:pt idx="1">
                  <c:v>-9.1314031180400893E-2</c:v>
                </c:pt>
                <c:pt idx="2">
                  <c:v>0.56862745098039214</c:v>
                </c:pt>
                <c:pt idx="3">
                  <c:v>0.93437499999999996</c:v>
                </c:pt>
                <c:pt idx="4">
                  <c:v>-0.37399030694668822</c:v>
                </c:pt>
              </c:numCache>
            </c:numRef>
          </c:val>
          <c:smooth val="0"/>
          <c:extLst>
            <c:ext xmlns:c16="http://schemas.microsoft.com/office/drawing/2014/chart" uri="{C3380CC4-5D6E-409C-BE32-E72D297353CC}">
              <c16:uniqueId val="{00000002-BE37-4619-A77A-5E062CEC7B48}"/>
            </c:ext>
          </c:extLst>
        </c:ser>
        <c:dLbls>
          <c:showLegendKey val="0"/>
          <c:showVal val="0"/>
          <c:showCatName val="0"/>
          <c:showSerName val="0"/>
          <c:showPercent val="0"/>
          <c:showBubbleSize val="0"/>
        </c:dLbls>
        <c:marker val="1"/>
        <c:smooth val="0"/>
        <c:axId val="1668136895"/>
        <c:axId val="1668131903"/>
      </c:lineChart>
      <c:catAx>
        <c:axId val="16681356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4399"/>
        <c:crosses val="autoZero"/>
        <c:auto val="1"/>
        <c:lblAlgn val="ctr"/>
        <c:lblOffset val="100"/>
        <c:noMultiLvlLbl val="0"/>
      </c:catAx>
      <c:valAx>
        <c:axId val="166813439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5647"/>
        <c:crosses val="autoZero"/>
        <c:crossBetween val="between"/>
      </c:valAx>
      <c:valAx>
        <c:axId val="166813190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6895"/>
        <c:crosses val="max"/>
        <c:crossBetween val="between"/>
      </c:valAx>
      <c:catAx>
        <c:axId val="1668136895"/>
        <c:scaling>
          <c:orientation val="minMax"/>
        </c:scaling>
        <c:delete val="1"/>
        <c:axPos val="b"/>
        <c:numFmt formatCode="General" sourceLinked="1"/>
        <c:majorTickMark val="none"/>
        <c:minorTickMark val="none"/>
        <c:tickLblPos val="nextTo"/>
        <c:crossAx val="16681319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Households!$B$422</c:f>
              <c:strCache>
                <c:ptCount val="1"/>
                <c:pt idx="0">
                  <c:v>Emergency Shelter</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Households!$B$423:$B$429</c15:sqref>
                  </c15:fullRef>
                </c:ext>
              </c:extLst>
              <c:f>Households!$B$423:$B$428</c:f>
              <c:numCache>
                <c:formatCode>_(* #,##0_);_(* \(#,##0\);_(* "-"??_);_(@_)</c:formatCode>
                <c:ptCount val="6"/>
                <c:pt idx="0">
                  <c:v>26</c:v>
                </c:pt>
                <c:pt idx="1">
                  <c:v>158</c:v>
                </c:pt>
                <c:pt idx="2">
                  <c:v>0</c:v>
                </c:pt>
                <c:pt idx="3">
                  <c:v>16</c:v>
                </c:pt>
                <c:pt idx="4">
                  <c:v>3</c:v>
                </c:pt>
                <c:pt idx="5">
                  <c:v>2</c:v>
                </c:pt>
              </c:numCache>
            </c:numRef>
          </c:val>
          <c:extLst>
            <c:ext xmlns:c16="http://schemas.microsoft.com/office/drawing/2014/chart" uri="{C3380CC4-5D6E-409C-BE32-E72D297353CC}">
              <c16:uniqueId val="{00000000-29F9-42BB-AFC1-FDDB828A08BB}"/>
            </c:ext>
          </c:extLst>
        </c:ser>
        <c:ser>
          <c:idx val="1"/>
          <c:order val="1"/>
          <c:tx>
            <c:strRef>
              <c:f>Households!$C$422</c:f>
              <c:strCache>
                <c:ptCount val="1"/>
                <c:pt idx="0">
                  <c:v>Transitional Housing</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Households!$C$423:$C$429</c15:sqref>
                  </c15:fullRef>
                </c:ext>
              </c:extLst>
              <c:f>Households!$C$423:$C$428</c:f>
              <c:numCache>
                <c:formatCode>_(* #,##0_);_(* \(#,##0\);_(* "-"??_);_(@_)</c:formatCode>
                <c:ptCount val="6"/>
                <c:pt idx="0">
                  <c:v>12</c:v>
                </c:pt>
                <c:pt idx="1">
                  <c:v>133</c:v>
                </c:pt>
                <c:pt idx="2">
                  <c:v>3</c:v>
                </c:pt>
                <c:pt idx="3">
                  <c:v>6</c:v>
                </c:pt>
                <c:pt idx="4">
                  <c:v>0</c:v>
                </c:pt>
                <c:pt idx="5">
                  <c:v>1</c:v>
                </c:pt>
              </c:numCache>
            </c:numRef>
          </c:val>
          <c:extLst>
            <c:ext xmlns:c16="http://schemas.microsoft.com/office/drawing/2014/chart" uri="{C3380CC4-5D6E-409C-BE32-E72D297353CC}">
              <c16:uniqueId val="{00000001-29F9-42BB-AFC1-FDDB828A08BB}"/>
            </c:ext>
          </c:extLst>
        </c:ser>
        <c:ser>
          <c:idx val="2"/>
          <c:order val="2"/>
          <c:tx>
            <c:strRef>
              <c:f>Households!$D$422</c:f>
              <c:strCache>
                <c:ptCount val="1"/>
                <c:pt idx="0">
                  <c:v>Unsheltered</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Households!$D$423:$D$429</c15:sqref>
                  </c15:fullRef>
                </c:ext>
              </c:extLst>
              <c:f>Households!$D$423:$D$428</c:f>
              <c:numCache>
                <c:formatCode>_(* #,##0_);_(* \(#,##0\);_(* "-"??_);_(@_)</c:formatCode>
                <c:ptCount val="6"/>
                <c:pt idx="0">
                  <c:v>73</c:v>
                </c:pt>
                <c:pt idx="1">
                  <c:v>770</c:v>
                </c:pt>
                <c:pt idx="2">
                  <c:v>7</c:v>
                </c:pt>
                <c:pt idx="3">
                  <c:v>58</c:v>
                </c:pt>
                <c:pt idx="4">
                  <c:v>11</c:v>
                </c:pt>
                <c:pt idx="5">
                  <c:v>18</c:v>
                </c:pt>
              </c:numCache>
            </c:numRef>
          </c:val>
          <c:extLst>
            <c:ext xmlns:c16="http://schemas.microsoft.com/office/drawing/2014/chart" uri="{C3380CC4-5D6E-409C-BE32-E72D297353CC}">
              <c16:uniqueId val="{00000002-29F9-42BB-AFC1-FDDB828A08BB}"/>
            </c:ext>
          </c:extLst>
        </c:ser>
        <c:dLbls>
          <c:dLblPos val="outEnd"/>
          <c:showLegendKey val="0"/>
          <c:showVal val="1"/>
          <c:showCatName val="0"/>
          <c:showSerName val="0"/>
          <c:showPercent val="0"/>
          <c:showBubbleSize val="0"/>
        </c:dLbls>
        <c:gapWidth val="80"/>
        <c:axId val="1373983087"/>
        <c:axId val="1373985999"/>
        <c:extLst>
          <c:ext xmlns:c15="http://schemas.microsoft.com/office/drawing/2012/chart" uri="{02D57815-91ED-43cb-92C2-25804820EDAC}">
            <c15:filteredBarSeries>
              <c15:ser>
                <c:idx val="3"/>
                <c:order val="3"/>
                <c:tx>
                  <c:strRef>
                    <c:extLst>
                      <c:ext uri="{02D57815-91ED-43cb-92C2-25804820EDAC}">
                        <c15:formulaRef>
                          <c15:sqref>Households!$E$422</c15:sqref>
                        </c15:formulaRef>
                      </c:ext>
                    </c:extLst>
                    <c:strCache>
                      <c:ptCount val="1"/>
                      <c:pt idx="0">
                        <c:v>Total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Households!$A$423:$A$429</c15:sqref>
                        </c15:fullRef>
                        <c15:formulaRef>
                          <c15:sqref>Households!$A$423:$A$428</c15:sqref>
                        </c15:formulaRef>
                      </c:ext>
                    </c:extLst>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uri="{02D57815-91ED-43cb-92C2-25804820EDAC}">
                        <c15:fullRef>
                          <c15:sqref>Households!$E$423:$E$429</c15:sqref>
                        </c15:fullRef>
                        <c15:formulaRef>
                          <c15:sqref>Households!$E$423:$E$428</c15:sqref>
                        </c15:formulaRef>
                      </c:ext>
                    </c:extLst>
                    <c:numCache>
                      <c:formatCode>_(* #,##0_);_(* \(#,##0\);_(* "-"??_);_(@_)</c:formatCode>
                      <c:ptCount val="6"/>
                      <c:pt idx="0">
                        <c:v>111</c:v>
                      </c:pt>
                      <c:pt idx="1">
                        <c:v>1061</c:v>
                      </c:pt>
                      <c:pt idx="2">
                        <c:v>10</c:v>
                      </c:pt>
                      <c:pt idx="3">
                        <c:v>80</c:v>
                      </c:pt>
                      <c:pt idx="4">
                        <c:v>14</c:v>
                      </c:pt>
                      <c:pt idx="5">
                        <c:v>21</c:v>
                      </c:pt>
                    </c:numCache>
                  </c:numRef>
                </c:val>
                <c:extLst>
                  <c:ext xmlns:c16="http://schemas.microsoft.com/office/drawing/2014/chart" uri="{C3380CC4-5D6E-409C-BE32-E72D297353CC}">
                    <c16:uniqueId val="{00000007-29F9-42BB-AFC1-FDDB828A08BB}"/>
                  </c:ext>
                </c:extLst>
              </c15:ser>
            </c15:filteredBarSeries>
          </c:ext>
        </c:extLst>
      </c:barChart>
      <c:catAx>
        <c:axId val="13739830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5999"/>
        <c:crosses val="autoZero"/>
        <c:auto val="1"/>
        <c:lblAlgn val="ctr"/>
        <c:lblOffset val="100"/>
        <c:noMultiLvlLbl val="0"/>
      </c:catAx>
      <c:valAx>
        <c:axId val="1373985999"/>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30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Households!$A$443</c:f>
              <c:strCache>
                <c:ptCount val="1"/>
                <c:pt idx="0">
                  <c:v>Hispanic / Latino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Households!$B$443:$E$443</c15:sqref>
                  </c15:fullRef>
                </c:ext>
              </c:extLst>
              <c:f>Households!$B$443:$D$443</c:f>
              <c:numCache>
                <c:formatCode>_(* #,##0_);_(* \(#,##0\);_(* "-"??_);_(@_)</c:formatCode>
                <c:ptCount val="3"/>
                <c:pt idx="0" formatCode="#,##0">
                  <c:v>104</c:v>
                </c:pt>
                <c:pt idx="1">
                  <c:v>77</c:v>
                </c:pt>
                <c:pt idx="2">
                  <c:v>402</c:v>
                </c:pt>
              </c:numCache>
            </c:numRef>
          </c:val>
          <c:extLst>
            <c:ext xmlns:c16="http://schemas.microsoft.com/office/drawing/2014/chart" uri="{C3380CC4-5D6E-409C-BE32-E72D297353CC}">
              <c16:uniqueId val="{00000000-57DA-46B1-A125-BBA9F68CC688}"/>
            </c:ext>
          </c:extLst>
        </c:ser>
        <c:ser>
          <c:idx val="1"/>
          <c:order val="1"/>
          <c:tx>
            <c:strRef>
              <c:f>Households!$A$444</c:f>
              <c:strCache>
                <c:ptCount val="1"/>
                <c:pt idx="0">
                  <c:v>Non-Hispanic / Non-Latino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Households!$B$444:$E$444</c15:sqref>
                  </c15:fullRef>
                </c:ext>
              </c:extLst>
              <c:f>Households!$B$444:$D$444</c:f>
              <c:numCache>
                <c:formatCode>_(* #,##0_);_(* \(#,##0\);_(* "-"??_);_(@_)</c:formatCode>
                <c:ptCount val="3"/>
                <c:pt idx="0" formatCode="#,##0">
                  <c:v>101</c:v>
                </c:pt>
                <c:pt idx="1">
                  <c:v>78</c:v>
                </c:pt>
                <c:pt idx="2">
                  <c:v>535</c:v>
                </c:pt>
              </c:numCache>
            </c:numRef>
          </c:val>
          <c:extLst>
            <c:ext xmlns:c16="http://schemas.microsoft.com/office/drawing/2014/chart" uri="{C3380CC4-5D6E-409C-BE32-E72D297353CC}">
              <c16:uniqueId val="{00000001-57DA-46B1-A125-BBA9F68CC688}"/>
            </c:ext>
          </c:extLst>
        </c:ser>
        <c:dLbls>
          <c:dLblPos val="outEnd"/>
          <c:showLegendKey val="0"/>
          <c:showVal val="1"/>
          <c:showCatName val="0"/>
          <c:showSerName val="0"/>
          <c:showPercent val="0"/>
          <c:showBubbleSize val="0"/>
        </c:dLbls>
        <c:gapWidth val="80"/>
        <c:axId val="1029131919"/>
        <c:axId val="1029132335"/>
        <c:extLst>
          <c:ext xmlns:c15="http://schemas.microsoft.com/office/drawing/2012/chart" uri="{02D57815-91ED-43cb-92C2-25804820EDAC}">
            <c15:filteredBarSeries>
              <c15:ser>
                <c:idx val="2"/>
                <c:order val="2"/>
                <c:tx>
                  <c:strRef>
                    <c:extLst>
                      <c:ext uri="{02D57815-91ED-43cb-92C2-25804820EDAC}">
                        <c15:formulaRef>
                          <c15:sqref>Households!$A$445</c15:sqref>
                        </c15:formulaRef>
                      </c:ext>
                    </c:extLst>
                    <c:strCache>
                      <c:ptCount val="1"/>
                      <c:pt idx="0">
                        <c:v>Total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Households!$B$442:$E$442</c15:sqref>
                        </c15:fullRef>
                        <c15:formulaRef>
                          <c15:sqref>Households!$B$442:$D$442</c15:sqref>
                        </c15:formulaRef>
                      </c:ext>
                    </c:extLst>
                    <c:strCache>
                      <c:ptCount val="3"/>
                      <c:pt idx="0">
                        <c:v>Emergency Shelter</c:v>
                      </c:pt>
                      <c:pt idx="1">
                        <c:v>Transitional Housing</c:v>
                      </c:pt>
                      <c:pt idx="2">
                        <c:v>Unsheltered</c:v>
                      </c:pt>
                    </c:strCache>
                  </c:strRef>
                </c:cat>
                <c:val>
                  <c:numRef>
                    <c:extLst>
                      <c:ext uri="{02D57815-91ED-43cb-92C2-25804820EDAC}">
                        <c15:fullRef>
                          <c15:sqref>Households!$B$445:$E$445</c15:sqref>
                        </c15:fullRef>
                        <c15:formulaRef>
                          <c15:sqref>Households!$B$445:$D$445</c15:sqref>
                        </c15:formulaRef>
                      </c:ext>
                    </c:extLst>
                    <c:numCache>
                      <c:formatCode>#,##0</c:formatCode>
                      <c:ptCount val="3"/>
                      <c:pt idx="0">
                        <c:v>205</c:v>
                      </c:pt>
                      <c:pt idx="1">
                        <c:v>155</c:v>
                      </c:pt>
                      <c:pt idx="2">
                        <c:v>937</c:v>
                      </c:pt>
                    </c:numCache>
                  </c:numRef>
                </c:val>
                <c:extLst>
                  <c:ext xmlns:c16="http://schemas.microsoft.com/office/drawing/2014/chart" uri="{C3380CC4-5D6E-409C-BE32-E72D297353CC}">
                    <c16:uniqueId val="{00000003-57DA-46B1-A125-BBA9F68CC688}"/>
                  </c:ext>
                </c:extLst>
              </c15:ser>
            </c15:filteredBarSeries>
          </c:ext>
        </c:extLst>
      </c:barChart>
      <c:catAx>
        <c:axId val="1029131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2335"/>
        <c:crosses val="autoZero"/>
        <c:auto val="1"/>
        <c:lblAlgn val="ctr"/>
        <c:lblOffset val="100"/>
        <c:noMultiLvlLbl val="0"/>
      </c:catAx>
      <c:valAx>
        <c:axId val="102913233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19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Population!$A$148</c:f>
              <c:strCache>
                <c:ptCount val="1"/>
                <c:pt idx="0">
                  <c:v>Hispanic or Latino of Any Race</c:v>
                </c:pt>
              </c:strCache>
            </c:strRef>
          </c:tx>
          <c:spPr>
            <a:solidFill>
              <a:schemeClr val="accent1"/>
            </a:solidFill>
            <a:ln>
              <a:noFill/>
            </a:ln>
            <a:effectLst/>
          </c:spPr>
          <c:cat>
            <c:numRef>
              <c:f>Population!$B$147:$D$147</c:f>
              <c:numCache>
                <c:formatCode>General</c:formatCode>
                <c:ptCount val="3"/>
                <c:pt idx="0">
                  <c:v>2000</c:v>
                </c:pt>
                <c:pt idx="1">
                  <c:v>2010</c:v>
                </c:pt>
                <c:pt idx="2">
                  <c:v>2020</c:v>
                </c:pt>
              </c:numCache>
            </c:numRef>
          </c:cat>
          <c:val>
            <c:numRef>
              <c:f>Population!$B$148:$D$148</c:f>
              <c:numCache>
                <c:formatCode>#,##0</c:formatCode>
                <c:ptCount val="3"/>
                <c:pt idx="0">
                  <c:v>16047</c:v>
                </c:pt>
                <c:pt idx="1">
                  <c:v>15952</c:v>
                </c:pt>
                <c:pt idx="2">
                  <c:v>15790</c:v>
                </c:pt>
              </c:numCache>
            </c:numRef>
          </c:val>
          <c:extLst>
            <c:ext xmlns:c16="http://schemas.microsoft.com/office/drawing/2014/chart" uri="{C3380CC4-5D6E-409C-BE32-E72D297353CC}">
              <c16:uniqueId val="{00000000-278B-4B15-8264-5D0A39AAE1AA}"/>
            </c:ext>
          </c:extLst>
        </c:ser>
        <c:ser>
          <c:idx val="1"/>
          <c:order val="1"/>
          <c:tx>
            <c:strRef>
              <c:f>Population!$A$149</c:f>
              <c:strCache>
                <c:ptCount val="1"/>
                <c:pt idx="0">
                  <c:v>White Alone Non-Hispanic</c:v>
                </c:pt>
              </c:strCache>
            </c:strRef>
          </c:tx>
          <c:spPr>
            <a:solidFill>
              <a:schemeClr val="accent2"/>
            </a:solidFill>
            <a:ln>
              <a:noFill/>
            </a:ln>
            <a:effectLst/>
          </c:spPr>
          <c:cat>
            <c:numRef>
              <c:f>Population!$B$147:$D$147</c:f>
              <c:numCache>
                <c:formatCode>General</c:formatCode>
                <c:ptCount val="3"/>
                <c:pt idx="0">
                  <c:v>2000</c:v>
                </c:pt>
                <c:pt idx="1">
                  <c:v>2010</c:v>
                </c:pt>
                <c:pt idx="2">
                  <c:v>2020</c:v>
                </c:pt>
              </c:numCache>
            </c:numRef>
          </c:cat>
          <c:val>
            <c:numRef>
              <c:f>Population!$B$149:$D$149</c:f>
              <c:numCache>
                <c:formatCode>#,##0</c:formatCode>
                <c:ptCount val="3"/>
                <c:pt idx="0">
                  <c:v>16947</c:v>
                </c:pt>
                <c:pt idx="1">
                  <c:v>14401</c:v>
                </c:pt>
                <c:pt idx="2">
                  <c:v>11228</c:v>
                </c:pt>
              </c:numCache>
            </c:numRef>
          </c:val>
          <c:extLst>
            <c:ext xmlns:c16="http://schemas.microsoft.com/office/drawing/2014/chart" uri="{C3380CC4-5D6E-409C-BE32-E72D297353CC}">
              <c16:uniqueId val="{00000001-278B-4B15-8264-5D0A39AAE1AA}"/>
            </c:ext>
          </c:extLst>
        </c:ser>
        <c:ser>
          <c:idx val="2"/>
          <c:order val="2"/>
          <c:tx>
            <c:strRef>
              <c:f>Population!$A$150</c:f>
              <c:strCache>
                <c:ptCount val="1"/>
                <c:pt idx="0">
                  <c:v>Black or African American Alone  Non-Hispanic</c:v>
                </c:pt>
              </c:strCache>
            </c:strRef>
          </c:tx>
          <c:spPr>
            <a:solidFill>
              <a:schemeClr val="accent3"/>
            </a:solidFill>
            <a:ln>
              <a:noFill/>
            </a:ln>
            <a:effectLst/>
          </c:spPr>
          <c:cat>
            <c:numRef>
              <c:f>Population!$B$147:$D$147</c:f>
              <c:numCache>
                <c:formatCode>General</c:formatCode>
                <c:ptCount val="3"/>
                <c:pt idx="0">
                  <c:v>2000</c:v>
                </c:pt>
                <c:pt idx="1">
                  <c:v>2010</c:v>
                </c:pt>
                <c:pt idx="2">
                  <c:v>2020</c:v>
                </c:pt>
              </c:numCache>
            </c:numRef>
          </c:cat>
          <c:val>
            <c:numRef>
              <c:f>Population!$B$150:$D$150</c:f>
              <c:numCache>
                <c:formatCode>#,##0</c:formatCode>
                <c:ptCount val="3"/>
                <c:pt idx="0">
                  <c:v>3219</c:v>
                </c:pt>
                <c:pt idx="1">
                  <c:v>1340</c:v>
                </c:pt>
                <c:pt idx="2">
                  <c:v>1435</c:v>
                </c:pt>
              </c:numCache>
            </c:numRef>
          </c:val>
          <c:extLst>
            <c:ext xmlns:c16="http://schemas.microsoft.com/office/drawing/2014/chart" uri="{C3380CC4-5D6E-409C-BE32-E72D297353CC}">
              <c16:uniqueId val="{00000002-278B-4B15-8264-5D0A39AAE1AA}"/>
            </c:ext>
          </c:extLst>
        </c:ser>
        <c:ser>
          <c:idx val="3"/>
          <c:order val="3"/>
          <c:tx>
            <c:strRef>
              <c:f>Population!$A$151</c:f>
              <c:strCache>
                <c:ptCount val="1"/>
                <c:pt idx="0">
                  <c:v>American Indian and Alaska Native Alone Non-Hispanic</c:v>
                </c:pt>
              </c:strCache>
            </c:strRef>
          </c:tx>
          <c:spPr>
            <a:solidFill>
              <a:schemeClr val="accent4"/>
            </a:solidFill>
            <a:ln w="25400">
              <a:noFill/>
            </a:ln>
            <a:effectLst/>
          </c:spPr>
          <c:cat>
            <c:numRef>
              <c:f>Population!$B$147:$D$147</c:f>
              <c:numCache>
                <c:formatCode>General</c:formatCode>
                <c:ptCount val="3"/>
                <c:pt idx="0">
                  <c:v>2000</c:v>
                </c:pt>
                <c:pt idx="1">
                  <c:v>2010</c:v>
                </c:pt>
                <c:pt idx="2">
                  <c:v>2020</c:v>
                </c:pt>
              </c:numCache>
            </c:numRef>
          </c:cat>
          <c:val>
            <c:numRef>
              <c:f>Population!$B$151:$D$151</c:f>
              <c:numCache>
                <c:formatCode>#,##0</c:formatCode>
                <c:ptCount val="3"/>
                <c:pt idx="0">
                  <c:v>626</c:v>
                </c:pt>
                <c:pt idx="1">
                  <c:v>551</c:v>
                </c:pt>
                <c:pt idx="2">
                  <c:v>821</c:v>
                </c:pt>
              </c:numCache>
            </c:numRef>
          </c:val>
          <c:extLst>
            <c:ext xmlns:c16="http://schemas.microsoft.com/office/drawing/2014/chart" uri="{C3380CC4-5D6E-409C-BE32-E72D297353CC}">
              <c16:uniqueId val="{00000003-278B-4B15-8264-5D0A39AAE1AA}"/>
            </c:ext>
          </c:extLst>
        </c:ser>
        <c:ser>
          <c:idx val="4"/>
          <c:order val="4"/>
          <c:tx>
            <c:strRef>
              <c:f>Population!$A$152</c:f>
              <c:strCache>
                <c:ptCount val="1"/>
                <c:pt idx="0">
                  <c:v>Asian Alone Non-Hispanic</c:v>
                </c:pt>
              </c:strCache>
            </c:strRef>
          </c:tx>
          <c:spPr>
            <a:solidFill>
              <a:schemeClr val="accent5"/>
            </a:solidFill>
            <a:ln w="25400">
              <a:noFill/>
            </a:ln>
            <a:effectLst/>
          </c:spPr>
          <c:cat>
            <c:numRef>
              <c:f>Population!$B$147:$D$147</c:f>
              <c:numCache>
                <c:formatCode>General</c:formatCode>
                <c:ptCount val="3"/>
                <c:pt idx="0">
                  <c:v>2000</c:v>
                </c:pt>
                <c:pt idx="1">
                  <c:v>2010</c:v>
                </c:pt>
                <c:pt idx="2">
                  <c:v>2020</c:v>
                </c:pt>
              </c:numCache>
            </c:numRef>
          </c:cat>
          <c:val>
            <c:numRef>
              <c:f>Population!$B$152:$D$152</c:f>
              <c:numCache>
                <c:formatCode>#,##0</c:formatCode>
                <c:ptCount val="3"/>
                <c:pt idx="0">
                  <c:v>957</c:v>
                </c:pt>
                <c:pt idx="1">
                  <c:v>929</c:v>
                </c:pt>
                <c:pt idx="2">
                  <c:v>737</c:v>
                </c:pt>
              </c:numCache>
            </c:numRef>
          </c:val>
          <c:extLst>
            <c:ext xmlns:c16="http://schemas.microsoft.com/office/drawing/2014/chart" uri="{C3380CC4-5D6E-409C-BE32-E72D297353CC}">
              <c16:uniqueId val="{00000004-278B-4B15-8264-5D0A39AAE1AA}"/>
            </c:ext>
          </c:extLst>
        </c:ser>
        <c:ser>
          <c:idx val="5"/>
          <c:order val="5"/>
          <c:tx>
            <c:strRef>
              <c:f>Population!$A$153</c:f>
              <c:strCache>
                <c:ptCount val="1"/>
                <c:pt idx="0">
                  <c:v>Native Hawaiian and Other Pacific Islander Alone Non-Hispanic</c:v>
                </c:pt>
              </c:strCache>
            </c:strRef>
          </c:tx>
          <c:spPr>
            <a:solidFill>
              <a:srgbClr val="E7CEA2"/>
            </a:solidFill>
            <a:ln w="25400">
              <a:noFill/>
            </a:ln>
            <a:effectLst/>
          </c:spPr>
          <c:cat>
            <c:numRef>
              <c:f>Population!$B$147:$D$147</c:f>
              <c:numCache>
                <c:formatCode>General</c:formatCode>
                <c:ptCount val="3"/>
                <c:pt idx="0">
                  <c:v>2000</c:v>
                </c:pt>
                <c:pt idx="1">
                  <c:v>2010</c:v>
                </c:pt>
                <c:pt idx="2">
                  <c:v>2020</c:v>
                </c:pt>
              </c:numCache>
            </c:numRef>
          </c:cat>
          <c:val>
            <c:numRef>
              <c:f>Population!$B$153:$D$153</c:f>
              <c:numCache>
                <c:formatCode>#,##0</c:formatCode>
                <c:ptCount val="3"/>
                <c:pt idx="0">
                  <c:v>67</c:v>
                </c:pt>
                <c:pt idx="1">
                  <c:v>81</c:v>
                </c:pt>
                <c:pt idx="2">
                  <c:v>102</c:v>
                </c:pt>
              </c:numCache>
            </c:numRef>
          </c:val>
          <c:extLst>
            <c:ext xmlns:c16="http://schemas.microsoft.com/office/drawing/2014/chart" uri="{C3380CC4-5D6E-409C-BE32-E72D297353CC}">
              <c16:uniqueId val="{00000005-278B-4B15-8264-5D0A39AAE1AA}"/>
            </c:ext>
          </c:extLst>
        </c:ser>
        <c:ser>
          <c:idx val="6"/>
          <c:order val="6"/>
          <c:tx>
            <c:strRef>
              <c:f>Population!$A$155</c:f>
              <c:strCache>
                <c:ptCount val="1"/>
                <c:pt idx="0">
                  <c:v>Two or More Races Non-Hispanic</c:v>
                </c:pt>
              </c:strCache>
            </c:strRef>
          </c:tx>
          <c:spPr>
            <a:solidFill>
              <a:srgbClr val="ACCDDE"/>
            </a:solidFill>
            <a:ln w="25400">
              <a:noFill/>
            </a:ln>
            <a:effectLst/>
          </c:spPr>
          <c:cat>
            <c:numRef>
              <c:f>Population!$B$147:$D$147</c:f>
              <c:numCache>
                <c:formatCode>General</c:formatCode>
                <c:ptCount val="3"/>
                <c:pt idx="0">
                  <c:v>2000</c:v>
                </c:pt>
                <c:pt idx="1">
                  <c:v>2010</c:v>
                </c:pt>
                <c:pt idx="2">
                  <c:v>2020</c:v>
                </c:pt>
              </c:numCache>
            </c:numRef>
          </c:cat>
          <c:val>
            <c:numRef>
              <c:f>Population!$B$155:$D$155</c:f>
              <c:numCache>
                <c:formatCode>#,##0</c:formatCode>
                <c:ptCount val="3"/>
                <c:pt idx="0">
                  <c:v>964</c:v>
                </c:pt>
                <c:pt idx="1">
                  <c:v>871</c:v>
                </c:pt>
                <c:pt idx="2">
                  <c:v>1151</c:v>
                </c:pt>
              </c:numCache>
            </c:numRef>
          </c:val>
          <c:extLst>
            <c:ext xmlns:c16="http://schemas.microsoft.com/office/drawing/2014/chart" uri="{C3380CC4-5D6E-409C-BE32-E72D297353CC}">
              <c16:uniqueId val="{00000006-278B-4B15-8264-5D0A39AAE1AA}"/>
            </c:ext>
          </c:extLst>
        </c:ser>
        <c:dLbls>
          <c:showLegendKey val="0"/>
          <c:showVal val="0"/>
          <c:showCatName val="0"/>
          <c:showSerName val="0"/>
          <c:showPercent val="0"/>
          <c:showBubbleSize val="0"/>
        </c:dLbls>
        <c:axId val="824722063"/>
        <c:axId val="824722479"/>
      </c:areaChart>
      <c:catAx>
        <c:axId val="8247220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479"/>
        <c:crosses val="autoZero"/>
        <c:auto val="1"/>
        <c:lblAlgn val="ctr"/>
        <c:lblOffset val="100"/>
        <c:noMultiLvlLbl val="0"/>
      </c:catAx>
      <c:valAx>
        <c:axId val="82472247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063"/>
        <c:crosses val="autoZero"/>
        <c:crossBetween val="midCat"/>
      </c:valAx>
      <c:spPr>
        <a:noFill/>
        <a:ln>
          <a:noFill/>
        </a:ln>
        <a:effectLst/>
      </c:spPr>
    </c:plotArea>
    <c:legend>
      <c:legendPos val="r"/>
      <c:layout>
        <c:manualLayout>
          <c:xMode val="edge"/>
          <c:yMode val="edge"/>
          <c:x val="0.65042700989528468"/>
          <c:y val="0.14705989228940503"/>
          <c:w val="0.33143013424812945"/>
          <c:h val="0.7915571834857689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1"/>
          <c:order val="1"/>
          <c:tx>
            <c:strRef>
              <c:f>Households!$A$413</c:f>
              <c:strCache>
                <c:ptCount val="1"/>
                <c:pt idx="0">
                  <c:v>Emergency Shelter</c:v>
                </c:pt>
              </c:strCache>
            </c:strRef>
          </c:tx>
          <c:spPr>
            <a:solidFill>
              <a:schemeClr val="accent2"/>
            </a:solidFill>
            <a:ln>
              <a:noFill/>
            </a:ln>
            <a:effectLst/>
          </c:spPr>
          <c:dLbls>
            <c:dLbl>
              <c:idx val="2"/>
              <c:layout>
                <c:manualLayout>
                  <c:x val="-7.893135440611367E-17"/>
                  <c:y val="-2.4965048931495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Households!$B$413:$E$413</c:f>
              <c:numCache>
                <c:formatCode>#,##0</c:formatCode>
                <c:ptCount val="4"/>
                <c:pt idx="0">
                  <c:v>95</c:v>
                </c:pt>
                <c:pt idx="1">
                  <c:v>110</c:v>
                </c:pt>
                <c:pt idx="2">
                  <c:v>123</c:v>
                </c:pt>
                <c:pt idx="3" formatCode="_(* #,##0_);_(* \(#,##0\);_(* &quot;-&quot;??_);_(@_)">
                  <c:v>143</c:v>
                </c:pt>
              </c:numCache>
            </c:numRef>
          </c:val>
          <c:extLst>
            <c:ext xmlns:c16="http://schemas.microsoft.com/office/drawing/2014/chart" uri="{C3380CC4-5D6E-409C-BE32-E72D297353CC}">
              <c16:uniqueId val="{00000001-9FFC-4F9F-95B9-B5CBE8D9BC01}"/>
            </c:ext>
          </c:extLst>
        </c:ser>
        <c:ser>
          <c:idx val="2"/>
          <c:order val="2"/>
          <c:tx>
            <c:strRef>
              <c:f>Households!$A$414</c:f>
              <c:strCache>
                <c:ptCount val="1"/>
                <c:pt idx="0">
                  <c:v>Transitional Housing</c:v>
                </c:pt>
              </c:strCache>
            </c:strRef>
          </c:tx>
          <c:spPr>
            <a:solidFill>
              <a:schemeClr val="accent3"/>
            </a:solidFill>
            <a:ln>
              <a:noFill/>
            </a:ln>
            <a:effectLst/>
          </c:spPr>
          <c:dLbls>
            <c:dLbl>
              <c:idx val="2"/>
              <c:layout>
                <c:manualLayout>
                  <c:x val="-7.893135440611367E-17"/>
                  <c:y val="-3.49510685040941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FC-4F9F-95B9-B5CBE8D9BC01}"/>
                </c:ext>
              </c:extLst>
            </c:dLbl>
            <c:spPr>
              <a:noFill/>
              <a:ln>
                <a:noFill/>
              </a:ln>
              <a:effectLst/>
            </c:spPr>
            <c:txPr>
              <a:bodyPr rot="0" spcFirstLastPara="1" vertOverflow="ellipsis" vert="horz" wrap="square" lIns="38100" tIns="19050" rIns="38100" bIns="19050" anchor="t" anchorCtr="0">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Households!$B$414:$E$414</c:f>
              <c:numCache>
                <c:formatCode>#,##0</c:formatCode>
                <c:ptCount val="4"/>
                <c:pt idx="0">
                  <c:v>138</c:v>
                </c:pt>
                <c:pt idx="1">
                  <c:v>184</c:v>
                </c:pt>
                <c:pt idx="2">
                  <c:v>206</c:v>
                </c:pt>
                <c:pt idx="3" formatCode="_(* #,##0_);_(* \(#,##0\);_(* &quot;-&quot;??_);_(@_)">
                  <c:v>125</c:v>
                </c:pt>
              </c:numCache>
            </c:numRef>
          </c:val>
          <c:extLst>
            <c:ext xmlns:c16="http://schemas.microsoft.com/office/drawing/2014/chart" uri="{C3380CC4-5D6E-409C-BE32-E72D297353CC}">
              <c16:uniqueId val="{00000006-9FFC-4F9F-95B9-B5CBE8D9BC01}"/>
            </c:ext>
          </c:extLst>
        </c:ser>
        <c:ser>
          <c:idx val="3"/>
          <c:order val="3"/>
          <c:tx>
            <c:strRef>
              <c:f>Households!$A$415</c:f>
              <c:strCache>
                <c:ptCount val="1"/>
                <c:pt idx="0">
                  <c:v>Unsheltered</c:v>
                </c:pt>
              </c:strCache>
            </c:strRef>
          </c:tx>
          <c:spPr>
            <a:solidFill>
              <a:schemeClr val="accent4"/>
            </a:solidFill>
            <a:ln w="25400">
              <a:noFill/>
            </a:ln>
            <a:effectLst/>
          </c:spPr>
          <c:dLbls>
            <c:dLbl>
              <c:idx val="2"/>
              <c:layout>
                <c:manualLayout>
                  <c:x val="-7.893135440611367E-17"/>
                  <c:y val="-5.05931952550753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Households!$B$415:$E$415</c:f>
              <c:numCache>
                <c:formatCode>#,##0</c:formatCode>
                <c:ptCount val="4"/>
                <c:pt idx="0">
                  <c:v>3560</c:v>
                </c:pt>
                <c:pt idx="1">
                  <c:v>414</c:v>
                </c:pt>
                <c:pt idx="2">
                  <c:v>413</c:v>
                </c:pt>
                <c:pt idx="3" formatCode="_(* #,##0_);_(* \(#,##0\);_(* &quot;-&quot;??_);_(@_)">
                  <c:v>837</c:v>
                </c:pt>
              </c:numCache>
            </c:numRef>
          </c:val>
          <c:extLst>
            <c:ext xmlns:c16="http://schemas.microsoft.com/office/drawing/2014/chart" uri="{C3380CC4-5D6E-409C-BE32-E72D297353CC}">
              <c16:uniqueId val="{00000009-9FFC-4F9F-95B9-B5CBE8D9BC01}"/>
            </c:ext>
          </c:extLst>
        </c:ser>
        <c:dLbls>
          <c:showLegendKey val="0"/>
          <c:showVal val="1"/>
          <c:showCatName val="0"/>
          <c:showSerName val="0"/>
          <c:showPercent val="0"/>
          <c:showBubbleSize val="0"/>
        </c:dLbls>
        <c:axId val="1528485663"/>
        <c:axId val="1528486911"/>
        <c:extLst>
          <c:ext xmlns:c15="http://schemas.microsoft.com/office/drawing/2012/chart" uri="{02D57815-91ED-43cb-92C2-25804820EDAC}">
            <c15:filteredAreaSeries>
              <c15:ser>
                <c:idx val="0"/>
                <c:order val="0"/>
                <c:tx>
                  <c:strRef>
                    <c:extLst>
                      <c:ext uri="{02D57815-91ED-43cb-92C2-25804820EDAC}">
                        <c15:formulaRef>
                          <c15:sqref>Households!$A$412</c15:sqref>
                        </c15:formulaRef>
                      </c:ext>
                    </c:extLst>
                    <c:strCache>
                      <c:ptCount val="1"/>
                      <c:pt idx="0">
                        <c:v>Total</c:v>
                      </c:pt>
                    </c:strCache>
                  </c:strRef>
                </c:tx>
                <c:spPr>
                  <a:solidFill>
                    <a:schemeClr val="accent1"/>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Households!$B$411:$E$411</c15:sqref>
                        </c15:formulaRef>
                      </c:ext>
                    </c:extLst>
                    <c:numCache>
                      <c:formatCode>General</c:formatCode>
                      <c:ptCount val="4"/>
                      <c:pt idx="0">
                        <c:v>2005</c:v>
                      </c:pt>
                      <c:pt idx="1">
                        <c:v>2010</c:v>
                      </c:pt>
                      <c:pt idx="2">
                        <c:v>2015</c:v>
                      </c:pt>
                      <c:pt idx="3">
                        <c:v>2020</c:v>
                      </c:pt>
                    </c:numCache>
                  </c:numRef>
                </c:cat>
                <c:val>
                  <c:numRef>
                    <c:extLst>
                      <c:ext uri="{02D57815-91ED-43cb-92C2-25804820EDAC}">
                        <c15:formulaRef>
                          <c15:sqref>Households!$B$412:$E$412</c15:sqref>
                        </c15:formulaRef>
                      </c:ext>
                    </c:extLst>
                    <c:numCache>
                      <c:formatCode>#,##0</c:formatCode>
                      <c:ptCount val="4"/>
                      <c:pt idx="0">
                        <c:v>3793</c:v>
                      </c:pt>
                      <c:pt idx="1">
                        <c:v>708</c:v>
                      </c:pt>
                      <c:pt idx="2">
                        <c:v>742</c:v>
                      </c:pt>
                      <c:pt idx="3">
                        <c:v>1105</c:v>
                      </c:pt>
                    </c:numCache>
                  </c:numRef>
                </c:val>
                <c:extLst>
                  <c:ext xmlns:c16="http://schemas.microsoft.com/office/drawing/2014/chart" uri="{C3380CC4-5D6E-409C-BE32-E72D297353CC}">
                    <c16:uniqueId val="{00000000-9FFC-4F9F-95B9-B5CBE8D9BC01}"/>
                  </c:ext>
                </c:extLst>
              </c15:ser>
            </c15:filteredAreaSeries>
          </c:ext>
        </c:extLst>
      </c:areaChart>
      <c:catAx>
        <c:axId val="15284856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6911"/>
        <c:crosses val="autoZero"/>
        <c:auto val="1"/>
        <c:lblAlgn val="ctr"/>
        <c:lblOffset val="100"/>
        <c:noMultiLvlLbl val="0"/>
      </c:catAx>
      <c:valAx>
        <c:axId val="152848691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5663"/>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Households!$A$46</c:f>
              <c:strCache>
                <c:ptCount val="1"/>
                <c:pt idx="0">
                  <c:v>Living Alone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Unincorporated Kings County</c:v>
                </c:pt>
                <c:pt idx="1">
                  <c:v>Kings County</c:v>
                </c:pt>
                <c:pt idx="2">
                  <c:v>California</c:v>
                </c:pt>
              </c:strCache>
            </c:strRef>
          </c:cat>
          <c:val>
            <c:numRef>
              <c:extLst>
                <c:ext xmlns:c15="http://schemas.microsoft.com/office/drawing/2012/chart" uri="{02D57815-91ED-43cb-92C2-25804820EDAC}">
                  <c15:fullRef>
                    <c15:sqref>Households!$B$46:$G$46</c15:sqref>
                  </c15:fullRef>
                </c:ext>
              </c:extLst>
              <c:f>(Households!$C$46,Households!$E$46,Households!$G$46)</c:f>
              <c:numCache>
                <c:formatCode>#,##0.0%</c:formatCode>
                <c:ptCount val="3"/>
                <c:pt idx="0">
                  <c:v>0.44213649851632048</c:v>
                </c:pt>
                <c:pt idx="1">
                  <c:v>0.38844318066416167</c:v>
                </c:pt>
                <c:pt idx="2">
                  <c:v>0.50215337686922845</c:v>
                </c:pt>
              </c:numCache>
            </c:numRef>
          </c:val>
          <c:extLst>
            <c:ext xmlns:c16="http://schemas.microsoft.com/office/drawing/2014/chart" uri="{C3380CC4-5D6E-409C-BE32-E72D297353CC}">
              <c16:uniqueId val="{00000001-8F9B-4751-A16A-2BB8A90E9157}"/>
            </c:ext>
          </c:extLst>
        </c:ser>
        <c:ser>
          <c:idx val="2"/>
          <c:order val="2"/>
          <c:tx>
            <c:strRef>
              <c:f>Households!$A$47</c:f>
              <c:strCache>
                <c:ptCount val="1"/>
                <c:pt idx="0">
                  <c:v>With Own Children Under 18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Unincorporated Kings County</c:v>
                </c:pt>
                <c:pt idx="1">
                  <c:v>Kings County</c:v>
                </c:pt>
                <c:pt idx="2">
                  <c:v>California</c:v>
                </c:pt>
              </c:strCache>
            </c:strRef>
          </c:cat>
          <c:val>
            <c:numRef>
              <c:extLst>
                <c:ext xmlns:c15="http://schemas.microsoft.com/office/drawing/2012/chart" uri="{02D57815-91ED-43cb-92C2-25804820EDAC}">
                  <c15:fullRef>
                    <c15:sqref>Households!$B$47:$G$47</c15:sqref>
                  </c15:fullRef>
                </c:ext>
              </c:extLst>
              <c:f>(Households!$C$47,Households!$E$47,Households!$G$47)</c:f>
              <c:numCache>
                <c:formatCode>#,##0.0%</c:formatCode>
                <c:ptCount val="3"/>
                <c:pt idx="0">
                  <c:v>0.24094955489614242</c:v>
                </c:pt>
                <c:pt idx="1">
                  <c:v>0.30090382857723164</c:v>
                </c:pt>
                <c:pt idx="2">
                  <c:v>0.17949199312272004</c:v>
                </c:pt>
              </c:numCache>
            </c:numRef>
          </c:val>
          <c:extLst>
            <c:ext xmlns:c16="http://schemas.microsoft.com/office/drawing/2014/chart" uri="{C3380CC4-5D6E-409C-BE32-E72D297353CC}">
              <c16:uniqueId val="{00000002-8F9B-4751-A16A-2BB8A90E9157}"/>
            </c:ext>
          </c:extLst>
        </c:ser>
        <c:ser>
          <c:idx val="3"/>
          <c:order val="3"/>
          <c:tx>
            <c:strRef>
              <c:f>Households!$A$48</c:f>
              <c:strCache>
                <c:ptCount val="1"/>
                <c:pt idx="0">
                  <c:v>With Relatives, No Own Children Under 18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Unincorporated Kings County</c:v>
                </c:pt>
                <c:pt idx="1">
                  <c:v>Kings County</c:v>
                </c:pt>
                <c:pt idx="2">
                  <c:v>California</c:v>
                </c:pt>
              </c:strCache>
            </c:strRef>
          </c:cat>
          <c:val>
            <c:numRef>
              <c:extLst>
                <c:ext xmlns:c15="http://schemas.microsoft.com/office/drawing/2012/chart" uri="{02D57815-91ED-43cb-92C2-25804820EDAC}">
                  <c15:fullRef>
                    <c15:sqref>Households!$B$48:$G$48</c15:sqref>
                  </c15:fullRef>
                </c:ext>
              </c:extLst>
              <c:f>(Households!$C$48,Households!$E$48,Households!$G$48)</c:f>
              <c:numCache>
                <c:formatCode>#,##0.0%</c:formatCode>
                <c:ptCount val="3"/>
                <c:pt idx="0">
                  <c:v>0.29851632047477744</c:v>
                </c:pt>
                <c:pt idx="1">
                  <c:v>0.28556920889611048</c:v>
                </c:pt>
                <c:pt idx="2">
                  <c:v>0.25039426590166936</c:v>
                </c:pt>
              </c:numCache>
            </c:numRef>
          </c:val>
          <c:extLst>
            <c:ext xmlns:c16="http://schemas.microsoft.com/office/drawing/2014/chart" uri="{C3380CC4-5D6E-409C-BE32-E72D297353CC}">
              <c16:uniqueId val="{00000003-8F9B-4751-A16A-2BB8A90E9157}"/>
            </c:ext>
          </c:extLst>
        </c:ser>
        <c:ser>
          <c:idx val="4"/>
          <c:order val="4"/>
          <c:tx>
            <c:strRef>
              <c:f>Households!$A$49</c:f>
              <c:strCache>
                <c:ptCount val="1"/>
                <c:pt idx="0">
                  <c:v>With Only Nonrelatives Present</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Unincorporated Kings County</c:v>
                </c:pt>
                <c:pt idx="1">
                  <c:v>Kings County</c:v>
                </c:pt>
                <c:pt idx="2">
                  <c:v>California</c:v>
                </c:pt>
              </c:strCache>
            </c:strRef>
          </c:cat>
          <c:val>
            <c:numRef>
              <c:extLst>
                <c:ext xmlns:c15="http://schemas.microsoft.com/office/drawing/2012/chart" uri="{02D57815-91ED-43cb-92C2-25804820EDAC}">
                  <c15:fullRef>
                    <c15:sqref>Households!$B$49:$G$49</c15:sqref>
                  </c15:fullRef>
                </c:ext>
              </c:extLst>
              <c:f>(Households!$C$49,Households!$E$49,Households!$G$49)</c:f>
              <c:numCache>
                <c:formatCode>#,##0.0%</c:formatCode>
                <c:ptCount val="3"/>
                <c:pt idx="0">
                  <c:v>1.8397626112759646E-2</c:v>
                </c:pt>
                <c:pt idx="1">
                  <c:v>2.5083781862496192E-2</c:v>
                </c:pt>
                <c:pt idx="2">
                  <c:v>6.7960364106382121E-2</c:v>
                </c:pt>
              </c:numCache>
            </c:numRef>
          </c:val>
          <c:extLst>
            <c:ext xmlns:c16="http://schemas.microsoft.com/office/drawing/2014/chart" uri="{C3380CC4-5D6E-409C-BE32-E72D297353CC}">
              <c16:uniqueId val="{00000004-8F9B-4751-A16A-2BB8A90E9157}"/>
            </c:ext>
          </c:extLst>
        </c:ser>
        <c:dLbls>
          <c:dLblPos val="ctr"/>
          <c:showLegendKey val="0"/>
          <c:showVal val="1"/>
          <c:showCatName val="0"/>
          <c:showSerName val="0"/>
          <c:showPercent val="0"/>
          <c:showBubbleSize val="0"/>
        </c:dLbls>
        <c:gapWidth val="40"/>
        <c:overlap val="100"/>
        <c:axId val="980298272"/>
        <c:axId val="980319904"/>
        <c:extLst>
          <c:ext xmlns:c15="http://schemas.microsoft.com/office/drawing/2012/chart" uri="{02D57815-91ED-43cb-92C2-25804820EDAC}">
            <c15:filteredBarSeries>
              <c15:ser>
                <c:idx val="0"/>
                <c:order val="0"/>
                <c:tx>
                  <c:strRef>
                    <c:extLst>
                      <c:ext uri="{02D57815-91ED-43cb-92C2-25804820EDAC}">
                        <c15:formulaRef>
                          <c15:sqref>Households!$A$45</c15:sqref>
                        </c15:formulaRef>
                      </c:ext>
                    </c:extLst>
                    <c:strCache>
                      <c:ptCount val="1"/>
                      <c:pt idx="0">
                        <c:v>Female Householder, No Spouse Or Partner Present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Households!$B$44:$G$44</c15:sqref>
                        </c15:fullRef>
                        <c15:formulaRef>
                          <c15:sqref>(Households!$C$44,Households!$E$44,Households!$G$44)</c15:sqref>
                        </c15:formulaRef>
                      </c:ext>
                    </c:extLst>
                    <c:strCache>
                      <c:ptCount val="3"/>
                      <c:pt idx="0">
                        <c:v>Unincorporated Kings County</c:v>
                      </c:pt>
                      <c:pt idx="1">
                        <c:v>Kings County</c:v>
                      </c:pt>
                      <c:pt idx="2">
                        <c:v>California</c:v>
                      </c:pt>
                    </c:strCache>
                  </c:strRef>
                </c:cat>
                <c:val>
                  <c:numRef>
                    <c:extLst>
                      <c:ext uri="{02D57815-91ED-43cb-92C2-25804820EDAC}">
                        <c15:fullRef>
                          <c15:sqref>Households!$B$45:$G$45</c15:sqref>
                        </c15:fullRef>
                        <c15:formulaRef>
                          <c15:sqref>(Households!$C$45,Households!$E$45,Households!$G$45)</c15:sqref>
                        </c15:formulaRef>
                      </c:ext>
                    </c:extLst>
                    <c:numCache>
                      <c:formatCode>#,##0.0%</c:formatCode>
                      <c:ptCount val="3"/>
                    </c:numCache>
                  </c:numRef>
                </c:val>
                <c:extLst>
                  <c:ext xmlns:c16="http://schemas.microsoft.com/office/drawing/2014/chart" uri="{C3380CC4-5D6E-409C-BE32-E72D297353CC}">
                    <c16:uniqueId val="{00000000-8F9B-4751-A16A-2BB8A90E9157}"/>
                  </c:ext>
                </c:extLst>
              </c15:ser>
            </c15:filteredBarSeries>
          </c:ext>
        </c:extLst>
      </c:barChart>
      <c:catAx>
        <c:axId val="980298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319904"/>
        <c:crosses val="autoZero"/>
        <c:auto val="1"/>
        <c:lblAlgn val="ctr"/>
        <c:lblOffset val="100"/>
        <c:noMultiLvlLbl val="0"/>
      </c:catAx>
      <c:valAx>
        <c:axId val="9803199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298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Households!$A$97</c:f>
              <c:strCache>
                <c:ptCount val="1"/>
                <c:pt idx="0">
                  <c:v>Cost Burden &lt;=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Households!$B$97:$G$97</c15:sqref>
                  </c15:fullRef>
                </c:ext>
              </c:extLst>
              <c:f>(Households!$C$97,Households!$E$97,Households!$G$97)</c:f>
              <c:numCache>
                <c:formatCode>#,##0.0%</c:formatCode>
                <c:ptCount val="3"/>
                <c:pt idx="0">
                  <c:v>0.78674948240165632</c:v>
                </c:pt>
                <c:pt idx="1">
                  <c:v>0.57393715341959339</c:v>
                </c:pt>
                <c:pt idx="2">
                  <c:v>0.66875064056574762</c:v>
                </c:pt>
              </c:numCache>
            </c:numRef>
          </c:val>
          <c:extLst>
            <c:ext xmlns:c16="http://schemas.microsoft.com/office/drawing/2014/chart" uri="{C3380CC4-5D6E-409C-BE32-E72D297353CC}">
              <c16:uniqueId val="{00000000-C360-4B0D-A8BA-0C329C1C1254}"/>
            </c:ext>
          </c:extLst>
        </c:ser>
        <c:ser>
          <c:idx val="1"/>
          <c:order val="1"/>
          <c:tx>
            <c:strRef>
              <c:f>Households!$A$98</c:f>
              <c:strCache>
                <c:ptCount val="1"/>
                <c:pt idx="0">
                  <c:v>Cost Burden &gt;30% to &lt;=50%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Households!$B$98:$G$98</c15:sqref>
                  </c15:fullRef>
                </c:ext>
              </c:extLst>
              <c:f>(Households!$C$98,Households!$E$98,Households!$G$98)</c:f>
              <c:numCache>
                <c:formatCode>#,##0.0%</c:formatCode>
                <c:ptCount val="3"/>
                <c:pt idx="0">
                  <c:v>9.9148838279273066E-2</c:v>
                </c:pt>
                <c:pt idx="1">
                  <c:v>0.20979667282809611</c:v>
                </c:pt>
                <c:pt idx="2">
                  <c:v>0.16050015373577944</c:v>
                </c:pt>
              </c:numCache>
            </c:numRef>
          </c:val>
          <c:extLst>
            <c:ext xmlns:c16="http://schemas.microsoft.com/office/drawing/2014/chart" uri="{C3380CC4-5D6E-409C-BE32-E72D297353CC}">
              <c16:uniqueId val="{00000001-C360-4B0D-A8BA-0C329C1C1254}"/>
            </c:ext>
          </c:extLst>
        </c:ser>
        <c:ser>
          <c:idx val="2"/>
          <c:order val="2"/>
          <c:tx>
            <c:strRef>
              <c:f>Households!$A$99</c:f>
              <c:strCache>
                <c:ptCount val="1"/>
                <c:pt idx="0">
                  <c:v>Cost Burden &gt;50%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Households!$B$99:$G$99</c15:sqref>
                  </c15:fullRef>
                </c:ext>
              </c:extLst>
              <c:f>(Households!$C$99,Households!$E$99,Households!$G$99)</c:f>
              <c:numCache>
                <c:formatCode>#,##0.0%</c:formatCode>
                <c:ptCount val="3"/>
                <c:pt idx="0">
                  <c:v>0.1060501495284104</c:v>
                </c:pt>
                <c:pt idx="1">
                  <c:v>0.19500924214417745</c:v>
                </c:pt>
                <c:pt idx="2">
                  <c:v>0.15537562775443273</c:v>
                </c:pt>
              </c:numCache>
            </c:numRef>
          </c:val>
          <c:extLst>
            <c:ext xmlns:c16="http://schemas.microsoft.com/office/drawing/2014/chart" uri="{C3380CC4-5D6E-409C-BE32-E72D297353CC}">
              <c16:uniqueId val="{00000002-C360-4B0D-A8BA-0C329C1C1254}"/>
            </c:ext>
          </c:extLst>
        </c:ser>
        <c:ser>
          <c:idx val="3"/>
          <c:order val="3"/>
          <c:tx>
            <c:strRef>
              <c:f>Households!$A$100</c:f>
              <c:strCache>
                <c:ptCount val="1"/>
                <c:pt idx="0">
                  <c:v>Cost Burden Not Available</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Households!$B$100:$G$100</c15:sqref>
                  </c15:fullRef>
                </c:ext>
              </c:extLst>
              <c:f>(Households!$C$100,Households!$E$100,Households!$G$100)</c:f>
              <c:numCache>
                <c:formatCode>#,##0.0%</c:formatCode>
                <c:ptCount val="3"/>
                <c:pt idx="0">
                  <c:v>8.0515297906602248E-3</c:v>
                </c:pt>
                <c:pt idx="1">
                  <c:v>2.1256931608133085E-2</c:v>
                </c:pt>
                <c:pt idx="2">
                  <c:v>1.5373577944040177E-2</c:v>
                </c:pt>
              </c:numCache>
            </c:numRef>
          </c:val>
          <c:extLst>
            <c:ext xmlns:c16="http://schemas.microsoft.com/office/drawing/2014/chart" uri="{C3380CC4-5D6E-409C-BE32-E72D297353CC}">
              <c16:uniqueId val="{00000003-C360-4B0D-A8BA-0C329C1C1254}"/>
            </c:ext>
          </c:extLst>
        </c:ser>
        <c:dLbls>
          <c:dLblPos val="outEnd"/>
          <c:showLegendKey val="0"/>
          <c:showVal val="1"/>
          <c:showCatName val="0"/>
          <c:showSerName val="0"/>
          <c:showPercent val="0"/>
          <c:showBubbleSize val="0"/>
        </c:dLbls>
        <c:gapWidth val="219"/>
        <c:overlap val="-27"/>
        <c:axId val="2067159104"/>
        <c:axId val="2067143712"/>
      </c:barChart>
      <c:catAx>
        <c:axId val="2067159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43712"/>
        <c:crosses val="autoZero"/>
        <c:auto val="1"/>
        <c:lblAlgn val="ctr"/>
        <c:lblOffset val="100"/>
        <c:noMultiLvlLbl val="0"/>
      </c:catAx>
      <c:valAx>
        <c:axId val="206714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59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Households!$A$107</c:f>
              <c:strCache>
                <c:ptCount val="1"/>
                <c:pt idx="0">
                  <c:v>Cost Burden &gt;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Households!$B$107:$G$107</c15:sqref>
                  </c15:fullRef>
                </c:ext>
              </c:extLst>
              <c:f>(Households!$C$107,Households!$E$107,Households!$G$107)</c:f>
              <c:numCache>
                <c:formatCode>#,##0.0%</c:formatCode>
                <c:ptCount val="3"/>
                <c:pt idx="0">
                  <c:v>0.60349344978165942</c:v>
                </c:pt>
                <c:pt idx="1">
                  <c:v>0.64665523156089189</c:v>
                </c:pt>
                <c:pt idx="2">
                  <c:v>0.63793103448275867</c:v>
                </c:pt>
              </c:numCache>
            </c:numRef>
          </c:val>
          <c:extLst>
            <c:ext xmlns:c16="http://schemas.microsoft.com/office/drawing/2014/chart" uri="{C3380CC4-5D6E-409C-BE32-E72D297353CC}">
              <c16:uniqueId val="{00000000-5DEB-4E37-A796-32C30DFDA504}"/>
            </c:ext>
          </c:extLst>
        </c:ser>
        <c:ser>
          <c:idx val="1"/>
          <c:order val="1"/>
          <c:tx>
            <c:strRef>
              <c:f>Households!$A$108</c:f>
              <c:strCache>
                <c:ptCount val="1"/>
                <c:pt idx="0">
                  <c:v>Cost Burden &gt;50%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Households!$B$108:$G$108</c15:sqref>
                  </c15:fullRef>
                </c:ext>
              </c:extLst>
              <c:f>(Households!$C$108,Households!$E$108,Households!$G$108)</c:f>
              <c:numCache>
                <c:formatCode>#,##0.0%</c:formatCode>
                <c:ptCount val="3"/>
                <c:pt idx="0">
                  <c:v>0.34934497816593885</c:v>
                </c:pt>
                <c:pt idx="1">
                  <c:v>0.36192109777015435</c:v>
                </c:pt>
                <c:pt idx="2">
                  <c:v>0.35714285714285715</c:v>
                </c:pt>
              </c:numCache>
            </c:numRef>
          </c:val>
          <c:extLst>
            <c:ext xmlns:c16="http://schemas.microsoft.com/office/drawing/2014/chart" uri="{C3380CC4-5D6E-409C-BE32-E72D297353CC}">
              <c16:uniqueId val="{00000001-5DEB-4E37-A796-32C30DFDA504}"/>
            </c:ext>
          </c:extLst>
        </c:ser>
        <c:dLbls>
          <c:dLblPos val="outEnd"/>
          <c:showLegendKey val="0"/>
          <c:showVal val="1"/>
          <c:showCatName val="0"/>
          <c:showSerName val="0"/>
          <c:showPercent val="0"/>
          <c:showBubbleSize val="0"/>
        </c:dLbls>
        <c:gapWidth val="219"/>
        <c:overlap val="-27"/>
        <c:axId val="65693136"/>
        <c:axId val="65697712"/>
      </c:barChart>
      <c:catAx>
        <c:axId val="65693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7712"/>
        <c:crosses val="autoZero"/>
        <c:auto val="1"/>
        <c:lblAlgn val="ctr"/>
        <c:lblOffset val="100"/>
        <c:noMultiLvlLbl val="0"/>
      </c:catAx>
      <c:valAx>
        <c:axId val="6569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31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Unincorporated Fresno County</c:v>
          </c:tx>
          <c:spPr>
            <a:solidFill>
              <a:schemeClr val="accent1"/>
            </a:solidFill>
            <a:ln>
              <a:noFill/>
            </a:ln>
            <a:effectLst/>
          </c:spPr>
          <c:invertIfNegative val="0"/>
          <c:dPt>
            <c:idx val="0"/>
            <c:invertIfNegative val="0"/>
            <c:bubble3D val="0"/>
            <c:spPr>
              <a:solidFill>
                <a:schemeClr val="accent1"/>
              </a:solidFill>
              <a:ln w="28575" cap="rnd">
                <a:solidFill>
                  <a:schemeClr val="accent1"/>
                </a:solidFill>
                <a:round/>
              </a:ln>
              <a:effectLst/>
            </c:spPr>
            <c:extLst>
              <c:ext xmlns:c16="http://schemas.microsoft.com/office/drawing/2014/chart" uri="{C3380CC4-5D6E-409C-BE32-E72D297353CC}">
                <c16:uniqueId val="{00000001-581B-485C-891D-C85DFAEDC26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Lit>
              <c:formatCode>General</c:formatCode>
              <c:ptCount val="3"/>
              <c:pt idx="0">
                <c:v>#N/A</c:v>
              </c:pt>
              <c:pt idx="1">
                <c:v>#N/A</c:v>
              </c:pt>
              <c:pt idx="2">
                <c:v>#N/A</c:v>
              </c:pt>
            </c:numLit>
          </c:val>
          <c:extLst>
            <c:ext xmlns:c16="http://schemas.microsoft.com/office/drawing/2014/chart" uri="{C3380CC4-5D6E-409C-BE32-E72D297353CC}">
              <c16:uniqueId val="{00000002-581B-485C-891D-C85DFAEDC264}"/>
            </c:ext>
          </c:extLst>
        </c:ser>
        <c:ser>
          <c:idx val="1"/>
          <c:order val="1"/>
          <c:tx>
            <c:strRef>
              <c:f>Households!$A$90</c:f>
              <c:strCache>
                <c:ptCount val="1"/>
                <c:pt idx="0">
                  <c:v>Kings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Households!$B$90:$D$90</c:f>
              <c:numCache>
                <c:formatCode>#,##0.00</c:formatCode>
                <c:ptCount val="3"/>
                <c:pt idx="0">
                  <c:v>3.3</c:v>
                </c:pt>
                <c:pt idx="1">
                  <c:v>3.19</c:v>
                </c:pt>
                <c:pt idx="2">
                  <c:v>3.14</c:v>
                </c:pt>
              </c:numCache>
            </c:numRef>
          </c:val>
          <c:extLst>
            <c:ext xmlns:c16="http://schemas.microsoft.com/office/drawing/2014/chart" uri="{C3380CC4-5D6E-409C-BE32-E72D297353CC}">
              <c16:uniqueId val="{00000003-581B-485C-891D-C85DFAEDC264}"/>
            </c:ext>
          </c:extLst>
        </c:ser>
        <c:ser>
          <c:idx val="2"/>
          <c:order val="2"/>
          <c:tx>
            <c:strRef>
              <c:f>Households!$A$91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Households!$B$91:$D$91</c:f>
              <c:numCache>
                <c:formatCode>#,##0.00</c:formatCode>
                <c:ptCount val="3"/>
                <c:pt idx="0">
                  <c:v>2.89</c:v>
                </c:pt>
                <c:pt idx="1">
                  <c:v>2.96</c:v>
                </c:pt>
                <c:pt idx="2">
                  <c:v>2.94</c:v>
                </c:pt>
              </c:numCache>
            </c:numRef>
          </c:val>
          <c:extLst>
            <c:ext xmlns:c16="http://schemas.microsoft.com/office/drawing/2014/chart" uri="{C3380CC4-5D6E-409C-BE32-E72D297353CC}">
              <c16:uniqueId val="{00000004-581B-485C-891D-C85DFAEDC264}"/>
            </c:ext>
          </c:extLst>
        </c:ser>
        <c:dLbls>
          <c:dLblPos val="outEnd"/>
          <c:showLegendKey val="0"/>
          <c:showVal val="1"/>
          <c:showCatName val="0"/>
          <c:showSerName val="0"/>
          <c:showPercent val="0"/>
          <c:showBubbleSize val="0"/>
        </c:dLbls>
        <c:gapWidth val="60"/>
        <c:axId val="347251712"/>
        <c:axId val="347248384"/>
      </c:barChart>
      <c:catAx>
        <c:axId val="347251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48384"/>
        <c:crosses val="autoZero"/>
        <c:auto val="1"/>
        <c:lblAlgn val="ctr"/>
        <c:lblOffset val="100"/>
        <c:noMultiLvlLbl val="0"/>
      </c:catAx>
      <c:valAx>
        <c:axId val="347248384"/>
        <c:scaling>
          <c:orientation val="minMax"/>
          <c:max val="4"/>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51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Households!$A$305</c:f>
              <c:strCache>
                <c:ptCount val="1"/>
                <c:pt idx="0">
                  <c:v>Median Selected Monthly Owner Costs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Households!$B$305:$D$305</c:f>
              <c:numCache>
                <c:formatCode>_("$"* #,##0_);_("$"* \(#,##0\);_("$"* "-"??_);_(@_)</c:formatCode>
                <c:ptCount val="3"/>
                <c:pt idx="0">
                  <c:v>1241</c:v>
                </c:pt>
                <c:pt idx="1">
                  <c:v>1143</c:v>
                </c:pt>
                <c:pt idx="2">
                  <c:v>1200</c:v>
                </c:pt>
              </c:numCache>
            </c:numRef>
          </c:val>
          <c:extLst>
            <c:ext xmlns:c16="http://schemas.microsoft.com/office/drawing/2014/chart" uri="{C3380CC4-5D6E-409C-BE32-E72D297353CC}">
              <c16:uniqueId val="{00000000-DE32-4648-BB40-EA3085A5D02A}"/>
            </c:ext>
          </c:extLst>
        </c:ser>
        <c:dLbls>
          <c:showLegendKey val="0"/>
          <c:showVal val="0"/>
          <c:showCatName val="0"/>
          <c:showSerName val="0"/>
          <c:showPercent val="0"/>
          <c:showBubbleSize val="0"/>
        </c:dLbls>
        <c:gapWidth val="80"/>
        <c:overlap val="-27"/>
        <c:axId val="1220663919"/>
        <c:axId val="1220657679"/>
      </c:barChart>
      <c:lineChart>
        <c:grouping val="standard"/>
        <c:varyColors val="0"/>
        <c:ser>
          <c:idx val="1"/>
          <c:order val="1"/>
          <c:tx>
            <c:strRef>
              <c:f>Households!$A$306</c:f>
              <c:strCache>
                <c:ptCount val="1"/>
                <c:pt idx="0">
                  <c:v>Percent Change</c:v>
                </c:pt>
              </c:strCache>
            </c:strRef>
          </c:tx>
          <c:spPr>
            <a:ln w="31750"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Households!$B$306:$D$306</c:f>
              <c:numCache>
                <c:formatCode>0.00%</c:formatCode>
                <c:ptCount val="3"/>
                <c:pt idx="1">
                  <c:v>-7.8968573730862204E-2</c:v>
                </c:pt>
                <c:pt idx="2">
                  <c:v>4.9868766404199474E-2</c:v>
                </c:pt>
              </c:numCache>
            </c:numRef>
          </c:val>
          <c:smooth val="0"/>
          <c:extLst>
            <c:ext xmlns:c16="http://schemas.microsoft.com/office/drawing/2014/chart" uri="{C3380CC4-5D6E-409C-BE32-E72D297353CC}">
              <c16:uniqueId val="{00000001-DE32-4648-BB40-EA3085A5D02A}"/>
            </c:ext>
          </c:extLst>
        </c:ser>
        <c:dLbls>
          <c:showLegendKey val="0"/>
          <c:showVal val="0"/>
          <c:showCatName val="0"/>
          <c:showSerName val="0"/>
          <c:showPercent val="0"/>
          <c:showBubbleSize val="0"/>
        </c:dLbls>
        <c:marker val="1"/>
        <c:smooth val="0"/>
        <c:axId val="1220657263"/>
        <c:axId val="1220664335"/>
      </c:lineChart>
      <c:catAx>
        <c:axId val="1220663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679"/>
        <c:crosses val="autoZero"/>
        <c:auto val="1"/>
        <c:lblAlgn val="ctr"/>
        <c:lblOffset val="100"/>
        <c:noMultiLvlLbl val="0"/>
      </c:catAx>
      <c:valAx>
        <c:axId val="122065767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Costs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63919"/>
        <c:crosses val="autoZero"/>
        <c:crossBetween val="between"/>
      </c:valAx>
      <c:valAx>
        <c:axId val="122066433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263"/>
        <c:crosses val="max"/>
        <c:crossBetween val="between"/>
      </c:valAx>
      <c:catAx>
        <c:axId val="1220657263"/>
        <c:scaling>
          <c:orientation val="minMax"/>
        </c:scaling>
        <c:delete val="1"/>
        <c:axPos val="b"/>
        <c:numFmt formatCode="General" sourceLinked="1"/>
        <c:majorTickMark val="none"/>
        <c:minorTickMark val="none"/>
        <c:tickLblPos val="nextTo"/>
        <c:crossAx val="122066433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Households!$A$316</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(Households!$B$315,Households!$D$315,Households!$F$315)</c:f>
              <c:strCache>
                <c:ptCount val="3"/>
                <c:pt idx="0">
                  <c:v>Unincorporated Kings County</c:v>
                </c:pt>
                <c:pt idx="1">
                  <c:v>Kings County</c:v>
                </c:pt>
                <c:pt idx="2">
                  <c:v>California</c:v>
                </c:pt>
              </c:strCache>
            </c:strRef>
          </c:cat>
          <c:val>
            <c:numRef>
              <c:f>(Households!$B$316,Households!$D$316,Households!$F$316)</c:f>
              <c:numCache>
                <c:formatCode>0.0%</c:formatCode>
                <c:ptCount val="3"/>
                <c:pt idx="1">
                  <c:v>0.185</c:v>
                </c:pt>
                <c:pt idx="2">
                  <c:v>0.214</c:v>
                </c:pt>
              </c:numCache>
            </c:numRef>
          </c:val>
          <c:extLst>
            <c:ext xmlns:c16="http://schemas.microsoft.com/office/drawing/2014/chart" uri="{C3380CC4-5D6E-409C-BE32-E72D297353CC}">
              <c16:uniqueId val="{00000000-BAAD-45FA-8B4F-BA85BB90BE42}"/>
            </c:ext>
          </c:extLst>
        </c:ser>
        <c:dLbls>
          <c:showLegendKey val="0"/>
          <c:showVal val="0"/>
          <c:showCatName val="0"/>
          <c:showSerName val="0"/>
          <c:showPercent val="0"/>
          <c:showBubbleSize val="0"/>
        </c:dLbls>
        <c:gapWidth val="80"/>
        <c:overlap val="-27"/>
        <c:axId val="705464127"/>
        <c:axId val="705461215"/>
      </c:barChart>
      <c:catAx>
        <c:axId val="705464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1215"/>
        <c:crosses val="autoZero"/>
        <c:auto val="1"/>
        <c:lblAlgn val="ctr"/>
        <c:lblOffset val="100"/>
        <c:noMultiLvlLbl val="0"/>
      </c:catAx>
      <c:valAx>
        <c:axId val="705461215"/>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412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Households!$A$354</c:f>
              <c:strCache>
                <c:ptCount val="1"/>
                <c:pt idx="0">
                  <c:v>Median Gross Rent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5"/>
              <c:pt idx="0">
                <c:v>1980</c:v>
              </c:pt>
              <c:pt idx="1">
                <c:v>1990</c:v>
              </c:pt>
              <c:pt idx="2">
                <c:v>2000</c:v>
              </c:pt>
              <c:pt idx="3">
                <c:v>2010</c:v>
              </c:pt>
              <c:pt idx="4">
                <c:v>2020</c:v>
              </c:pt>
            </c:numLit>
          </c:cat>
          <c:val>
            <c:numRef>
              <c:f>Households!$B$354:$F$354</c:f>
              <c:numCache>
                <c:formatCode>_("$"* #,##0_);_("$"* \(#,##0\);_("$"* "-"??_);_(@_)</c:formatCode>
                <c:ptCount val="5"/>
                <c:pt idx="0">
                  <c:v>216</c:v>
                </c:pt>
                <c:pt idx="1">
                  <c:v>411</c:v>
                </c:pt>
                <c:pt idx="2">
                  <c:v>533</c:v>
                </c:pt>
                <c:pt idx="3">
                  <c:v>815</c:v>
                </c:pt>
                <c:pt idx="4">
                  <c:v>1030</c:v>
                </c:pt>
              </c:numCache>
            </c:numRef>
          </c:val>
          <c:extLst>
            <c:ext xmlns:c16="http://schemas.microsoft.com/office/drawing/2014/chart" uri="{C3380CC4-5D6E-409C-BE32-E72D297353CC}">
              <c16:uniqueId val="{00000000-49ED-42FD-81B9-7889816BE8B8}"/>
            </c:ext>
          </c:extLst>
        </c:ser>
        <c:dLbls>
          <c:showLegendKey val="0"/>
          <c:showVal val="0"/>
          <c:showCatName val="0"/>
          <c:showSerName val="0"/>
          <c:showPercent val="0"/>
          <c:showBubbleSize val="0"/>
        </c:dLbls>
        <c:gapWidth val="80"/>
        <c:overlap val="-27"/>
        <c:axId val="1122910111"/>
        <c:axId val="1122899295"/>
      </c:barChart>
      <c:lineChart>
        <c:grouping val="standard"/>
        <c:varyColors val="0"/>
        <c:ser>
          <c:idx val="1"/>
          <c:order val="1"/>
          <c:tx>
            <c:strRef>
              <c:f>Households!$A$355</c:f>
              <c:strCache>
                <c:ptCount val="1"/>
                <c:pt idx="0">
                  <c:v>Percent Change</c:v>
                </c:pt>
              </c:strCache>
            </c:strRef>
          </c:tx>
          <c:spPr>
            <a:ln w="31750" cap="rnd">
              <a:solidFill>
                <a:schemeClr val="tx2"/>
              </a:solidFill>
              <a:round/>
            </a:ln>
            <a:effectLst/>
          </c:spPr>
          <c:marker>
            <c:symbol val="none"/>
          </c:marker>
          <c:dLbls>
            <c:dLbl>
              <c:idx val="2"/>
              <c:layout>
                <c:manualLayout>
                  <c:x val="-2.8488261061526281E-2"/>
                  <c:y val="-7.49836118914342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ED-42FD-81B9-7889816BE8B8}"/>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Lit>
              <c:formatCode>General</c:formatCode>
              <c:ptCount val="5"/>
              <c:pt idx="0">
                <c:v>1980</c:v>
              </c:pt>
              <c:pt idx="1">
                <c:v>1990</c:v>
              </c:pt>
              <c:pt idx="2">
                <c:v>2000</c:v>
              </c:pt>
              <c:pt idx="3">
                <c:v>2010</c:v>
              </c:pt>
              <c:pt idx="4">
                <c:v>2020</c:v>
              </c:pt>
            </c:numLit>
          </c:cat>
          <c:val>
            <c:numRef>
              <c:f>Households!$B$355:$F$355</c:f>
              <c:numCache>
                <c:formatCode>0.00%</c:formatCode>
                <c:ptCount val="5"/>
                <c:pt idx="1">
                  <c:v>0.90277777777777779</c:v>
                </c:pt>
                <c:pt idx="2">
                  <c:v>0.29683698296836986</c:v>
                </c:pt>
                <c:pt idx="3">
                  <c:v>0.52908067542213888</c:v>
                </c:pt>
                <c:pt idx="4">
                  <c:v>0.26380368098159507</c:v>
                </c:pt>
              </c:numCache>
            </c:numRef>
          </c:val>
          <c:smooth val="0"/>
          <c:extLst>
            <c:ext xmlns:c16="http://schemas.microsoft.com/office/drawing/2014/chart" uri="{C3380CC4-5D6E-409C-BE32-E72D297353CC}">
              <c16:uniqueId val="{00000002-49ED-42FD-81B9-7889816BE8B8}"/>
            </c:ext>
          </c:extLst>
        </c:ser>
        <c:dLbls>
          <c:showLegendKey val="0"/>
          <c:showVal val="0"/>
          <c:showCatName val="0"/>
          <c:showSerName val="0"/>
          <c:showPercent val="0"/>
          <c:showBubbleSize val="0"/>
        </c:dLbls>
        <c:marker val="1"/>
        <c:smooth val="0"/>
        <c:axId val="1122903871"/>
        <c:axId val="1122890143"/>
      </c:lineChart>
      <c:catAx>
        <c:axId val="11229101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295"/>
        <c:crosses val="autoZero"/>
        <c:auto val="1"/>
        <c:lblAlgn val="ctr"/>
        <c:lblOffset val="100"/>
        <c:noMultiLvlLbl val="0"/>
      </c:catAx>
      <c:valAx>
        <c:axId val="11228992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Gross Rent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10111"/>
        <c:crosses val="autoZero"/>
        <c:crossBetween val="between"/>
      </c:valAx>
      <c:valAx>
        <c:axId val="112289014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3871"/>
        <c:crosses val="max"/>
        <c:crossBetween val="between"/>
      </c:valAx>
      <c:catAx>
        <c:axId val="1122903871"/>
        <c:scaling>
          <c:orientation val="minMax"/>
        </c:scaling>
        <c:delete val="1"/>
        <c:axPos val="b"/>
        <c:numFmt formatCode="General" sourceLinked="1"/>
        <c:majorTickMark val="none"/>
        <c:minorTickMark val="none"/>
        <c:tickLblPos val="nextTo"/>
        <c:crossAx val="112289014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Households!$A$368</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(Households!$B$367,Households!$D$367,Households!$F$367)</c:f>
              <c:strCache>
                <c:ptCount val="3"/>
                <c:pt idx="0">
                  <c:v>Unincorporated Kings County</c:v>
                </c:pt>
                <c:pt idx="1">
                  <c:v>Kings County</c:v>
                </c:pt>
                <c:pt idx="2">
                  <c:v>California</c:v>
                </c:pt>
              </c:strCache>
            </c:strRef>
          </c:cat>
          <c:val>
            <c:numRef>
              <c:f>(Households!$B$368,Households!$D$368,Households!$F$368)</c:f>
              <c:numCache>
                <c:formatCode>0.0%</c:formatCode>
                <c:ptCount val="3"/>
                <c:pt idx="1">
                  <c:v>0.27800000000000002</c:v>
                </c:pt>
                <c:pt idx="2">
                  <c:v>0.32200000000000001</c:v>
                </c:pt>
              </c:numCache>
            </c:numRef>
          </c:val>
          <c:extLst>
            <c:ext xmlns:c16="http://schemas.microsoft.com/office/drawing/2014/chart" uri="{C3380CC4-5D6E-409C-BE32-E72D297353CC}">
              <c16:uniqueId val="{00000000-68D9-4084-8ACB-6E3EC9581A86}"/>
            </c:ext>
          </c:extLst>
        </c:ser>
        <c:dLbls>
          <c:showLegendKey val="0"/>
          <c:showVal val="0"/>
          <c:showCatName val="0"/>
          <c:showSerName val="0"/>
          <c:showPercent val="0"/>
          <c:showBubbleSize val="0"/>
        </c:dLbls>
        <c:gapWidth val="219"/>
        <c:overlap val="-27"/>
        <c:axId val="1122905535"/>
        <c:axId val="1122899711"/>
      </c:barChart>
      <c:catAx>
        <c:axId val="1122905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711"/>
        <c:crosses val="autoZero"/>
        <c:auto val="1"/>
        <c:lblAlgn val="ctr"/>
        <c:lblOffset val="100"/>
        <c:noMultiLvlLbl val="0"/>
      </c:catAx>
      <c:valAx>
        <c:axId val="112289971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553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Conditions'!$A$67</c:f>
              <c:strCache>
                <c:ptCount val="1"/>
                <c:pt idx="0">
                  <c:v>Households With Income in the Past 12 Months Below Poverty Level</c:v>
                </c:pt>
              </c:strCache>
            </c:strRef>
          </c:tx>
          <c:spPr>
            <a:solidFill>
              <a:schemeClr val="accent2"/>
            </a:solidFill>
            <a:ln>
              <a:noFill/>
            </a:ln>
            <a:effectLst/>
          </c:spPr>
          <c:invertIfNegative val="0"/>
          <c:dLbls>
            <c:dLbl>
              <c:idx val="2"/>
              <c:layout>
                <c:manualLayout>
                  <c:x val="-7.8346673280123027E-17"/>
                  <c:y val="-5.08474576271186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95-4DF1-BEE7-AE7CB44134F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Conditions'!$B$67:$D$67</c:f>
              <c:numCache>
                <c:formatCode>#,##0</c:formatCode>
                <c:ptCount val="3"/>
                <c:pt idx="0">
                  <c:v>954</c:v>
                </c:pt>
                <c:pt idx="1">
                  <c:v>1338</c:v>
                </c:pt>
                <c:pt idx="2">
                  <c:v>847</c:v>
                </c:pt>
              </c:numCache>
            </c:numRef>
          </c:val>
          <c:extLst>
            <c:ext xmlns:c16="http://schemas.microsoft.com/office/drawing/2014/chart" uri="{C3380CC4-5D6E-409C-BE32-E72D297353CC}">
              <c16:uniqueId val="{00000001-2B3C-498B-8CF4-4B2050668616}"/>
            </c:ext>
          </c:extLst>
        </c:ser>
        <c:dLbls>
          <c:showLegendKey val="0"/>
          <c:showVal val="0"/>
          <c:showCatName val="0"/>
          <c:showSerName val="0"/>
          <c:showPercent val="0"/>
          <c:showBubbleSize val="0"/>
        </c:dLbls>
        <c:gapWidth val="40"/>
        <c:axId val="204099056"/>
        <c:axId val="204104048"/>
        <c:extLst>
          <c:ext xmlns:c15="http://schemas.microsoft.com/office/drawing/2012/chart" uri="{02D57815-91ED-43cb-92C2-25804820EDAC}">
            <c15:filteredBarSeries>
              <c15:ser>
                <c:idx val="0"/>
                <c:order val="0"/>
                <c:tx>
                  <c:strRef>
                    <c:extLst>
                      <c:ext uri="{02D57815-91ED-43cb-92C2-25804820EDAC}">
                        <c15:formulaRef>
                          <c15:sqref>' Economic Conditions'!$A$67</c15:sqref>
                        </c15:formulaRef>
                      </c:ext>
                    </c:extLst>
                    <c:strCache>
                      <c:ptCount val="1"/>
                      <c:pt idx="0">
                        <c:v>Households With Income in the Past 12 Months Below Poverty Level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Conditions'!$B$67:$D$67</c15:sqref>
                        </c15:formulaRef>
                      </c:ext>
                    </c:extLst>
                    <c:numCache>
                      <c:formatCode>#,##0</c:formatCode>
                      <c:ptCount val="3"/>
                      <c:pt idx="0">
                        <c:v>954</c:v>
                      </c:pt>
                      <c:pt idx="1">
                        <c:v>1338</c:v>
                      </c:pt>
                      <c:pt idx="2">
                        <c:v>847</c:v>
                      </c:pt>
                    </c:numCache>
                  </c:numRef>
                </c:val>
                <c:extLst>
                  <c:ext xmlns:c16="http://schemas.microsoft.com/office/drawing/2014/chart" uri="{C3380CC4-5D6E-409C-BE32-E72D297353CC}">
                    <c16:uniqueId val="{00000000-15FC-4326-86E5-2ED55B4C47D1}"/>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Conditions'!$A$69</c15:sqref>
                        </c15:formulaRef>
                      </c:ext>
                    </c:extLst>
                    <c:strCache>
                      <c:ptCount val="1"/>
                      <c:pt idx="0">
                        <c:v>Percent of Households in Poverty</c:v>
                      </c:pt>
                    </c:strCache>
                  </c:strRef>
                </c:tx>
                <c:spPr>
                  <a:solidFill>
                    <a:schemeClr val="accent3"/>
                  </a:solidFill>
                  <a:ln>
                    <a:noFill/>
                  </a:ln>
                  <a:effectLst/>
                </c:spPr>
                <c:invertIfNegative val="0"/>
                <c:cat>
                  <c:numRef>
                    <c:extLst xmlns:c15="http://schemas.microsoft.com/office/drawing/2012/chart">
                      <c:ext xmlns:c15="http://schemas.microsoft.com/office/drawing/2012/char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Conditions'!$B$69:$D$69</c15:sqref>
                        </c15:formulaRef>
                      </c:ext>
                    </c:extLst>
                    <c:numCache>
                      <c:formatCode>0.0%</c:formatCode>
                      <c:ptCount val="3"/>
                      <c:pt idx="0">
                        <c:v>0.12615710129595345</c:v>
                      </c:pt>
                      <c:pt idx="1">
                        <c:v>0.16592261904761904</c:v>
                      </c:pt>
                      <c:pt idx="2">
                        <c:v>0.11181518151815181</c:v>
                      </c:pt>
                    </c:numCache>
                  </c:numRef>
                </c:val>
                <c:extLst xmlns:c15="http://schemas.microsoft.com/office/drawing/2012/chart">
                  <c:ext xmlns:c16="http://schemas.microsoft.com/office/drawing/2014/chart" uri="{C3380CC4-5D6E-409C-BE32-E72D297353CC}">
                    <c16:uniqueId val="{00000002-2B3C-498B-8CF4-4B2050668616}"/>
                  </c:ext>
                </c:extLst>
              </c15:ser>
            </c15:filteredBarSeries>
          </c:ext>
        </c:extLst>
      </c:barChart>
      <c:lineChart>
        <c:grouping val="standard"/>
        <c:varyColors val="0"/>
        <c:ser>
          <c:idx val="3"/>
          <c:order val="3"/>
          <c:tx>
            <c:strRef>
              <c:f>' Economic Conditions'!$A$70</c:f>
              <c:strCache>
                <c:ptCount val="1"/>
                <c:pt idx="0">
                  <c:v>Percent Change of Households in Poverty</c:v>
                </c:pt>
              </c:strCache>
            </c:strRef>
          </c:tx>
          <c:spPr>
            <a:ln w="28575" cap="rnd">
              <a:solidFill>
                <a:schemeClr val="accent4"/>
              </a:solidFill>
              <a:round/>
            </a:ln>
            <a:effectLst/>
          </c:spPr>
          <c:marker>
            <c:symbol val="none"/>
          </c:marker>
          <c:dLbls>
            <c:dLbl>
              <c:idx val="2"/>
              <c:layout>
                <c:manualLayout>
                  <c:x val="-2.8167777104784977E-2"/>
                  <c:y val="-3.447884692379554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95-4DF1-BEE7-AE7CB44134F6}"/>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Conditions'!$B$70:$D$70</c:f>
              <c:numCache>
                <c:formatCode>0.0%</c:formatCode>
                <c:ptCount val="3"/>
                <c:pt idx="1">
                  <c:v>0.3152063367275631</c:v>
                </c:pt>
                <c:pt idx="2">
                  <c:v>-0.32610043067086975</c:v>
                </c:pt>
              </c:numCache>
            </c:numRef>
          </c:val>
          <c:smooth val="0"/>
          <c:extLst>
            <c:ext xmlns:c16="http://schemas.microsoft.com/office/drawing/2014/chart" uri="{C3380CC4-5D6E-409C-BE32-E72D297353CC}">
              <c16:uniqueId val="{00000003-2B3C-498B-8CF4-4B2050668616}"/>
            </c:ext>
          </c:extLst>
        </c:ser>
        <c:dLbls>
          <c:showLegendKey val="0"/>
          <c:showVal val="0"/>
          <c:showCatName val="0"/>
          <c:showSerName val="0"/>
          <c:showPercent val="0"/>
          <c:showBubbleSize val="0"/>
        </c:dLbls>
        <c:marker val="1"/>
        <c:smooth val="0"/>
        <c:axId val="606002127"/>
        <c:axId val="605992975"/>
      </c:lineChart>
      <c:catAx>
        <c:axId val="20409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104048"/>
        <c:crosses val="autoZero"/>
        <c:auto val="1"/>
        <c:lblAlgn val="ctr"/>
        <c:lblOffset val="100"/>
        <c:noMultiLvlLbl val="0"/>
      </c:catAx>
      <c:valAx>
        <c:axId val="204104048"/>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056"/>
        <c:crosses val="autoZero"/>
        <c:crossBetween val="between"/>
      </c:valAx>
      <c:valAx>
        <c:axId val="60599297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a:p>
                <a:pPr>
                  <a:defRPr/>
                </a:pP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6002127"/>
        <c:crosses val="max"/>
        <c:crossBetween val="between"/>
      </c:valAx>
      <c:catAx>
        <c:axId val="606002127"/>
        <c:scaling>
          <c:orientation val="minMax"/>
        </c:scaling>
        <c:delete val="1"/>
        <c:axPos val="b"/>
        <c:numFmt formatCode="General" sourceLinked="1"/>
        <c:majorTickMark val="out"/>
        <c:minorTickMark val="none"/>
        <c:tickLblPos val="nextTo"/>
        <c:crossAx val="605992975"/>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Population!$A$78</c:f>
              <c:strCache>
                <c:ptCount val="1"/>
                <c:pt idx="0">
                  <c:v>Under 5 Years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Unincorporated Kings County</c:v>
                </c:pt>
                <c:pt idx="1">
                  <c:v>Kings County</c:v>
                </c:pt>
                <c:pt idx="2">
                  <c:v>California</c:v>
                </c:pt>
              </c:strCache>
            </c:strRef>
          </c:cat>
          <c:val>
            <c:numRef>
              <c:extLst>
                <c:ext xmlns:c15="http://schemas.microsoft.com/office/drawing/2012/chart" uri="{02D57815-91ED-43cb-92C2-25804820EDAC}">
                  <c15:fullRef>
                    <c15:sqref>Population!$B$78:$G$78</c15:sqref>
                  </c15:fullRef>
                </c:ext>
              </c:extLst>
              <c:f>(Population!$C$78,Population!$E$78,Population!$G$78)</c:f>
              <c:numCache>
                <c:formatCode>#,##0.0%</c:formatCode>
                <c:ptCount val="3"/>
                <c:pt idx="0">
                  <c:v>8.2751045067586099E-2</c:v>
                </c:pt>
                <c:pt idx="1">
                  <c:v>7.5855450393805007E-2</c:v>
                </c:pt>
                <c:pt idx="2">
                  <c:v>6.0999999999999999E-2</c:v>
                </c:pt>
              </c:numCache>
            </c:numRef>
          </c:val>
          <c:extLst xmlns:c15="http://schemas.microsoft.com/office/drawing/2012/chart">
            <c:ext xmlns:c16="http://schemas.microsoft.com/office/drawing/2014/chart" uri="{C3380CC4-5D6E-409C-BE32-E72D297353CC}">
              <c16:uniqueId val="{00000000-A863-43CF-9CFE-55B66F5E674F}"/>
            </c:ext>
          </c:extLst>
        </c:ser>
        <c:ser>
          <c:idx val="1"/>
          <c:order val="1"/>
          <c:tx>
            <c:strRef>
              <c:f>Population!$A$79</c:f>
              <c:strCache>
                <c:ptCount val="1"/>
                <c:pt idx="0">
                  <c:v>5 to 17 Years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Unincorporated Kings County</c:v>
                </c:pt>
                <c:pt idx="1">
                  <c:v>Kings County</c:v>
                </c:pt>
                <c:pt idx="2">
                  <c:v>California</c:v>
                </c:pt>
              </c:strCache>
            </c:strRef>
          </c:cat>
          <c:val>
            <c:numRef>
              <c:extLst>
                <c:ext xmlns:c15="http://schemas.microsoft.com/office/drawing/2012/chart" uri="{02D57815-91ED-43cb-92C2-25804820EDAC}">
                  <c15:fullRef>
                    <c15:sqref>Population!$B$79:$G$79</c15:sqref>
                  </c15:fullRef>
                </c:ext>
              </c:extLst>
              <c:f>(Population!$C$79,Population!$E$79,Population!$G$79)</c:f>
              <c:numCache>
                <c:formatCode>#,##0.0%</c:formatCode>
                <c:ptCount val="3"/>
                <c:pt idx="0">
                  <c:v>0.2141091752357123</c:v>
                </c:pt>
                <c:pt idx="1">
                  <c:v>0.19499635978555829</c:v>
                </c:pt>
                <c:pt idx="2">
                  <c:v>0.16700000000000001</c:v>
                </c:pt>
              </c:numCache>
            </c:numRef>
          </c:val>
          <c:extLst>
            <c:ext xmlns:c16="http://schemas.microsoft.com/office/drawing/2014/chart" uri="{C3380CC4-5D6E-409C-BE32-E72D297353CC}">
              <c16:uniqueId val="{00000001-A863-43CF-9CFE-55B66F5E674F}"/>
            </c:ext>
          </c:extLst>
        </c:ser>
        <c:ser>
          <c:idx val="2"/>
          <c:order val="2"/>
          <c:tx>
            <c:strRef>
              <c:f>Population!$A$80</c:f>
              <c:strCache>
                <c:ptCount val="1"/>
                <c:pt idx="0">
                  <c:v>18 to 24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Unincorporated Kings County</c:v>
                </c:pt>
                <c:pt idx="1">
                  <c:v>Kings County</c:v>
                </c:pt>
                <c:pt idx="2">
                  <c:v>California</c:v>
                </c:pt>
              </c:strCache>
            </c:strRef>
          </c:cat>
          <c:val>
            <c:numRef>
              <c:extLst>
                <c:ext xmlns:c15="http://schemas.microsoft.com/office/drawing/2012/chart" uri="{02D57815-91ED-43cb-92C2-25804820EDAC}">
                  <c15:fullRef>
                    <c15:sqref>Population!$B$80:$G$80</c15:sqref>
                  </c15:fullRef>
                </c:ext>
              </c:extLst>
              <c:f>(Population!$C$80,Population!$E$80,Population!$G$80)</c:f>
              <c:numCache>
                <c:formatCode>#,##0.0%</c:formatCode>
                <c:ptCount val="3"/>
                <c:pt idx="0">
                  <c:v>0.14655356543496173</c:v>
                </c:pt>
                <c:pt idx="1">
                  <c:v>0.11000728042888347</c:v>
                </c:pt>
                <c:pt idx="2">
                  <c:v>9.5000000000000015E-2</c:v>
                </c:pt>
              </c:numCache>
            </c:numRef>
          </c:val>
          <c:extLst xmlns:c15="http://schemas.microsoft.com/office/drawing/2012/chart">
            <c:ext xmlns:c16="http://schemas.microsoft.com/office/drawing/2014/chart" uri="{C3380CC4-5D6E-409C-BE32-E72D297353CC}">
              <c16:uniqueId val="{00000002-A863-43CF-9CFE-55B66F5E674F}"/>
            </c:ext>
          </c:extLst>
        </c:ser>
        <c:ser>
          <c:idx val="3"/>
          <c:order val="3"/>
          <c:tx>
            <c:strRef>
              <c:f>Population!$A$81</c:f>
              <c:strCache>
                <c:ptCount val="1"/>
                <c:pt idx="0">
                  <c:v>25 to 34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Unincorporated Kings County</c:v>
                </c:pt>
                <c:pt idx="1">
                  <c:v>Kings County</c:v>
                </c:pt>
                <c:pt idx="2">
                  <c:v>California</c:v>
                </c:pt>
              </c:strCache>
            </c:strRef>
          </c:cat>
          <c:val>
            <c:numRef>
              <c:extLst>
                <c:ext xmlns:c15="http://schemas.microsoft.com/office/drawing/2012/chart" uri="{02D57815-91ED-43cb-92C2-25804820EDAC}">
                  <c15:fullRef>
                    <c15:sqref>Population!$B$81:$G$81</c15:sqref>
                  </c15:fullRef>
                </c:ext>
              </c:extLst>
              <c:f>(Population!$C$81,Population!$E$81,Population!$G$81)</c:f>
              <c:numCache>
                <c:formatCode>#,##0.0%</c:formatCode>
                <c:ptCount val="3"/>
                <c:pt idx="0">
                  <c:v>0.15174076221279709</c:v>
                </c:pt>
                <c:pt idx="1">
                  <c:v>0.16869415580117811</c:v>
                </c:pt>
                <c:pt idx="2">
                  <c:v>0.153</c:v>
                </c:pt>
              </c:numCache>
            </c:numRef>
          </c:val>
          <c:extLst>
            <c:ext xmlns:c16="http://schemas.microsoft.com/office/drawing/2014/chart" uri="{C3380CC4-5D6E-409C-BE32-E72D297353CC}">
              <c16:uniqueId val="{00000003-A863-43CF-9CFE-55B66F5E674F}"/>
            </c:ext>
          </c:extLst>
        </c:ser>
        <c:ser>
          <c:idx val="4"/>
          <c:order val="4"/>
          <c:tx>
            <c:strRef>
              <c:f>Population!$A$82</c:f>
              <c:strCache>
                <c:ptCount val="1"/>
                <c:pt idx="0">
                  <c:v>35 to 44 Years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Unincorporated Kings County</c:v>
                </c:pt>
                <c:pt idx="1">
                  <c:v>Kings County</c:v>
                </c:pt>
                <c:pt idx="2">
                  <c:v>California</c:v>
                </c:pt>
              </c:strCache>
            </c:strRef>
          </c:cat>
          <c:val>
            <c:numRef>
              <c:extLst>
                <c:ext xmlns:c15="http://schemas.microsoft.com/office/drawing/2012/chart" uri="{02D57815-91ED-43cb-92C2-25804820EDAC}">
                  <c15:fullRef>
                    <c15:sqref>Population!$B$82:$G$82</c15:sqref>
                  </c15:fullRef>
                </c:ext>
              </c:extLst>
              <c:f>(Population!$C$82,Population!$E$82,Population!$G$82)</c:f>
              <c:numCache>
                <c:formatCode>#,##0.0%</c:formatCode>
                <c:ptCount val="3"/>
                <c:pt idx="0">
                  <c:v>0.1208921978457877</c:v>
                </c:pt>
                <c:pt idx="1">
                  <c:v>0.13787808590906081</c:v>
                </c:pt>
                <c:pt idx="2">
                  <c:v>0.13300000000000001</c:v>
                </c:pt>
              </c:numCache>
            </c:numRef>
          </c:val>
          <c:extLst xmlns:c15="http://schemas.microsoft.com/office/drawing/2012/chart">
            <c:ext xmlns:c16="http://schemas.microsoft.com/office/drawing/2014/chart" uri="{C3380CC4-5D6E-409C-BE32-E72D297353CC}">
              <c16:uniqueId val="{00000004-A863-43CF-9CFE-55B66F5E674F}"/>
            </c:ext>
          </c:extLst>
        </c:ser>
        <c:ser>
          <c:idx val="5"/>
          <c:order val="5"/>
          <c:tx>
            <c:strRef>
              <c:f>Population!$A$83</c:f>
              <c:strCache>
                <c:ptCount val="1"/>
                <c:pt idx="0">
                  <c:v>45 to 54 Years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Unincorporated Kings County</c:v>
                </c:pt>
                <c:pt idx="1">
                  <c:v>Kings County</c:v>
                </c:pt>
                <c:pt idx="2">
                  <c:v>California</c:v>
                </c:pt>
              </c:strCache>
            </c:strRef>
          </c:cat>
          <c:val>
            <c:numRef>
              <c:extLst>
                <c:ext xmlns:c15="http://schemas.microsoft.com/office/drawing/2012/chart" uri="{02D57815-91ED-43cb-92C2-25804820EDAC}">
                  <c15:fullRef>
                    <c15:sqref>Population!$B$83:$G$83</c15:sqref>
                  </c15:fullRef>
                </c:ext>
              </c:extLst>
              <c:f>(Population!$C$83,Population!$E$83,Population!$G$83)</c:f>
              <c:numCache>
                <c:formatCode>#,##0.0%</c:formatCode>
                <c:ptCount val="3"/>
                <c:pt idx="0">
                  <c:v>0.10017392365666859</c:v>
                </c:pt>
                <c:pt idx="1">
                  <c:v>0.11497120921305183</c:v>
                </c:pt>
                <c:pt idx="2">
                  <c:v>0.128</c:v>
                </c:pt>
              </c:numCache>
            </c:numRef>
          </c:val>
          <c:extLst>
            <c:ext xmlns:c16="http://schemas.microsoft.com/office/drawing/2014/chart" uri="{C3380CC4-5D6E-409C-BE32-E72D297353CC}">
              <c16:uniqueId val="{00000005-A863-43CF-9CFE-55B66F5E674F}"/>
            </c:ext>
          </c:extLst>
        </c:ser>
        <c:ser>
          <c:idx val="6"/>
          <c:order val="6"/>
          <c:tx>
            <c:strRef>
              <c:f>Population!$A$84</c:f>
              <c:strCache>
                <c:ptCount val="1"/>
                <c:pt idx="0">
                  <c:v>55 to 64 Years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Unincorporated Kings County</c:v>
                </c:pt>
                <c:pt idx="1">
                  <c:v>Kings County</c:v>
                </c:pt>
                <c:pt idx="2">
                  <c:v>California</c:v>
                </c:pt>
              </c:strCache>
            </c:strRef>
          </c:cat>
          <c:val>
            <c:numRef>
              <c:extLst>
                <c:ext xmlns:c15="http://schemas.microsoft.com/office/drawing/2012/chart" uri="{02D57815-91ED-43cb-92C2-25804820EDAC}">
                  <c15:fullRef>
                    <c15:sqref>Population!$B$84:$G$84</c15:sqref>
                  </c15:fullRef>
                </c:ext>
              </c:extLst>
              <c:f>(Population!$C$84,Population!$E$84,Population!$G$84)</c:f>
              <c:numCache>
                <c:formatCode>#,##0.0%</c:formatCode>
                <c:ptCount val="3"/>
                <c:pt idx="0">
                  <c:v>8.9707991334330092E-2</c:v>
                </c:pt>
                <c:pt idx="1">
                  <c:v>9.4586008339400354E-2</c:v>
                </c:pt>
                <c:pt idx="2">
                  <c:v>0.121</c:v>
                </c:pt>
              </c:numCache>
            </c:numRef>
          </c:val>
          <c:extLst>
            <c:ext xmlns:c16="http://schemas.microsoft.com/office/drawing/2014/chart" uri="{C3380CC4-5D6E-409C-BE32-E72D297353CC}">
              <c16:uniqueId val="{00000001-2B77-44DD-85C6-86538A8D9ADF}"/>
            </c:ext>
          </c:extLst>
        </c:ser>
        <c:ser>
          <c:idx val="7"/>
          <c:order val="7"/>
          <c:tx>
            <c:strRef>
              <c:f>Population!$A$85</c:f>
              <c:strCache>
                <c:ptCount val="1"/>
                <c:pt idx="0">
                  <c:v>65 to 74 Years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Unincorporated Kings County</c:v>
                </c:pt>
                <c:pt idx="1">
                  <c:v>Kings County</c:v>
                </c:pt>
                <c:pt idx="2">
                  <c:v>California</c:v>
                </c:pt>
              </c:strCache>
            </c:strRef>
          </c:cat>
          <c:val>
            <c:numRef>
              <c:extLst>
                <c:ext xmlns:c15="http://schemas.microsoft.com/office/drawing/2012/chart" uri="{02D57815-91ED-43cb-92C2-25804820EDAC}">
                  <c15:fullRef>
                    <c15:sqref>Population!$B$85:$G$85</c15:sqref>
                  </c15:fullRef>
                </c:ext>
              </c:extLst>
              <c:f>(Population!$C$85,Population!$E$85,Population!$G$85)</c:f>
              <c:numCache>
                <c:formatCode>#,##0.0%</c:formatCode>
                <c:ptCount val="3"/>
                <c:pt idx="0">
                  <c:v>5.5686083056174285E-2</c:v>
                </c:pt>
                <c:pt idx="1">
                  <c:v>6.0050301145012905E-2</c:v>
                </c:pt>
                <c:pt idx="2">
                  <c:v>8.3000000000000004E-2</c:v>
                </c:pt>
              </c:numCache>
            </c:numRef>
          </c:val>
          <c:extLst>
            <c:ext xmlns:c16="http://schemas.microsoft.com/office/drawing/2014/chart" uri="{C3380CC4-5D6E-409C-BE32-E72D297353CC}">
              <c16:uniqueId val="{00000002-2B77-44DD-85C6-86538A8D9ADF}"/>
            </c:ext>
          </c:extLst>
        </c:ser>
        <c:ser>
          <c:idx val="8"/>
          <c:order val="8"/>
          <c:tx>
            <c:strRef>
              <c:f>Population!$A$86</c:f>
              <c:strCache>
                <c:ptCount val="1"/>
                <c:pt idx="0">
                  <c:v>75 to 84 Years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Unincorporated Kings County</c:v>
                </c:pt>
                <c:pt idx="1">
                  <c:v>Kings County</c:v>
                </c:pt>
                <c:pt idx="2">
                  <c:v>California</c:v>
                </c:pt>
              </c:strCache>
            </c:strRef>
          </c:cat>
          <c:val>
            <c:numRef>
              <c:extLst>
                <c:ext xmlns:c15="http://schemas.microsoft.com/office/drawing/2012/chart" uri="{02D57815-91ED-43cb-92C2-25804820EDAC}">
                  <c15:fullRef>
                    <c15:sqref>Population!$B$86:$G$86</c15:sqref>
                  </c15:fullRef>
                </c:ext>
              </c:extLst>
              <c:f>(Population!$C$86,Population!$E$86,Population!$G$86)</c:f>
              <c:numCache>
                <c:formatCode>#,##0.0%</c:formatCode>
                <c:ptCount val="3"/>
                <c:pt idx="0">
                  <c:v>2.9536508711439285E-2</c:v>
                </c:pt>
                <c:pt idx="1">
                  <c:v>3.1477927063339732E-2</c:v>
                </c:pt>
                <c:pt idx="2">
                  <c:v>4.1000000000000002E-2</c:v>
                </c:pt>
              </c:numCache>
            </c:numRef>
          </c:val>
          <c:extLst>
            <c:ext xmlns:c16="http://schemas.microsoft.com/office/drawing/2014/chart" uri="{C3380CC4-5D6E-409C-BE32-E72D297353CC}">
              <c16:uniqueId val="{00000003-2B77-44DD-85C6-86538A8D9ADF}"/>
            </c:ext>
          </c:extLst>
        </c:ser>
        <c:ser>
          <c:idx val="9"/>
          <c:order val="9"/>
          <c:tx>
            <c:strRef>
              <c:f>Population!$A$87</c:f>
              <c:strCache>
                <c:ptCount val="1"/>
                <c:pt idx="0">
                  <c:v>85 Years And Over</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Unincorporated Kings County</c:v>
                </c:pt>
                <c:pt idx="1">
                  <c:v>Kings County</c:v>
                </c:pt>
                <c:pt idx="2">
                  <c:v>California</c:v>
                </c:pt>
              </c:strCache>
            </c:strRef>
          </c:cat>
          <c:val>
            <c:numRef>
              <c:extLst>
                <c:ext xmlns:c15="http://schemas.microsoft.com/office/drawing/2012/chart" uri="{02D57815-91ED-43cb-92C2-25804820EDAC}">
                  <c15:fullRef>
                    <c15:sqref>Population!$B$87:$G$87</c15:sqref>
                  </c15:fullRef>
                </c:ext>
              </c:extLst>
              <c:f>(Population!$C$87,Population!$E$87,Population!$G$87)</c:f>
              <c:numCache>
                <c:formatCode>#,##0.0%</c:formatCode>
                <c:ptCount val="3"/>
                <c:pt idx="0">
                  <c:v>8.8487474445427643E-3</c:v>
                </c:pt>
                <c:pt idx="1">
                  <c:v>1.148322192070951E-2</c:v>
                </c:pt>
                <c:pt idx="2">
                  <c:v>1.9E-2</c:v>
                </c:pt>
              </c:numCache>
            </c:numRef>
          </c:val>
          <c:extLst>
            <c:ext xmlns:c16="http://schemas.microsoft.com/office/drawing/2014/chart" uri="{C3380CC4-5D6E-409C-BE32-E72D297353CC}">
              <c16:uniqueId val="{00000004-2B77-44DD-85C6-86538A8D9ADF}"/>
            </c:ext>
          </c:extLst>
        </c:ser>
        <c:dLbls>
          <c:dLblPos val="ctr"/>
          <c:showLegendKey val="0"/>
          <c:showVal val="1"/>
          <c:showCatName val="0"/>
          <c:showSerName val="0"/>
          <c:showPercent val="0"/>
          <c:showBubbleSize val="0"/>
        </c:dLbls>
        <c:gapWidth val="40"/>
        <c:overlap val="100"/>
        <c:axId val="353120223"/>
        <c:axId val="353121471"/>
        <c:extLst/>
      </c:barChart>
      <c:catAx>
        <c:axId val="3531202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1471"/>
        <c:crosses val="autoZero"/>
        <c:auto val="1"/>
        <c:lblAlgn val="ctr"/>
        <c:lblOffset val="100"/>
        <c:noMultiLvlLbl val="0"/>
      </c:catAx>
      <c:valAx>
        <c:axId val="3531214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022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Conditions'!$C$78</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Conditions'!$A$79:$A$87</c15:sqref>
                  </c15:fullRef>
                </c:ext>
              </c:extLst>
              <c:f>' Economic Conditions'!$A$80:$A$87</c:f>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xmlns:c15="http://schemas.microsoft.com/office/drawing/2012/chart" uri="{02D57815-91ED-43cb-92C2-25804820EDAC}">
                  <c15:fullRef>
                    <c15:sqref>' Economic Conditions'!$C$79:$C$87</c15:sqref>
                  </c15:fullRef>
                </c:ext>
              </c:extLst>
              <c:f>' Economic Conditions'!$C$80:$C$87</c:f>
              <c:numCache>
                <c:formatCode>#,##0.0%</c:formatCode>
                <c:ptCount val="8"/>
                <c:pt idx="0">
                  <c:v>5.1217198861840028E-2</c:v>
                </c:pt>
                <c:pt idx="1">
                  <c:v>0.13535911602209943</c:v>
                </c:pt>
                <c:pt idx="2">
                  <c:v>0.25609756097560982</c:v>
                </c:pt>
                <c:pt idx="3">
                  <c:v>0.14746543778801843</c:v>
                </c:pt>
                <c:pt idx="4">
                  <c:v>0</c:v>
                </c:pt>
                <c:pt idx="5">
                  <c:v>0.22066822066822067</c:v>
                </c:pt>
                <c:pt idx="6">
                  <c:v>6.4876957494407153E-2</c:v>
                </c:pt>
                <c:pt idx="7">
                  <c:v>0.16094911377930254</c:v>
                </c:pt>
              </c:numCache>
            </c:numRef>
          </c:val>
          <c:extLst>
            <c:ext xmlns:c16="http://schemas.microsoft.com/office/drawing/2014/chart" uri="{C3380CC4-5D6E-409C-BE32-E72D297353CC}">
              <c16:uniqueId val="{00000001-EB04-402B-B6BF-477EFD7136E1}"/>
            </c:ext>
          </c:extLst>
        </c:ser>
        <c:dLbls>
          <c:showLegendKey val="0"/>
          <c:showVal val="0"/>
          <c:showCatName val="0"/>
          <c:showSerName val="0"/>
          <c:showPercent val="0"/>
          <c:showBubbleSize val="0"/>
        </c:dLbls>
        <c:gapWidth val="40"/>
        <c:axId val="229505536"/>
        <c:axId val="229509280"/>
        <c:extLst>
          <c:ext xmlns:c15="http://schemas.microsoft.com/office/drawing/2012/chart" uri="{02D57815-91ED-43cb-92C2-25804820EDAC}">
            <c15:filteredBarSeries>
              <c15:ser>
                <c:idx val="0"/>
                <c:order val="0"/>
                <c:tx>
                  <c:strRef>
                    <c:extLst>
                      <c:ext uri="{02D57815-91ED-43cb-92C2-25804820EDAC}">
                        <c15:formulaRef>
                          <c15:sqref>' Economic Conditions'!$B$78</c15:sqref>
                        </c15:formulaRef>
                      </c:ext>
                    </c:extLst>
                    <c:strCache>
                      <c:ptCount val="1"/>
                      <c:pt idx="0">
                        <c:v>Unincorporated Kings County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Conditions'!$A$79:$A$87</c15:sqref>
                        </c15:fullRef>
                        <c15:formulaRef>
                          <c15:sqref>' Economic Conditions'!$A$80:$A$87</c15:sqref>
                        </c15:formulaRef>
                      </c:ext>
                    </c:extLst>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uri="{02D57815-91ED-43cb-92C2-25804820EDAC}">
                        <c15:fullRef>
                          <c15:sqref>' Economic Conditions'!$B$79:$B$86</c15:sqref>
                        </c15:fullRef>
                        <c15:formulaRef>
                          <c15:sqref>' Economic Conditions'!$B$80:$B$86</c15:sqref>
                        </c15:formulaRef>
                      </c:ext>
                    </c:extLst>
                    <c:numCache>
                      <c:formatCode>#,##0</c:formatCode>
                      <c:ptCount val="7"/>
                      <c:pt idx="0">
                        <c:v>162</c:v>
                      </c:pt>
                      <c:pt idx="1">
                        <c:v>49</c:v>
                      </c:pt>
                      <c:pt idx="2">
                        <c:v>42</c:v>
                      </c:pt>
                      <c:pt idx="3">
                        <c:v>32</c:v>
                      </c:pt>
                      <c:pt idx="4">
                        <c:v>0</c:v>
                      </c:pt>
                      <c:pt idx="5">
                        <c:v>284</c:v>
                      </c:pt>
                      <c:pt idx="6">
                        <c:v>29</c:v>
                      </c:pt>
                    </c:numCache>
                  </c:numRef>
                </c:val>
                <c:extLst>
                  <c:ext xmlns:c16="http://schemas.microsoft.com/office/drawing/2014/chart" uri="{C3380CC4-5D6E-409C-BE32-E72D297353CC}">
                    <c16:uniqueId val="{00000000-FCE3-449F-BA93-4A36FBFDFD8F}"/>
                  </c:ext>
                </c:extLst>
              </c15:ser>
            </c15:filteredBarSeries>
          </c:ext>
        </c:extLst>
      </c:barChart>
      <c:catAx>
        <c:axId val="229505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9280"/>
        <c:crosses val="autoZero"/>
        <c:auto val="1"/>
        <c:lblAlgn val="ctr"/>
        <c:lblOffset val="100"/>
        <c:noMultiLvlLbl val="0"/>
      </c:catAx>
      <c:valAx>
        <c:axId val="229509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a:t>
                </a:r>
                <a:r>
                  <a:rPr lang="en-US" baseline="0"/>
                  <a:t> Households</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5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004643650312937E-2"/>
          <c:y val="3.9525479221679087E-2"/>
          <c:w val="0.64908792650918623"/>
          <c:h val="0.87711791635933267"/>
        </c:manualLayout>
      </c:layout>
      <c:barChart>
        <c:barDir val="col"/>
        <c:grouping val="stacked"/>
        <c:varyColors val="0"/>
        <c:ser>
          <c:idx val="2"/>
          <c:order val="2"/>
          <c:tx>
            <c:strRef>
              <c:f>' Economic Conditions'!$A$146</c:f>
              <c:strCache>
                <c:ptCount val="1"/>
                <c:pt idx="0">
                  <c:v>Drove Alone</c:v>
                </c:pt>
              </c:strCache>
            </c:strRef>
          </c:tx>
          <c:spPr>
            <a:solidFill>
              <a:schemeClr val="accent1"/>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Unincorporated Kings County</c:v>
                </c:pt>
                <c:pt idx="1">
                  <c:v>Kings County</c:v>
                </c:pt>
                <c:pt idx="2">
                  <c:v>California</c:v>
                </c:pt>
              </c:strCache>
            </c:strRef>
          </c:cat>
          <c:val>
            <c:numRef>
              <c:extLst>
                <c:ext xmlns:c15="http://schemas.microsoft.com/office/drawing/2012/chart" uri="{02D57815-91ED-43cb-92C2-25804820EDAC}">
                  <c15:fullRef>
                    <c15:sqref>' Economic Conditions'!$B$146:$G$146</c15:sqref>
                  </c15:fullRef>
                </c:ext>
              </c:extLst>
              <c:f>(' Economic Conditions'!$C$146,' Economic Conditions'!$E$146,' Economic Conditions'!$G$146)</c:f>
              <c:numCache>
                <c:formatCode>#,##0.0%</c:formatCode>
                <c:ptCount val="3"/>
                <c:pt idx="0">
                  <c:v>0.74293661250182985</c:v>
                </c:pt>
                <c:pt idx="1">
                  <c:v>0.77445190947666198</c:v>
                </c:pt>
                <c:pt idx="2">
                  <c:v>0.72099999999999997</c:v>
                </c:pt>
              </c:numCache>
            </c:numRef>
          </c:val>
          <c:extLst>
            <c:ext xmlns:c16="http://schemas.microsoft.com/office/drawing/2014/chart" uri="{C3380CC4-5D6E-409C-BE32-E72D297353CC}">
              <c16:uniqueId val="{00000023-9EBE-423D-B2EF-2C6274D306D7}"/>
            </c:ext>
          </c:extLst>
        </c:ser>
        <c:ser>
          <c:idx val="3"/>
          <c:order val="3"/>
          <c:tx>
            <c:strRef>
              <c:f>' Economic Conditions'!$A$147</c:f>
              <c:strCache>
                <c:ptCount val="1"/>
                <c:pt idx="0">
                  <c:v>Carpooled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Unincorporated Kings County</c:v>
                </c:pt>
                <c:pt idx="1">
                  <c:v>Kings County</c:v>
                </c:pt>
                <c:pt idx="2">
                  <c:v>California</c:v>
                </c:pt>
              </c:strCache>
            </c:strRef>
          </c:cat>
          <c:val>
            <c:numRef>
              <c:extLst>
                <c:ext xmlns:c15="http://schemas.microsoft.com/office/drawing/2012/chart" uri="{02D57815-91ED-43cb-92C2-25804820EDAC}">
                  <c15:fullRef>
                    <c15:sqref>' Economic Conditions'!$B$147:$G$147</c15:sqref>
                  </c15:fullRef>
                </c:ext>
              </c:extLst>
              <c:f>(' Economic Conditions'!$C$147,' Economic Conditions'!$E$147,' Economic Conditions'!$G$147)</c:f>
              <c:numCache>
                <c:formatCode>#,##0.0%</c:formatCode>
                <c:ptCount val="3"/>
                <c:pt idx="0">
                  <c:v>0.11191626409017713</c:v>
                </c:pt>
                <c:pt idx="1">
                  <c:v>0.13652758132956153</c:v>
                </c:pt>
                <c:pt idx="2">
                  <c:v>0.1</c:v>
                </c:pt>
              </c:numCache>
            </c:numRef>
          </c:val>
          <c:extLst>
            <c:ext xmlns:c16="http://schemas.microsoft.com/office/drawing/2014/chart" uri="{C3380CC4-5D6E-409C-BE32-E72D297353CC}">
              <c16:uniqueId val="{00000024-9EBE-423D-B2EF-2C6274D306D7}"/>
            </c:ext>
          </c:extLst>
        </c:ser>
        <c:ser>
          <c:idx val="9"/>
          <c:order val="9"/>
          <c:tx>
            <c:strRef>
              <c:f>' Economic Conditions'!$A$153</c:f>
              <c:strCache>
                <c:ptCount val="1"/>
                <c:pt idx="0">
                  <c:v>Public Transportation (Excluding Taxi)</c:v>
                </c:pt>
              </c:strCache>
            </c:strRef>
          </c:tx>
          <c:spPr>
            <a:solidFill>
              <a:schemeClr val="accent3"/>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Unincorporated Kings County</c:v>
                </c:pt>
                <c:pt idx="1">
                  <c:v>Kings County</c:v>
                </c:pt>
                <c:pt idx="2">
                  <c:v>California</c:v>
                </c:pt>
              </c:strCache>
            </c:strRef>
          </c:cat>
          <c:val>
            <c:numRef>
              <c:extLst>
                <c:ext xmlns:c15="http://schemas.microsoft.com/office/drawing/2012/chart" uri="{02D57815-91ED-43cb-92C2-25804820EDAC}">
                  <c15:fullRef>
                    <c15:sqref>' Economic Conditions'!$B$153:$G$153</c15:sqref>
                  </c15:fullRef>
                </c:ext>
              </c:extLst>
              <c:f>(' Economic Conditions'!$C$153,' Economic Conditions'!$E$153,' Economic Conditions'!$G$153)</c:f>
              <c:numCache>
                <c:formatCode>#,##0.0%</c:formatCode>
                <c:ptCount val="3"/>
                <c:pt idx="0">
                  <c:v>2.7814375640462584E-3</c:v>
                </c:pt>
                <c:pt idx="1">
                  <c:v>2.6343705799151342E-3</c:v>
                </c:pt>
                <c:pt idx="2">
                  <c:v>4.5999999999999999E-2</c:v>
                </c:pt>
              </c:numCache>
            </c:numRef>
          </c:val>
          <c:extLst>
            <c:ext xmlns:c16="http://schemas.microsoft.com/office/drawing/2014/chart" uri="{C3380CC4-5D6E-409C-BE32-E72D297353CC}">
              <c16:uniqueId val="{0000002A-9EBE-423D-B2EF-2C6274D306D7}"/>
            </c:ext>
          </c:extLst>
        </c:ser>
        <c:ser>
          <c:idx val="19"/>
          <c:order val="19"/>
          <c:tx>
            <c:strRef>
              <c:f>' Economic Conditions'!$A$163</c:f>
              <c:strCache>
                <c:ptCount val="1"/>
                <c:pt idx="0">
                  <c:v>Bicycle or Walked</c:v>
                </c:pt>
              </c:strCache>
            </c:strRef>
          </c:tx>
          <c:spPr>
            <a:solidFill>
              <a:schemeClr val="accent4"/>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Unincorporated Kings County</c:v>
                </c:pt>
                <c:pt idx="1">
                  <c:v>Kings County</c:v>
                </c:pt>
                <c:pt idx="2">
                  <c:v>California</c:v>
                </c:pt>
              </c:strCache>
            </c:strRef>
          </c:cat>
          <c:val>
            <c:numRef>
              <c:extLst>
                <c:ext xmlns:c15="http://schemas.microsoft.com/office/drawing/2012/chart" uri="{02D57815-91ED-43cb-92C2-25804820EDAC}">
                  <c15:fullRef>
                    <c15:sqref>' Economic Conditions'!$B$163:$G$163</c15:sqref>
                  </c15:fullRef>
                </c:ext>
              </c:extLst>
              <c:f>(' Economic Conditions'!$C$163,' Economic Conditions'!$E$163,' Economic Conditions'!$G$163)</c:f>
              <c:numCache>
                <c:formatCode>#,##0.0%</c:formatCode>
                <c:ptCount val="3"/>
                <c:pt idx="0">
                  <c:v>2.9351485873225003E-2</c:v>
                </c:pt>
                <c:pt idx="1">
                  <c:v>2.2807637906647808E-2</c:v>
                </c:pt>
                <c:pt idx="2">
                  <c:v>3.3000000000000002E-2</c:v>
                </c:pt>
              </c:numCache>
            </c:numRef>
          </c:val>
          <c:extLst>
            <c:ext xmlns:c16="http://schemas.microsoft.com/office/drawing/2014/chart" uri="{C3380CC4-5D6E-409C-BE32-E72D297353CC}">
              <c16:uniqueId val="{00000034-9EBE-423D-B2EF-2C6274D306D7}"/>
            </c:ext>
          </c:extLst>
        </c:ser>
        <c:ser>
          <c:idx val="21"/>
          <c:order val="21"/>
          <c:tx>
            <c:strRef>
              <c:f>' Economic Conditions'!$A$165</c:f>
              <c:strCache>
                <c:ptCount val="1"/>
                <c:pt idx="0">
                  <c:v>Other Means (+Taxi and Motorcycle)</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Unincorporated Kings County</c:v>
                </c:pt>
                <c:pt idx="1">
                  <c:v>Kings County</c:v>
                </c:pt>
                <c:pt idx="2">
                  <c:v>California</c:v>
                </c:pt>
              </c:strCache>
            </c:strRef>
          </c:cat>
          <c:val>
            <c:numRef>
              <c:extLst>
                <c:ext xmlns:c15="http://schemas.microsoft.com/office/drawing/2012/chart" uri="{02D57815-91ED-43cb-92C2-25804820EDAC}">
                  <c15:fullRef>
                    <c15:sqref>' Economic Conditions'!$B$165:$G$165</c15:sqref>
                  </c15:fullRef>
                </c:ext>
              </c:extLst>
              <c:f>(' Economic Conditions'!$C$165,' Economic Conditions'!$E$165,' Economic Conditions'!$G$165)</c:f>
              <c:numCache>
                <c:formatCode>#,##0.0%</c:formatCode>
                <c:ptCount val="3"/>
                <c:pt idx="0">
                  <c:v>2.0275215927389841E-2</c:v>
                </c:pt>
                <c:pt idx="1">
                  <c:v>1.2093352192362095E-2</c:v>
                </c:pt>
                <c:pt idx="2">
                  <c:v>1.6E-2</c:v>
                </c:pt>
              </c:numCache>
            </c:numRef>
          </c:val>
          <c:extLst>
            <c:ext xmlns:c16="http://schemas.microsoft.com/office/drawing/2014/chart" uri="{C3380CC4-5D6E-409C-BE32-E72D297353CC}">
              <c16:uniqueId val="{00000036-9EBE-423D-B2EF-2C6274D306D7}"/>
            </c:ext>
          </c:extLst>
        </c:ser>
        <c:ser>
          <c:idx val="22"/>
          <c:order val="22"/>
          <c:tx>
            <c:strRef>
              <c:f>' Economic Conditions'!$A$166</c:f>
              <c:strCache>
                <c:ptCount val="1"/>
                <c:pt idx="0">
                  <c:v>Worked From Home</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Unincorporated Kings County</c:v>
                </c:pt>
                <c:pt idx="1">
                  <c:v>Kings County</c:v>
                </c:pt>
                <c:pt idx="2">
                  <c:v>California</c:v>
                </c:pt>
              </c:strCache>
            </c:strRef>
          </c:cat>
          <c:val>
            <c:numRef>
              <c:extLst>
                <c:ext xmlns:c15="http://schemas.microsoft.com/office/drawing/2012/chart" uri="{02D57815-91ED-43cb-92C2-25804820EDAC}">
                  <c15:fullRef>
                    <c15:sqref>' Economic Conditions'!$B$166:$G$166</c15:sqref>
                  </c15:fullRef>
                </c:ext>
              </c:extLst>
              <c:f>(' Economic Conditions'!$C$166,' Economic Conditions'!$E$166,' Economic Conditions'!$G$166)</c:f>
              <c:numCache>
                <c:formatCode>#,##0.0%</c:formatCode>
                <c:ptCount val="3"/>
                <c:pt idx="0">
                  <c:v>9.2738984043331876E-2</c:v>
                </c:pt>
                <c:pt idx="1">
                  <c:v>5.1485148514851482E-2</c:v>
                </c:pt>
                <c:pt idx="2">
                  <c:v>8.4000000000000005E-2</c:v>
                </c:pt>
              </c:numCache>
            </c:numRef>
          </c:val>
          <c:extLst>
            <c:ext xmlns:c16="http://schemas.microsoft.com/office/drawing/2014/chart" uri="{C3380CC4-5D6E-409C-BE32-E72D297353CC}">
              <c16:uniqueId val="{00000037-9EBE-423D-B2EF-2C6274D306D7}"/>
            </c:ext>
          </c:extLst>
        </c:ser>
        <c:dLbls>
          <c:dLblPos val="ctr"/>
          <c:showLegendKey val="0"/>
          <c:showVal val="1"/>
          <c:showCatName val="0"/>
          <c:showSerName val="0"/>
          <c:showPercent val="0"/>
          <c:showBubbleSize val="0"/>
        </c:dLbls>
        <c:gapWidth val="40"/>
        <c:overlap val="100"/>
        <c:axId val="1656567535"/>
        <c:axId val="1656567951"/>
        <c:extLst>
          <c:ext xmlns:c15="http://schemas.microsoft.com/office/drawing/2012/chart" uri="{02D57815-91ED-43cb-92C2-25804820EDAC}">
            <c15:filteredBarSeries>
              <c15:ser>
                <c:idx val="0"/>
                <c:order val="0"/>
                <c:tx>
                  <c:strRef>
                    <c:extLst>
                      <c:ext uri="{02D57815-91ED-43cb-92C2-25804820EDAC}">
                        <c15:formulaRef>
                          <c15:sqref>' Economic Conditions'!$A$144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1C-9EBE-423D-B2EF-2C6274D306D7}"/>
                    </c:ext>
                  </c:extLst>
                </c:dPt>
                <c:dPt>
                  <c:idx val="1"/>
                  <c:invertIfNegative val="0"/>
                  <c:bubble3D val="0"/>
                  <c:extLst>
                    <c:ext xmlns:c16="http://schemas.microsoft.com/office/drawing/2014/chart" uri="{C3380CC4-5D6E-409C-BE32-E72D297353CC}">
                      <c16:uniqueId val="{00000003-96F1-49E0-B73B-C38CAFA73CAD}"/>
                    </c:ext>
                  </c:extLst>
                </c:dPt>
                <c:dPt>
                  <c:idx val="2"/>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20-9EBE-423D-B2EF-2C6274D306D7}"/>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2-9EBE-423D-B2EF-2C6274D306D7}"/>
                    </c:ext>
                  </c:extLst>
                </c:dPt>
                <c:dPt>
                  <c:idx val="6"/>
                  <c:invertIfNegative val="0"/>
                  <c:bubble3D val="0"/>
                  <c:extLst>
                    <c:ext xmlns:c16="http://schemas.microsoft.com/office/drawing/2014/chart" uri="{C3380CC4-5D6E-409C-BE32-E72D297353CC}">
                      <c16:uniqueId val="{00000011-A8F9-4485-8919-634AE7D977F3}"/>
                    </c:ext>
                  </c:extLst>
                </c:dPt>
                <c:dPt>
                  <c:idx val="16"/>
                  <c:invertIfNegative val="0"/>
                  <c:bubble3D val="0"/>
                  <c:extLst>
                    <c:ext xmlns:c16="http://schemas.microsoft.com/office/drawing/2014/chart" uri="{C3380CC4-5D6E-409C-BE32-E72D297353CC}">
                      <c16:uniqueId val="{00000013-A8F9-4485-8919-634AE7D977F3}"/>
                    </c:ext>
                  </c:extLst>
                </c:dPt>
                <c:dPt>
                  <c:idx val="18"/>
                  <c:invertIfNegative val="0"/>
                  <c:bubble3D val="0"/>
                  <c:extLst>
                    <c:ext xmlns:c16="http://schemas.microsoft.com/office/drawing/2014/chart" uri="{C3380CC4-5D6E-409C-BE32-E72D297353CC}">
                      <c16:uniqueId val="{00000015-A8F9-4485-8919-634AE7D977F3}"/>
                    </c:ext>
                  </c:extLst>
                </c:dPt>
                <c:dPt>
                  <c:idx val="19"/>
                  <c:invertIfNegative val="0"/>
                  <c:bubble3D val="0"/>
                  <c:extLst>
                    <c:ext xmlns:c16="http://schemas.microsoft.com/office/drawing/2014/chart" uri="{C3380CC4-5D6E-409C-BE32-E72D297353CC}">
                      <c16:uniqueId val="{00000017-A8F9-4485-8919-634AE7D977F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Conditions'!$B$143:$G$143</c15:sqref>
                        </c15:fullRef>
                        <c15:formulaRef>
                          <c15:sqref>(' Economic Conditions'!$C$143,' Economic Conditions'!$E$143,' Economic Conditions'!$G$143)</c15:sqref>
                        </c15:formulaRef>
                      </c:ext>
                    </c:extLst>
                    <c:strCache>
                      <c:ptCount val="3"/>
                      <c:pt idx="0">
                        <c:v>Unincorporated Kings County</c:v>
                      </c:pt>
                      <c:pt idx="1">
                        <c:v>Kings County</c:v>
                      </c:pt>
                      <c:pt idx="2">
                        <c:v>California</c:v>
                      </c:pt>
                    </c:strCache>
                  </c:strRef>
                </c:cat>
                <c:val>
                  <c:numRef>
                    <c:extLst>
                      <c:ext uri="{02D57815-91ED-43cb-92C2-25804820EDAC}">
                        <c15:fullRef>
                          <c15:sqref>' Economic Conditions'!$B$144:$G$144</c15:sqref>
                        </c15:fullRef>
                        <c15:formulaRef>
                          <c15:sqref>(' Economic Conditions'!$C$144,' Economic Conditions'!$E$144,' Economic Conditions'!$G$144)</c15:sqref>
                        </c15:formulaRef>
                      </c:ext>
                    </c:extLst>
                    <c:numCache>
                      <c:formatCode>#,##0.0%</c:formatCode>
                      <c:ptCount val="3"/>
                    </c:numCache>
                  </c:numRef>
                </c:val>
                <c:extLst>
                  <c:ext uri="{02D57815-91ED-43cb-92C2-25804820EDAC}">
                    <c15:categoryFilterExceptions>
                      <c15:categoryFilterException>
                        <c15:sqref>' Economic Conditions'!$B$144</c15:sqref>
                        <c15:spPr xmlns:c15="http://schemas.microsoft.com/office/drawing/2012/chart">
                          <a:solidFill>
                            <a:schemeClr val="accent1"/>
                          </a:solidFill>
                          <a:ln w="19050">
                            <a:solidFill>
                              <a:schemeClr val="lt1"/>
                            </a:solidFill>
                          </a:ln>
                          <a:effectLst/>
                        </c15:spPr>
                      </c15:categoryFilterException>
                      <c15:categoryFilterException>
                        <c15:sqref>' Economic Conditions'!$D$144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96F1-49E0-B73B-C38CAFA73CAD}"/>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Conditions'!$A$145</c15:sqref>
                        </c15:formulaRef>
                      </c:ext>
                    </c:extLst>
                    <c:strCache>
                      <c:ptCount val="1"/>
                      <c:pt idx="0">
                        <c:v>   Car, Truck, Or Van</c:v>
                      </c:pt>
                    </c:strCache>
                  </c:strRef>
                </c:tx>
                <c:spPr>
                  <a:solidFill>
                    <a:schemeClr val="accent2"/>
                  </a:solidFill>
                  <a:ln w="19050">
                    <a:solidFill>
                      <a:schemeClr val="lt1"/>
                    </a:solidFill>
                  </a:ln>
                  <a:effectLst/>
                </c:spPr>
                <c:invertIfNegative val="0"/>
                <c:dPt>
                  <c:idx val="1"/>
                  <c:invertIfNegative val="0"/>
                  <c:bubble3D val="0"/>
                  <c:extLst>
                    <c:ext xmlns:c16="http://schemas.microsoft.com/office/drawing/2014/chart" uri="{C3380CC4-5D6E-409C-BE32-E72D297353CC}">
                      <c16:uniqueId val="{00000003-A8F9-4485-8919-634AE7D977F3}"/>
                    </c:ext>
                  </c:extLst>
                </c:dPt>
                <c:dPt>
                  <c:idx val="6"/>
                  <c:invertIfNegative val="0"/>
                  <c:bubble3D val="0"/>
                  <c:extLst>
                    <c:ext xmlns:c16="http://schemas.microsoft.com/office/drawing/2014/chart" uri="{C3380CC4-5D6E-409C-BE32-E72D297353CC}">
                      <c16:uniqueId val="{00000012-FEE1-4093-8982-8985EE7CD991}"/>
                    </c:ext>
                  </c:extLst>
                </c:dPt>
                <c:dPt>
                  <c:idx val="16"/>
                  <c:invertIfNegative val="0"/>
                  <c:bubble3D val="0"/>
                  <c:extLst xmlns:c15="http://schemas.microsoft.com/office/drawing/2012/chart">
                    <c:ext xmlns:c16="http://schemas.microsoft.com/office/drawing/2014/chart" uri="{C3380CC4-5D6E-409C-BE32-E72D297353CC}">
                      <c16:uniqueId val="{00000011-FEE1-4093-8982-8985EE7CD991}"/>
                    </c:ext>
                  </c:extLst>
                </c:dPt>
                <c:dPt>
                  <c:idx val="18"/>
                  <c:invertIfNegative val="0"/>
                  <c:bubble3D val="0"/>
                  <c:extLst>
                    <c:ext xmlns:c16="http://schemas.microsoft.com/office/drawing/2014/chart" uri="{C3380CC4-5D6E-409C-BE32-E72D297353CC}">
                      <c16:uniqueId val="{00000010-FEE1-4093-8982-8985EE7CD991}"/>
                    </c:ext>
                  </c:extLst>
                </c:dPt>
                <c:dPt>
                  <c:idx val="19"/>
                  <c:invertIfNegative val="0"/>
                  <c:bubble3D val="0"/>
                  <c:extLst>
                    <c:ext xmlns:c16="http://schemas.microsoft.com/office/drawing/2014/chart" uri="{C3380CC4-5D6E-409C-BE32-E72D297353CC}">
                      <c16:uniqueId val="{0000000F-FEE1-4093-8982-8985EE7CD991}"/>
                    </c:ext>
                  </c:extLst>
                </c:dPt>
                <c:dLbls>
                  <c:dLbl>
                    <c:idx val="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2-FEE1-4093-8982-8985EE7CD991}"/>
                      </c:ext>
                    </c:extLst>
                  </c:dLbl>
                  <c:dLbl>
                    <c:idx val="1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1-FEE1-4093-8982-8985EE7CD991}"/>
                      </c:ext>
                    </c:extLst>
                  </c:dLbl>
                  <c:dLbl>
                    <c:idx val="18"/>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0-FEE1-4093-8982-8985EE7CD99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Unincorporated Kings County</c:v>
                      </c:pt>
                      <c:pt idx="1">
                        <c:v>Kings County</c:v>
                      </c:pt>
                      <c:pt idx="2">
                        <c:v>California</c:v>
                      </c:pt>
                    </c:strCache>
                  </c:strRef>
                </c:cat>
                <c:val>
                  <c:numRef>
                    <c:extLst>
                      <c:ext xmlns:c15="http://schemas.microsoft.com/office/drawing/2012/chart" uri="{02D57815-91ED-43cb-92C2-25804820EDAC}">
                        <c15:fullRef>
                          <c15:sqref>' Economic Conditions'!$B$145:$G$145</c15:sqref>
                        </c15:fullRef>
                        <c15:formulaRef>
                          <c15:sqref>(' Economic Conditions'!$C$145,' Economic Conditions'!$E$145,' Economic Conditions'!$G$145)</c15:sqref>
                        </c15:formulaRef>
                      </c:ext>
                    </c:extLst>
                    <c:numCache>
                      <c:formatCode>#,##0.0%</c:formatCode>
                      <c:ptCount val="3"/>
                      <c:pt idx="0">
                        <c:v>0.85485287659200704</c:v>
                      </c:pt>
                      <c:pt idx="1">
                        <c:v>0.91097949080622342</c:v>
                      </c:pt>
                      <c:pt idx="2">
                        <c:v>0.82</c:v>
                      </c:pt>
                    </c:numCache>
                  </c:numRef>
                </c:val>
                <c:extLst xmlns:c15="http://schemas.microsoft.com/office/drawing/2012/chart">
                  <c:ext xmlns:c15="http://schemas.microsoft.com/office/drawing/2012/chart" uri="{02D57815-91ED-43cb-92C2-25804820EDAC}">
                    <c15:categoryFilterExceptions>
                      <c15:categoryFilterException>
                        <c15:sqref>' Economic Conditions'!$D$145</c15:sqref>
                        <c15:spPr xmlns:c15="http://schemas.microsoft.com/office/drawing/2012/chart">
                          <a:solidFill>
                            <a:schemeClr val="accent2"/>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F-58AF-45BF-AB32-BA7131AF835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Conditions'!$A$148</c15:sqref>
                        </c15:formulaRef>
                      </c:ext>
                    </c:extLst>
                    <c:strCache>
                      <c:ptCount val="1"/>
                      <c:pt idx="0">
                        <c:v>         In 2-Person Carpool</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Unincorporated Kings County</c:v>
                      </c:pt>
                      <c:pt idx="1">
                        <c:v>Kings County</c:v>
                      </c:pt>
                      <c:pt idx="2">
                        <c:v>California</c:v>
                      </c:pt>
                    </c:strCache>
                  </c:strRef>
                </c:cat>
                <c:val>
                  <c:numRef>
                    <c:extLst>
                      <c:ext xmlns:c15="http://schemas.microsoft.com/office/drawing/2012/chart" uri="{02D57815-91ED-43cb-92C2-25804820EDAC}">
                        <c15:fullRef>
                          <c15:sqref>' Economic Conditions'!$B$148:$G$148</c15:sqref>
                        </c15:fullRef>
                        <c15:formulaRef>
                          <c15:sqref>(' Economic Conditions'!$C$148,' Economic Conditions'!$E$148,' Economic Conditions'!$G$148)</c15:sqref>
                        </c15:formulaRef>
                      </c:ext>
                    </c:extLst>
                    <c:numCache>
                      <c:formatCode>#,##0.0%</c:formatCode>
                      <c:ptCount val="3"/>
                      <c:pt idx="0">
                        <c:v>6.3826672522324657E-2</c:v>
                      </c:pt>
                      <c:pt idx="1">
                        <c:v>7.2772277227722768E-2</c:v>
                      </c:pt>
                      <c:pt idx="2">
                        <c:v>7.2999999999999995E-2</c:v>
                      </c:pt>
                    </c:numCache>
                  </c:numRef>
                </c:val>
                <c:extLst xmlns:c15="http://schemas.microsoft.com/office/drawing/2012/chart">
                  <c:ext xmlns:c16="http://schemas.microsoft.com/office/drawing/2014/chart" uri="{C3380CC4-5D6E-409C-BE32-E72D297353CC}">
                    <c16:uniqueId val="{00000025-9EBE-423D-B2EF-2C6274D306D7}"/>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Conditions'!$A$149</c15:sqref>
                        </c15:formulaRef>
                      </c:ext>
                    </c:extLst>
                    <c:strCache>
                      <c:ptCount val="1"/>
                      <c:pt idx="0">
                        <c:v>         In 3-Person Carpool</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Unincorporated Kings County</c:v>
                      </c:pt>
                      <c:pt idx="1">
                        <c:v>Kings County</c:v>
                      </c:pt>
                      <c:pt idx="2">
                        <c:v>California</c:v>
                      </c:pt>
                    </c:strCache>
                  </c:strRef>
                </c:cat>
                <c:val>
                  <c:numRef>
                    <c:extLst>
                      <c:ext xmlns:c15="http://schemas.microsoft.com/office/drawing/2012/chart" uri="{02D57815-91ED-43cb-92C2-25804820EDAC}">
                        <c15:fullRef>
                          <c15:sqref>' Economic Conditions'!$B$149:$G$149</c15:sqref>
                        </c15:fullRef>
                        <c15:formulaRef>
                          <c15:sqref>(' Economic Conditions'!$C$149,' Economic Conditions'!$E$149,' Economic Conditions'!$G$149)</c15:sqref>
                        </c15:formulaRef>
                      </c:ext>
                    </c:extLst>
                    <c:numCache>
                      <c:formatCode>#,##0.0%</c:formatCode>
                      <c:ptCount val="3"/>
                      <c:pt idx="0">
                        <c:v>2.7375201288244767E-2</c:v>
                      </c:pt>
                      <c:pt idx="1">
                        <c:v>2.4363507779349362E-2</c:v>
                      </c:pt>
                      <c:pt idx="2">
                        <c:v>1.6E-2</c:v>
                      </c:pt>
                    </c:numCache>
                  </c:numRef>
                </c:val>
                <c:extLst xmlns:c15="http://schemas.microsoft.com/office/drawing/2012/chart">
                  <c:ext xmlns:c16="http://schemas.microsoft.com/office/drawing/2014/chart" uri="{C3380CC4-5D6E-409C-BE32-E72D297353CC}">
                    <c16:uniqueId val="{00000026-9EBE-423D-B2EF-2C6274D306D7}"/>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Conditions'!$A$150</c15:sqref>
                        </c15:formulaRef>
                      </c:ext>
                    </c:extLst>
                    <c:strCache>
                      <c:ptCount val="1"/>
                      <c:pt idx="0">
                        <c:v>         In 4-Person Carpool</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Unincorporated Kings County</c:v>
                      </c:pt>
                      <c:pt idx="1">
                        <c:v>Kings County</c:v>
                      </c:pt>
                      <c:pt idx="2">
                        <c:v>California</c:v>
                      </c:pt>
                    </c:strCache>
                  </c:strRef>
                </c:cat>
                <c:val>
                  <c:numRef>
                    <c:extLst>
                      <c:ext xmlns:c15="http://schemas.microsoft.com/office/drawing/2012/chart" uri="{02D57815-91ED-43cb-92C2-25804820EDAC}">
                        <c15:fullRef>
                          <c15:sqref>' Economic Conditions'!$B$150:$G$150</c15:sqref>
                        </c15:fullRef>
                        <c15:formulaRef>
                          <c15:sqref>(' Economic Conditions'!$C$150,' Economic Conditions'!$E$150,' Economic Conditions'!$G$150)</c15:sqref>
                        </c15:formulaRef>
                      </c:ext>
                    </c:extLst>
                    <c:numCache>
                      <c:formatCode>#,##0.0%</c:formatCode>
                      <c:ptCount val="3"/>
                      <c:pt idx="0">
                        <c:v>5.709266578831796E-3</c:v>
                      </c:pt>
                      <c:pt idx="1">
                        <c:v>1.2606082036775107E-2</c:v>
                      </c:pt>
                      <c:pt idx="2">
                        <c:v>6.0000000000000001E-3</c:v>
                      </c:pt>
                    </c:numCache>
                  </c:numRef>
                </c:val>
                <c:extLst xmlns:c15="http://schemas.microsoft.com/office/drawing/2012/chart">
                  <c:ext xmlns:c16="http://schemas.microsoft.com/office/drawing/2014/chart" uri="{C3380CC4-5D6E-409C-BE32-E72D297353CC}">
                    <c16:uniqueId val="{00000027-9EBE-423D-B2EF-2C6274D306D7}"/>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Conditions'!$A$151</c15:sqref>
                        </c15:formulaRef>
                      </c:ext>
                    </c:extLst>
                    <c:strCache>
                      <c:ptCount val="1"/>
                      <c:pt idx="0">
                        <c:v>         In 5- Or 6-Person Carpool</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Unincorporated Kings County</c:v>
                      </c:pt>
                      <c:pt idx="1">
                        <c:v>Kings County</c:v>
                      </c:pt>
                      <c:pt idx="2">
                        <c:v>California</c:v>
                      </c:pt>
                    </c:strCache>
                  </c:strRef>
                </c:cat>
                <c:val>
                  <c:numRef>
                    <c:extLst>
                      <c:ext xmlns:c15="http://schemas.microsoft.com/office/drawing/2012/chart" uri="{02D57815-91ED-43cb-92C2-25804820EDAC}">
                        <c15:fullRef>
                          <c15:sqref>' Economic Conditions'!$B$151:$G$151</c15:sqref>
                        </c15:fullRef>
                        <c15:formulaRef>
                          <c15:sqref>(' Economic Conditions'!$C$151,' Economic Conditions'!$E$151,' Economic Conditions'!$G$151)</c15:sqref>
                        </c15:formulaRef>
                      </c:ext>
                    </c:extLst>
                    <c:numCache>
                      <c:formatCode>#,##0.0%</c:formatCode>
                      <c:ptCount val="3"/>
                      <c:pt idx="0">
                        <c:v>6.9535939101156496E-3</c:v>
                      </c:pt>
                      <c:pt idx="1">
                        <c:v>6.9660537482319658E-3</c:v>
                      </c:pt>
                      <c:pt idx="2">
                        <c:v>3.0000000000000001E-3</c:v>
                      </c:pt>
                    </c:numCache>
                  </c:numRef>
                </c:val>
                <c:extLst xmlns:c15="http://schemas.microsoft.com/office/drawing/2012/chart">
                  <c:ext xmlns:c16="http://schemas.microsoft.com/office/drawing/2014/chart" uri="{C3380CC4-5D6E-409C-BE32-E72D297353CC}">
                    <c16:uniqueId val="{00000028-9EBE-423D-B2EF-2C6274D306D7}"/>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Conditions'!$A$152</c15:sqref>
                        </c15:formulaRef>
                      </c:ext>
                    </c:extLst>
                    <c:strCache>
                      <c:ptCount val="1"/>
                      <c:pt idx="0">
                        <c:v>         In 7-Or-More-Person Carpool</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Unincorporated Kings County</c:v>
                      </c:pt>
                      <c:pt idx="1">
                        <c:v>Kings County</c:v>
                      </c:pt>
                      <c:pt idx="2">
                        <c:v>California</c:v>
                      </c:pt>
                    </c:strCache>
                  </c:strRef>
                </c:cat>
                <c:val>
                  <c:numRef>
                    <c:extLst>
                      <c:ext xmlns:c15="http://schemas.microsoft.com/office/drawing/2012/chart" uri="{02D57815-91ED-43cb-92C2-25804820EDAC}">
                        <c15:fullRef>
                          <c15:sqref>' Economic Conditions'!$B$152:$G$152</c15:sqref>
                        </c15:fullRef>
                        <c15:formulaRef>
                          <c15:sqref>(' Economic Conditions'!$C$152,' Economic Conditions'!$E$152,' Economic Conditions'!$G$152)</c15:sqref>
                        </c15:formulaRef>
                      </c:ext>
                    </c:extLst>
                    <c:numCache>
                      <c:formatCode>#,##0.0%</c:formatCode>
                      <c:ptCount val="3"/>
                      <c:pt idx="0">
                        <c:v>8.0515297906602248E-3</c:v>
                      </c:pt>
                      <c:pt idx="1">
                        <c:v>1.9819660537482318E-2</c:v>
                      </c:pt>
                      <c:pt idx="2">
                        <c:v>2E-3</c:v>
                      </c:pt>
                    </c:numCache>
                  </c:numRef>
                </c:val>
                <c:extLst xmlns:c15="http://schemas.microsoft.com/office/drawing/2012/chart">
                  <c:ext xmlns:c16="http://schemas.microsoft.com/office/drawing/2014/chart" uri="{C3380CC4-5D6E-409C-BE32-E72D297353CC}">
                    <c16:uniqueId val="{00000029-9EBE-423D-B2EF-2C6274D306D7}"/>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Conditions'!$A$154</c15:sqref>
                        </c15:formulaRef>
                      </c:ext>
                    </c:extLst>
                    <c:strCache>
                      <c:ptCount val="1"/>
                      <c:pt idx="0">
                        <c:v>      Bus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Unincorporated Kings County</c:v>
                      </c:pt>
                      <c:pt idx="1">
                        <c:v>Kings County</c:v>
                      </c:pt>
                      <c:pt idx="2">
                        <c:v>California</c:v>
                      </c:pt>
                    </c:strCache>
                  </c:strRef>
                </c:cat>
                <c:val>
                  <c:numRef>
                    <c:extLst>
                      <c:ext xmlns:c15="http://schemas.microsoft.com/office/drawing/2012/chart" uri="{02D57815-91ED-43cb-92C2-25804820EDAC}">
                        <c15:fullRef>
                          <c15:sqref>' Economic Conditions'!$B$154:$G$154</c15:sqref>
                        </c15:fullRef>
                        <c15:formulaRef>
                          <c15:sqref>(' Economic Conditions'!$C$154,' Economic Conditions'!$E$154,' Economic Conditions'!$G$154)</c15:sqref>
                        </c15:formulaRef>
                      </c:ext>
                    </c:extLst>
                    <c:numCache>
                      <c:formatCode>#,##0.0%</c:formatCode>
                      <c:ptCount val="3"/>
                      <c:pt idx="0">
                        <c:v>2.7814375640462584E-3</c:v>
                      </c:pt>
                      <c:pt idx="1">
                        <c:v>2.6343705799151342E-3</c:v>
                      </c:pt>
                      <c:pt idx="2">
                        <c:v>2.9000000000000001E-2</c:v>
                      </c:pt>
                    </c:numCache>
                  </c:numRef>
                </c:val>
                <c:extLst xmlns:c15="http://schemas.microsoft.com/office/drawing/2012/chart">
                  <c:ext xmlns:c16="http://schemas.microsoft.com/office/drawing/2014/chart" uri="{C3380CC4-5D6E-409C-BE32-E72D297353CC}">
                    <c16:uniqueId val="{0000002B-9EBE-423D-B2EF-2C6274D306D7}"/>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Conditions'!$A$155</c15:sqref>
                        </c15:formulaRef>
                      </c:ext>
                    </c:extLst>
                    <c:strCache>
                      <c:ptCount val="1"/>
                      <c:pt idx="0">
                        <c:v>      Subway Or Elevated Rail</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Unincorporated Kings County</c:v>
                      </c:pt>
                      <c:pt idx="1">
                        <c:v>Kings County</c:v>
                      </c:pt>
                      <c:pt idx="2">
                        <c:v>California</c:v>
                      </c:pt>
                    </c:strCache>
                  </c:strRef>
                </c:cat>
                <c:val>
                  <c:numRef>
                    <c:extLst>
                      <c:ext xmlns:c15="http://schemas.microsoft.com/office/drawing/2012/chart" uri="{02D57815-91ED-43cb-92C2-25804820EDAC}">
                        <c15:fullRef>
                          <c15:sqref>' Economic Conditions'!$B$155:$G$155</c15:sqref>
                        </c15:fullRef>
                        <c15:formulaRef>
                          <c15:sqref>(' Economic Conditions'!$C$155,' Economic Conditions'!$E$155,' Economic Conditions'!$G$155)</c15:sqref>
                        </c15:formulaRef>
                      </c:ext>
                    </c:extLst>
                    <c:numCache>
                      <c:formatCode>#,##0.0%</c:formatCode>
                      <c:ptCount val="3"/>
                      <c:pt idx="0">
                        <c:v>0</c:v>
                      </c:pt>
                      <c:pt idx="1">
                        <c:v>0</c:v>
                      </c:pt>
                      <c:pt idx="2">
                        <c:v>1.0999999999999999E-2</c:v>
                      </c:pt>
                    </c:numCache>
                  </c:numRef>
                </c:val>
                <c:extLst xmlns:c15="http://schemas.microsoft.com/office/drawing/2012/chart">
                  <c:ext xmlns:c16="http://schemas.microsoft.com/office/drawing/2014/chart" uri="{C3380CC4-5D6E-409C-BE32-E72D297353CC}">
                    <c16:uniqueId val="{0000002C-9EBE-423D-B2EF-2C6274D306D7}"/>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Conditions'!$A$156</c15:sqref>
                        </c15:formulaRef>
                      </c:ext>
                    </c:extLst>
                    <c:strCache>
                      <c:ptCount val="1"/>
                      <c:pt idx="0">
                        <c:v>      Long-Distance Train Or Commuter Rail</c:v>
                      </c:pt>
                    </c:strCache>
                  </c:strRef>
                </c:tx>
                <c:spPr>
                  <a:solidFill>
                    <a:schemeClr val="accent1">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Unincorporated Kings County</c:v>
                      </c:pt>
                      <c:pt idx="1">
                        <c:v>Kings County</c:v>
                      </c:pt>
                      <c:pt idx="2">
                        <c:v>California</c:v>
                      </c:pt>
                    </c:strCache>
                  </c:strRef>
                </c:cat>
                <c:val>
                  <c:numRef>
                    <c:extLst>
                      <c:ext xmlns:c15="http://schemas.microsoft.com/office/drawing/2012/chart" uri="{02D57815-91ED-43cb-92C2-25804820EDAC}">
                        <c15:fullRef>
                          <c15:sqref>' Economic Conditions'!$B$156:$G$156</c15:sqref>
                        </c15:fullRef>
                        <c15:formulaRef>
                          <c15:sqref>(' Economic Conditions'!$C$156,' Economic Conditions'!$E$156,' Economic Conditions'!$G$156)</c15:sqref>
                        </c15:formulaRef>
                      </c:ext>
                    </c:extLst>
                    <c:numCache>
                      <c:formatCode>#,##0.0%</c:formatCode>
                      <c:ptCount val="3"/>
                      <c:pt idx="0">
                        <c:v>0</c:v>
                      </c:pt>
                      <c:pt idx="1">
                        <c:v>0</c:v>
                      </c:pt>
                      <c:pt idx="2">
                        <c:v>4.0000000000000001E-3</c:v>
                      </c:pt>
                    </c:numCache>
                  </c:numRef>
                </c:val>
                <c:extLst xmlns:c15="http://schemas.microsoft.com/office/drawing/2012/chart">
                  <c:ext xmlns:c16="http://schemas.microsoft.com/office/drawing/2014/chart" uri="{C3380CC4-5D6E-409C-BE32-E72D297353CC}">
                    <c16:uniqueId val="{0000002D-9EBE-423D-B2EF-2C6274D306D7}"/>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Conditions'!$A$157</c15:sqref>
                        </c15:formulaRef>
                      </c:ext>
                    </c:extLst>
                    <c:strCache>
                      <c:ptCount val="1"/>
                      <c:pt idx="0">
                        <c:v>      Light Rail, Streetcar Or Trolley (Carro Público In Puerto Rico)</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Unincorporated Kings County</c:v>
                      </c:pt>
                      <c:pt idx="1">
                        <c:v>Kings County</c:v>
                      </c:pt>
                      <c:pt idx="2">
                        <c:v>California</c:v>
                      </c:pt>
                    </c:strCache>
                  </c:strRef>
                </c:cat>
                <c:val>
                  <c:numRef>
                    <c:extLst>
                      <c:ext xmlns:c15="http://schemas.microsoft.com/office/drawing/2012/chart" uri="{02D57815-91ED-43cb-92C2-25804820EDAC}">
                        <c15:fullRef>
                          <c15:sqref>' Economic Conditions'!$B$157:$G$157</c15:sqref>
                        </c15:fullRef>
                        <c15:formulaRef>
                          <c15:sqref>(' Economic Conditions'!$C$157,' Economic Conditions'!$E$157,' Economic Conditions'!$G$157)</c15:sqref>
                        </c15:formulaRef>
                      </c:ext>
                    </c:extLst>
                    <c:numCache>
                      <c:formatCode>#,##0.0%</c:formatCode>
                      <c:ptCount val="3"/>
                      <c:pt idx="0">
                        <c:v>0</c:v>
                      </c:pt>
                      <c:pt idx="1">
                        <c:v>0</c:v>
                      </c:pt>
                      <c:pt idx="2">
                        <c:v>2E-3</c:v>
                      </c:pt>
                    </c:numCache>
                  </c:numRef>
                </c:val>
                <c:extLst xmlns:c15="http://schemas.microsoft.com/office/drawing/2012/chart">
                  <c:ext xmlns:c16="http://schemas.microsoft.com/office/drawing/2014/chart" uri="{C3380CC4-5D6E-409C-BE32-E72D297353CC}">
                    <c16:uniqueId val="{0000002E-9EBE-423D-B2EF-2C6274D306D7}"/>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 Economic Conditions'!$A$158</c15:sqref>
                        </c15:formulaRef>
                      </c:ext>
                    </c:extLst>
                    <c:strCache>
                      <c:ptCount val="1"/>
                      <c:pt idx="0">
                        <c:v>      Ferryboat</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Unincorporated Kings County</c:v>
                      </c:pt>
                      <c:pt idx="1">
                        <c:v>Kings County</c:v>
                      </c:pt>
                      <c:pt idx="2">
                        <c:v>California</c:v>
                      </c:pt>
                    </c:strCache>
                  </c:strRef>
                </c:cat>
                <c:val>
                  <c:numRef>
                    <c:extLst>
                      <c:ext xmlns:c15="http://schemas.microsoft.com/office/drawing/2012/chart" uri="{02D57815-91ED-43cb-92C2-25804820EDAC}">
                        <c15:fullRef>
                          <c15:sqref>' Economic Conditions'!$B$158:$G$158</c15:sqref>
                        </c15:fullRef>
                        <c15:formulaRef>
                          <c15:sqref>(' Economic Conditions'!$C$158,' Economic Conditions'!$E$158,' Economic Conditions'!$G$158)</c15:sqref>
                        </c15:formulaRef>
                      </c:ext>
                    </c:extLst>
                    <c:numCache>
                      <c:formatCode>#,##0.0%</c:formatCode>
                      <c:ptCount val="3"/>
                      <c:pt idx="0">
                        <c:v>0</c:v>
                      </c:pt>
                      <c:pt idx="1">
                        <c:v>0</c:v>
                      </c:pt>
                      <c:pt idx="2">
                        <c:v>1E-3</c:v>
                      </c:pt>
                    </c:numCache>
                  </c:numRef>
                </c:val>
                <c:extLst xmlns:c15="http://schemas.microsoft.com/office/drawing/2012/chart">
                  <c:ext xmlns:c16="http://schemas.microsoft.com/office/drawing/2014/chart" uri="{C3380CC4-5D6E-409C-BE32-E72D297353CC}">
                    <c16:uniqueId val="{0000002F-9EBE-423D-B2EF-2C6274D306D7}"/>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Conditions'!$A$159</c15:sqref>
                        </c15:formulaRef>
                      </c:ext>
                    </c:extLst>
                    <c:strCache>
                      <c:ptCount val="1"/>
                      <c:pt idx="0">
                        <c:v>   Taxicab</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Unincorporated Kings County</c:v>
                      </c:pt>
                      <c:pt idx="1">
                        <c:v>Kings County</c:v>
                      </c:pt>
                      <c:pt idx="2">
                        <c:v>California</c:v>
                      </c:pt>
                    </c:strCache>
                  </c:strRef>
                </c:cat>
                <c:val>
                  <c:numRef>
                    <c:extLst>
                      <c:ext xmlns:c15="http://schemas.microsoft.com/office/drawing/2012/chart" uri="{02D57815-91ED-43cb-92C2-25804820EDAC}">
                        <c15:fullRef>
                          <c15:sqref>' Economic Conditions'!$B$159:$G$159</c15:sqref>
                        </c15:fullRef>
                        <c15:formulaRef>
                          <c15:sqref>(' Economic Conditions'!$C$159,' Economic Conditions'!$E$159,' Economic Conditions'!$G$159)</c15:sqref>
                        </c15:formulaRef>
                      </c:ext>
                    </c:extLst>
                    <c:numCache>
                      <c:formatCode>#,##0.0%</c:formatCode>
                      <c:ptCount val="3"/>
                      <c:pt idx="0">
                        <c:v>0</c:v>
                      </c:pt>
                      <c:pt idx="1">
                        <c:v>1.768033946251768E-5</c:v>
                      </c:pt>
                      <c:pt idx="2">
                        <c:v>2E-3</c:v>
                      </c:pt>
                    </c:numCache>
                  </c:numRef>
                </c:val>
                <c:extLst xmlns:c15="http://schemas.microsoft.com/office/drawing/2012/chart">
                  <c:ext xmlns:c16="http://schemas.microsoft.com/office/drawing/2014/chart" uri="{C3380CC4-5D6E-409C-BE32-E72D297353CC}">
                    <c16:uniqueId val="{00000030-9EBE-423D-B2EF-2C6274D306D7}"/>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Conditions'!$A$160</c15:sqref>
                        </c15:formulaRef>
                      </c:ext>
                    </c:extLst>
                    <c:strCache>
                      <c:ptCount val="1"/>
                      <c:pt idx="0">
                        <c:v>   Motorcycle</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Unincorporated Kings County</c:v>
                      </c:pt>
                      <c:pt idx="1">
                        <c:v>Kings County</c:v>
                      </c:pt>
                      <c:pt idx="2">
                        <c:v>California</c:v>
                      </c:pt>
                    </c:strCache>
                  </c:strRef>
                </c:cat>
                <c:val>
                  <c:numRef>
                    <c:extLst>
                      <c:ext xmlns:c15="http://schemas.microsoft.com/office/drawing/2012/chart" uri="{02D57815-91ED-43cb-92C2-25804820EDAC}">
                        <c15:fullRef>
                          <c15:sqref>' Economic Conditions'!$B$160:$G$160</c15:sqref>
                        </c15:fullRef>
                        <c15:formulaRef>
                          <c15:sqref>(' Economic Conditions'!$C$160,' Economic Conditions'!$E$160,' Economic Conditions'!$G$160)</c15:sqref>
                        </c15:formulaRef>
                      </c:ext>
                    </c:extLst>
                    <c:numCache>
                      <c:formatCode>#,##0.0%</c:formatCode>
                      <c:ptCount val="3"/>
                      <c:pt idx="0">
                        <c:v>1.1491728883033231E-2</c:v>
                      </c:pt>
                      <c:pt idx="1">
                        <c:v>3.7835926449787836E-3</c:v>
                      </c:pt>
                      <c:pt idx="2">
                        <c:v>3.0000000000000001E-3</c:v>
                      </c:pt>
                    </c:numCache>
                  </c:numRef>
                </c:val>
                <c:extLst xmlns:c15="http://schemas.microsoft.com/office/drawing/2012/chart">
                  <c:ext xmlns:c16="http://schemas.microsoft.com/office/drawing/2014/chart" uri="{C3380CC4-5D6E-409C-BE32-E72D297353CC}">
                    <c16:uniqueId val="{00000031-9EBE-423D-B2EF-2C6274D306D7}"/>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 Economic Conditions'!$A$161</c15:sqref>
                        </c15:formulaRef>
                      </c:ext>
                    </c:extLst>
                    <c:strCache>
                      <c:ptCount val="1"/>
                      <c:pt idx="0">
                        <c:v>   Bicycle</c:v>
                      </c:pt>
                    </c:strCache>
                  </c:strRef>
                </c:tx>
                <c:spPr>
                  <a:solidFill>
                    <a:schemeClr val="accent6">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Unincorporated Kings County</c:v>
                      </c:pt>
                      <c:pt idx="1">
                        <c:v>Kings County</c:v>
                      </c:pt>
                      <c:pt idx="2">
                        <c:v>California</c:v>
                      </c:pt>
                    </c:strCache>
                  </c:strRef>
                </c:cat>
                <c:val>
                  <c:numRef>
                    <c:extLst>
                      <c:ext xmlns:c15="http://schemas.microsoft.com/office/drawing/2012/chart" uri="{02D57815-91ED-43cb-92C2-25804820EDAC}">
                        <c15:fullRef>
                          <c15:sqref>' Economic Conditions'!$B$161:$G$161</c15:sqref>
                        </c15:fullRef>
                        <c15:formulaRef>
                          <c15:sqref>(' Economic Conditions'!$C$161,' Economic Conditions'!$E$161,' Economic Conditions'!$G$161)</c15:sqref>
                        </c15:formulaRef>
                      </c:ext>
                    </c:extLst>
                    <c:numCache>
                      <c:formatCode>#,##0.0%</c:formatCode>
                      <c:ptCount val="3"/>
                      <c:pt idx="0">
                        <c:v>3.6597862684819207E-3</c:v>
                      </c:pt>
                      <c:pt idx="1">
                        <c:v>5.1272984441301274E-3</c:v>
                      </c:pt>
                      <c:pt idx="2">
                        <c:v>8.0000000000000002E-3</c:v>
                      </c:pt>
                    </c:numCache>
                  </c:numRef>
                </c:val>
                <c:extLst xmlns:c15="http://schemas.microsoft.com/office/drawing/2012/chart">
                  <c:ext xmlns:c16="http://schemas.microsoft.com/office/drawing/2014/chart" uri="{C3380CC4-5D6E-409C-BE32-E72D297353CC}">
                    <c16:uniqueId val="{00000032-9EBE-423D-B2EF-2C6274D306D7}"/>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 Economic Conditions'!$A$162</c15:sqref>
                        </c15:formulaRef>
                      </c:ext>
                    </c:extLst>
                    <c:strCache>
                      <c:ptCount val="1"/>
                      <c:pt idx="0">
                        <c:v>   Walked</c:v>
                      </c:pt>
                    </c:strCache>
                  </c:strRef>
                </c:tx>
                <c:spPr>
                  <a:solidFill>
                    <a:schemeClr val="accent1">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Unincorporated Kings County</c:v>
                      </c:pt>
                      <c:pt idx="1">
                        <c:v>Kings County</c:v>
                      </c:pt>
                      <c:pt idx="2">
                        <c:v>California</c:v>
                      </c:pt>
                    </c:strCache>
                  </c:strRef>
                </c:cat>
                <c:val>
                  <c:numRef>
                    <c:extLst>
                      <c:ext xmlns:c15="http://schemas.microsoft.com/office/drawing/2012/chart" uri="{02D57815-91ED-43cb-92C2-25804820EDAC}">
                        <c15:fullRef>
                          <c15:sqref>' Economic Conditions'!$B$162:$G$162</c15:sqref>
                        </c15:fullRef>
                        <c15:formulaRef>
                          <c15:sqref>(' Economic Conditions'!$C$162,' Economic Conditions'!$E$162,' Economic Conditions'!$G$162)</c15:sqref>
                        </c15:formulaRef>
                      </c:ext>
                    </c:extLst>
                    <c:numCache>
                      <c:formatCode>#,##0.0%</c:formatCode>
                      <c:ptCount val="3"/>
                      <c:pt idx="0">
                        <c:v>2.5691699604743084E-2</c:v>
                      </c:pt>
                      <c:pt idx="1">
                        <c:v>1.768033946251768E-2</c:v>
                      </c:pt>
                      <c:pt idx="2">
                        <c:v>2.5000000000000001E-2</c:v>
                      </c:pt>
                    </c:numCache>
                  </c:numRef>
                </c:val>
                <c:extLst xmlns:c15="http://schemas.microsoft.com/office/drawing/2012/chart">
                  <c:ext xmlns:c16="http://schemas.microsoft.com/office/drawing/2014/chart" uri="{C3380CC4-5D6E-409C-BE32-E72D297353CC}">
                    <c16:uniqueId val="{00000033-9EBE-423D-B2EF-2C6274D306D7}"/>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 Economic Conditions'!$A$164</c15:sqref>
                        </c15:formulaRef>
                      </c:ext>
                    </c:extLst>
                    <c:strCache>
                      <c:ptCount val="1"/>
                      <c:pt idx="0">
                        <c:v>   Other Means</c:v>
                      </c:pt>
                    </c:strCache>
                  </c:strRef>
                </c:tx>
                <c:spPr>
                  <a:solidFill>
                    <a:schemeClr val="accent3">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Unincorporated Kings County</c:v>
                      </c:pt>
                      <c:pt idx="1">
                        <c:v>Kings County</c:v>
                      </c:pt>
                      <c:pt idx="2">
                        <c:v>California</c:v>
                      </c:pt>
                    </c:strCache>
                  </c:strRef>
                </c:cat>
                <c:val>
                  <c:numRef>
                    <c:extLst>
                      <c:ext xmlns:c15="http://schemas.microsoft.com/office/drawing/2012/chart" uri="{02D57815-91ED-43cb-92C2-25804820EDAC}">
                        <c15:fullRef>
                          <c15:sqref>' Economic Conditions'!$B$164:$G$164</c15:sqref>
                        </c15:fullRef>
                        <c15:formulaRef>
                          <c15:sqref>(' Economic Conditions'!$C$164,' Economic Conditions'!$E$164,' Economic Conditions'!$G$164)</c15:sqref>
                        </c15:formulaRef>
                      </c:ext>
                    </c:extLst>
                    <c:numCache>
                      <c:formatCode>#,##0.0%</c:formatCode>
                      <c:ptCount val="3"/>
                      <c:pt idx="0">
                        <c:v>8.7834870443566099E-3</c:v>
                      </c:pt>
                      <c:pt idx="1">
                        <c:v>8.2920792079207925E-3</c:v>
                      </c:pt>
                      <c:pt idx="2">
                        <c:v>1.0999999999999999E-2</c:v>
                      </c:pt>
                    </c:numCache>
                  </c:numRef>
                </c:val>
                <c:extLst xmlns:c15="http://schemas.microsoft.com/office/drawing/2012/chart">
                  <c:ext xmlns:c16="http://schemas.microsoft.com/office/drawing/2014/chart" uri="{C3380CC4-5D6E-409C-BE32-E72D297353CC}">
                    <c16:uniqueId val="{00000035-9EBE-423D-B2EF-2C6274D306D7}"/>
                  </c:ext>
                </c:extLst>
              </c15:ser>
            </c15:filteredBarSeries>
          </c:ext>
        </c:extLst>
      </c:barChart>
      <c:catAx>
        <c:axId val="165656753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951"/>
        <c:crosses val="autoZero"/>
        <c:auto val="1"/>
        <c:lblAlgn val="ctr"/>
        <c:lblOffset val="100"/>
        <c:noMultiLvlLbl val="0"/>
      </c:catAx>
      <c:valAx>
        <c:axId val="1656567951"/>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535"/>
        <c:crosses val="autoZero"/>
        <c:crossBetween val="between"/>
      </c:valAx>
      <c:spPr>
        <a:noFill/>
        <a:ln>
          <a:noFill/>
        </a:ln>
        <a:effectLst/>
      </c:spPr>
    </c:plotArea>
    <c:legend>
      <c:legendPos val="r"/>
      <c:layout>
        <c:manualLayout>
          <c:xMode val="edge"/>
          <c:yMode val="edge"/>
          <c:x val="0.74022932229625138"/>
          <c:y val="0.1060912526464671"/>
          <c:w val="0.24695016488323571"/>
          <c:h val="0.74829173255425419"/>
        </c:manualLayout>
      </c:layout>
      <c:overlay val="0"/>
      <c:spPr>
        <a:noFill/>
        <a:ln>
          <a:noFill/>
        </a:ln>
        <a:effectLst/>
      </c:spPr>
      <c:txPr>
        <a:bodyPr rot="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 Economic Conditions'!$A$172</c:f>
              <c:strCache>
                <c:ptCount val="1"/>
                <c:pt idx="0">
                  <c:v>Less than 15 Minutes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Unincorporated Kings County</c:v>
                </c:pt>
                <c:pt idx="1">
                  <c:v>Kings County</c:v>
                </c:pt>
                <c:pt idx="2">
                  <c:v>California</c:v>
                </c:pt>
              </c:strCache>
            </c:strRef>
          </c:cat>
          <c:val>
            <c:numRef>
              <c:extLst>
                <c:ext xmlns:c15="http://schemas.microsoft.com/office/drawing/2012/chart" uri="{02D57815-91ED-43cb-92C2-25804820EDAC}">
                  <c15:fullRef>
                    <c15:sqref>' Economic Conditions'!$B$172:$G$172</c15:sqref>
                  </c15:fullRef>
                </c:ext>
              </c:extLst>
              <c:f>(' Economic Conditions'!$C$172,' Economic Conditions'!$E$172,' Economic Conditions'!$G$172)</c:f>
              <c:numCache>
                <c:formatCode>#,##0.0%</c:formatCode>
                <c:ptCount val="3"/>
                <c:pt idx="0">
                  <c:v>0.35804759983864459</c:v>
                </c:pt>
                <c:pt idx="1">
                  <c:v>0.36789815090963318</c:v>
                </c:pt>
                <c:pt idx="2">
                  <c:v>0.21299999999999999</c:v>
                </c:pt>
              </c:numCache>
            </c:numRef>
          </c:val>
          <c:extLst>
            <c:ext xmlns:c16="http://schemas.microsoft.com/office/drawing/2014/chart" uri="{C3380CC4-5D6E-409C-BE32-E72D297353CC}">
              <c16:uniqueId val="{00000001-790A-4B81-917C-19ADC1D80DDF}"/>
            </c:ext>
          </c:extLst>
        </c:ser>
        <c:ser>
          <c:idx val="9"/>
          <c:order val="9"/>
          <c:tx>
            <c:strRef>
              <c:f>' Economic Conditions'!$A$180</c:f>
              <c:strCache>
                <c:ptCount val="1"/>
                <c:pt idx="0">
                  <c:v>30 to 59 Minutes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Unincorporated Kings County</c:v>
                </c:pt>
                <c:pt idx="1">
                  <c:v>Kings County</c:v>
                </c:pt>
                <c:pt idx="2">
                  <c:v>California</c:v>
                </c:pt>
              </c:strCache>
            </c:strRef>
          </c:cat>
          <c:val>
            <c:numRef>
              <c:extLst>
                <c:ext xmlns:c15="http://schemas.microsoft.com/office/drawing/2012/chart" uri="{02D57815-91ED-43cb-92C2-25804820EDAC}">
                  <c15:fullRef>
                    <c15:sqref>' Economic Conditions'!$B$180:$G$180</c15:sqref>
                  </c15:fullRef>
                </c:ext>
              </c:extLst>
              <c:f>(' Economic Conditions'!$C$180,' Economic Conditions'!$E$180,' Economic Conditions'!$G$180)</c:f>
              <c:numCache>
                <c:formatCode>#,##0.0%</c:formatCode>
                <c:ptCount val="3"/>
                <c:pt idx="0">
                  <c:v>0.22460669624848731</c:v>
                </c:pt>
                <c:pt idx="1">
                  <c:v>0.25119296152699078</c:v>
                </c:pt>
                <c:pt idx="2">
                  <c:v>0.31199999999999994</c:v>
                </c:pt>
              </c:numCache>
            </c:numRef>
          </c:val>
          <c:extLst>
            <c:ext xmlns:c16="http://schemas.microsoft.com/office/drawing/2014/chart" uri="{C3380CC4-5D6E-409C-BE32-E72D297353CC}">
              <c16:uniqueId val="{00000015-790A-4B81-917C-19ADC1D80DDF}"/>
            </c:ext>
          </c:extLst>
        </c:ser>
        <c:ser>
          <c:idx val="14"/>
          <c:order val="14"/>
          <c:tx>
            <c:strRef>
              <c:f>' Economic Conditions'!$A$185</c:f>
              <c:strCache>
                <c:ptCount val="1"/>
                <c:pt idx="0">
                  <c:v>60 or More Minutes</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Unincorporated Kings County</c:v>
                </c:pt>
                <c:pt idx="1">
                  <c:v>Kings County</c:v>
                </c:pt>
                <c:pt idx="2">
                  <c:v>California</c:v>
                </c:pt>
              </c:strCache>
            </c:strRef>
          </c:cat>
          <c:val>
            <c:numRef>
              <c:extLst>
                <c:ext xmlns:c15="http://schemas.microsoft.com/office/drawing/2012/chart" uri="{02D57815-91ED-43cb-92C2-25804820EDAC}">
                  <c15:fullRef>
                    <c15:sqref>' Economic Conditions'!$B$185:$G$185</c15:sqref>
                  </c15:fullRef>
                </c:ext>
              </c:extLst>
              <c:f>(' Economic Conditions'!$C$185,' Economic Conditions'!$E$185,' Economic Conditions'!$G$185)</c:f>
              <c:numCache>
                <c:formatCode>#,##0.0%</c:formatCode>
                <c:ptCount val="3"/>
                <c:pt idx="0">
                  <c:v>4.324324324324326E-2</c:v>
                </c:pt>
                <c:pt idx="1">
                  <c:v>6.1251118401431562E-2</c:v>
                </c:pt>
                <c:pt idx="2">
                  <c:v>0.127</c:v>
                </c:pt>
              </c:numCache>
            </c:numRef>
          </c:val>
          <c:extLst>
            <c:ext xmlns:c16="http://schemas.microsoft.com/office/drawing/2014/chart" uri="{C3380CC4-5D6E-409C-BE32-E72D297353CC}">
              <c16:uniqueId val="{0000001A-790A-4B81-917C-19ADC1D80DDF}"/>
            </c:ext>
          </c:extLst>
        </c:ser>
        <c:dLbls>
          <c:dLblPos val="ctr"/>
          <c:showLegendKey val="0"/>
          <c:showVal val="1"/>
          <c:showCatName val="0"/>
          <c:showSerName val="0"/>
          <c:showPercent val="0"/>
          <c:showBubbleSize val="0"/>
        </c:dLbls>
        <c:gapWidth val="40"/>
        <c:overlap val="100"/>
        <c:axId val="813051247"/>
        <c:axId val="813054159"/>
        <c:extLst>
          <c:ext xmlns:c15="http://schemas.microsoft.com/office/drawing/2012/chart" uri="{02D57815-91ED-43cb-92C2-25804820EDAC}">
            <c15:filteredBarSeries>
              <c15:ser>
                <c:idx val="0"/>
                <c:order val="0"/>
                <c:tx>
                  <c:strRef>
                    <c:extLst>
                      <c:ext uri="{02D57815-91ED-43cb-92C2-25804820EDAC}">
                        <c15:formulaRef>
                          <c15:sqref>' Economic Conditions'!$A$171</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Conditions'!$B$170:$G$170</c15:sqref>
                        </c15:fullRef>
                        <c15:formulaRef>
                          <c15:sqref>(' Economic Conditions'!$C$170,' Economic Conditions'!$E$170,' Economic Conditions'!$G$170)</c15:sqref>
                        </c15:formulaRef>
                      </c:ext>
                    </c:extLst>
                    <c:strCache>
                      <c:ptCount val="3"/>
                      <c:pt idx="0">
                        <c:v>Unincorporated Kings County</c:v>
                      </c:pt>
                      <c:pt idx="1">
                        <c:v>Kings County</c:v>
                      </c:pt>
                      <c:pt idx="2">
                        <c:v>California</c:v>
                      </c:pt>
                    </c:strCache>
                  </c:strRef>
                </c:cat>
                <c:val>
                  <c:numRef>
                    <c:extLst>
                      <c:ext uri="{02D57815-91ED-43cb-92C2-25804820EDAC}">
                        <c15:fullRef>
                          <c15:sqref>' Economic Conditions'!$B$171:$G$171</c15:sqref>
                        </c15:fullRef>
                        <c15:formulaRef>
                          <c15:sqref>(' Economic Conditions'!$C$171,' Economic Conditions'!$E$171,' Economic Conditions'!$G$171)</c15:sqref>
                        </c15:formulaRef>
                      </c:ext>
                    </c:extLst>
                    <c:numCache>
                      <c:formatCode>#,##0.0%</c:formatCode>
                      <c:ptCount val="3"/>
                    </c:numCache>
                  </c:numRef>
                </c:val>
                <c:extLst>
                  <c:ext xmlns:c16="http://schemas.microsoft.com/office/drawing/2014/chart" uri="{C3380CC4-5D6E-409C-BE32-E72D297353CC}">
                    <c16:uniqueId val="{00000000-790A-4B81-917C-19ADC1D80DD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Conditions'!$A$173</c15:sqref>
                        </c15:formulaRef>
                      </c:ext>
                    </c:extLst>
                    <c:strCache>
                      <c:ptCount val="1"/>
                      <c:pt idx="0">
                        <c:v>   Less Than 5 Minutes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Unincorporated Kings County</c:v>
                      </c:pt>
                      <c:pt idx="1">
                        <c:v>Kings County</c:v>
                      </c:pt>
                      <c:pt idx="2">
                        <c:v>California</c:v>
                      </c:pt>
                    </c:strCache>
                  </c:strRef>
                </c:cat>
                <c:val>
                  <c:numRef>
                    <c:extLst>
                      <c:ext xmlns:c15="http://schemas.microsoft.com/office/drawing/2012/chart" uri="{02D57815-91ED-43cb-92C2-25804820EDAC}">
                        <c15:fullRef>
                          <c15:sqref>' Economic Conditions'!$B$173:$G$173</c15:sqref>
                        </c15:fullRef>
                        <c15:formulaRef>
                          <c15:sqref>(' Economic Conditions'!$C$173,' Economic Conditions'!$E$173,' Economic Conditions'!$G$173)</c15:sqref>
                        </c15:formulaRef>
                      </c:ext>
                    </c:extLst>
                    <c:numCache>
                      <c:formatCode>#,##0.0%</c:formatCode>
                      <c:ptCount val="3"/>
                      <c:pt idx="0">
                        <c:v>5.5667607906413875E-2</c:v>
                      </c:pt>
                      <c:pt idx="1">
                        <c:v>4.3971816283924846E-2</c:v>
                      </c:pt>
                      <c:pt idx="2">
                        <c:v>1.7999999999999999E-2</c:v>
                      </c:pt>
                    </c:numCache>
                  </c:numRef>
                </c:val>
                <c:extLst xmlns:c15="http://schemas.microsoft.com/office/drawing/2012/chart">
                  <c:ext xmlns:c16="http://schemas.microsoft.com/office/drawing/2014/chart" uri="{C3380CC4-5D6E-409C-BE32-E72D297353CC}">
                    <c16:uniqueId val="{00000002-790A-4B81-917C-19ADC1D80DD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Conditions'!$A$174</c15:sqref>
                        </c15:formulaRef>
                      </c:ext>
                    </c:extLst>
                    <c:strCache>
                      <c:ptCount val="1"/>
                      <c:pt idx="0">
                        <c:v>   5 To 9 Minutes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Unincorporated Kings County</c:v>
                      </c:pt>
                      <c:pt idx="1">
                        <c:v>Kings County</c:v>
                      </c:pt>
                      <c:pt idx="2">
                        <c:v>California</c:v>
                      </c:pt>
                    </c:strCache>
                  </c:strRef>
                </c:cat>
                <c:val>
                  <c:numRef>
                    <c:extLst>
                      <c:ext xmlns:c15="http://schemas.microsoft.com/office/drawing/2012/chart" uri="{02D57815-91ED-43cb-92C2-25804820EDAC}">
                        <c15:fullRef>
                          <c15:sqref>' Economic Conditions'!$B$174:$G$174</c15:sqref>
                        </c15:fullRef>
                        <c15:formulaRef>
                          <c15:sqref>(' Economic Conditions'!$C$174,' Economic Conditions'!$E$174,' Economic Conditions'!$G$174)</c15:sqref>
                        </c15:formulaRef>
                      </c:ext>
                    </c:extLst>
                    <c:numCache>
                      <c:formatCode>#,##0.0%</c:formatCode>
                      <c:ptCount val="3"/>
                      <c:pt idx="0">
                        <c:v>0.15199677289229527</c:v>
                      </c:pt>
                      <c:pt idx="1">
                        <c:v>0.16761109454220102</c:v>
                      </c:pt>
                      <c:pt idx="2">
                        <c:v>7.3999999999999996E-2</c:v>
                      </c:pt>
                    </c:numCache>
                  </c:numRef>
                </c:val>
                <c:extLst xmlns:c15="http://schemas.microsoft.com/office/drawing/2012/chart">
                  <c:ext xmlns:c16="http://schemas.microsoft.com/office/drawing/2014/chart" uri="{C3380CC4-5D6E-409C-BE32-E72D297353CC}">
                    <c16:uniqueId val="{00000003-790A-4B81-917C-19ADC1D80DD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Conditions'!$A$175</c15:sqref>
                        </c15:formulaRef>
                      </c:ext>
                    </c:extLst>
                    <c:strCache>
                      <c:ptCount val="1"/>
                      <c:pt idx="0">
                        <c:v>   10 To 14 Minutes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Unincorporated Kings County</c:v>
                      </c:pt>
                      <c:pt idx="1">
                        <c:v>Kings County</c:v>
                      </c:pt>
                      <c:pt idx="2">
                        <c:v>California</c:v>
                      </c:pt>
                    </c:strCache>
                  </c:strRef>
                </c:cat>
                <c:val>
                  <c:numRef>
                    <c:extLst>
                      <c:ext xmlns:c15="http://schemas.microsoft.com/office/drawing/2012/chart" uri="{02D57815-91ED-43cb-92C2-25804820EDAC}">
                        <c15:fullRef>
                          <c15:sqref>' Economic Conditions'!$B$175:$G$175</c15:sqref>
                        </c15:fullRef>
                        <c15:formulaRef>
                          <c15:sqref>(' Economic Conditions'!$C$175,' Economic Conditions'!$E$175,' Economic Conditions'!$G$175)</c15:sqref>
                        </c15:formulaRef>
                      </c:ext>
                    </c:extLst>
                    <c:numCache>
                      <c:formatCode>#,##0.0%</c:formatCode>
                      <c:ptCount val="3"/>
                      <c:pt idx="0">
                        <c:v>0.15038321903993546</c:v>
                      </c:pt>
                      <c:pt idx="1">
                        <c:v>0.15631524008350731</c:v>
                      </c:pt>
                      <c:pt idx="2">
                        <c:v>0.121</c:v>
                      </c:pt>
                    </c:numCache>
                  </c:numRef>
                </c:val>
                <c:extLst xmlns:c15="http://schemas.microsoft.com/office/drawing/2012/chart">
                  <c:ext xmlns:c16="http://schemas.microsoft.com/office/drawing/2014/chart" uri="{C3380CC4-5D6E-409C-BE32-E72D297353CC}">
                    <c16:uniqueId val="{00000004-790A-4B81-917C-19ADC1D80DD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Conditions'!$A$176</c15:sqref>
                        </c15:formulaRef>
                      </c:ext>
                    </c:extLst>
                    <c:strCache>
                      <c:ptCount val="1"/>
                      <c:pt idx="0">
                        <c:v>15 to 29 Minutes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Unincorporated Kings County</c:v>
                      </c:pt>
                      <c:pt idx="1">
                        <c:v>Kings County</c:v>
                      </c:pt>
                      <c:pt idx="2">
                        <c:v>California</c:v>
                      </c:pt>
                    </c:strCache>
                  </c:strRef>
                </c:cat>
                <c:val>
                  <c:numRef>
                    <c:extLst>
                      <c:ext xmlns:c15="http://schemas.microsoft.com/office/drawing/2012/chart" uri="{02D57815-91ED-43cb-92C2-25804820EDAC}">
                        <c15:fullRef>
                          <c15:sqref>' Economic Conditions'!$B$176:$G$176</c15:sqref>
                        </c15:fullRef>
                        <c15:formulaRef>
                          <c15:sqref>(' Economic Conditions'!$C$176,' Economic Conditions'!$E$176,' Economic Conditions'!$G$176)</c15:sqref>
                        </c15:formulaRef>
                      </c:ext>
                    </c:extLst>
                    <c:numCache>
                      <c:formatCode>#,##0.0%</c:formatCode>
                      <c:ptCount val="3"/>
                      <c:pt idx="0">
                        <c:v>0.37410246066962483</c:v>
                      </c:pt>
                      <c:pt idx="1">
                        <c:v>0.31965776916194455</c:v>
                      </c:pt>
                      <c:pt idx="2">
                        <c:v>0.34800000000000003</c:v>
                      </c:pt>
                    </c:numCache>
                  </c:numRef>
                </c:val>
                <c:extLst xmlns:c15="http://schemas.microsoft.com/office/drawing/2012/chart">
                  <c:ext xmlns:c16="http://schemas.microsoft.com/office/drawing/2014/chart" uri="{C3380CC4-5D6E-409C-BE32-E72D297353CC}">
                    <c16:uniqueId val="{00000005-790A-4B81-917C-19ADC1D80DDF}"/>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Conditions'!$A$177</c15:sqref>
                        </c15:formulaRef>
                      </c:ext>
                    </c:extLst>
                    <c:strCache>
                      <c:ptCount val="1"/>
                      <c:pt idx="0">
                        <c:v>   15 To 19 Minutes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Unincorporated Kings County</c:v>
                      </c:pt>
                      <c:pt idx="1">
                        <c:v>Kings County</c:v>
                      </c:pt>
                      <c:pt idx="2">
                        <c:v>California</c:v>
                      </c:pt>
                    </c:strCache>
                  </c:strRef>
                </c:cat>
                <c:val>
                  <c:numRef>
                    <c:extLst>
                      <c:ext xmlns:c15="http://schemas.microsoft.com/office/drawing/2012/chart" uri="{02D57815-91ED-43cb-92C2-25804820EDAC}">
                        <c15:fullRef>
                          <c15:sqref>' Economic Conditions'!$B$177:$G$177</c15:sqref>
                        </c15:fullRef>
                        <c15:formulaRef>
                          <c15:sqref>(' Economic Conditions'!$C$177,' Economic Conditions'!$E$177,' Economic Conditions'!$G$177)</c15:sqref>
                        </c15:formulaRef>
                      </c:ext>
                    </c:extLst>
                    <c:numCache>
                      <c:formatCode>#,##0.0%</c:formatCode>
                      <c:ptCount val="3"/>
                      <c:pt idx="0">
                        <c:v>0.18313836224283986</c:v>
                      </c:pt>
                      <c:pt idx="1">
                        <c:v>0.14665970772442588</c:v>
                      </c:pt>
                      <c:pt idx="2">
                        <c:v>0.14699999999999999</c:v>
                      </c:pt>
                    </c:numCache>
                  </c:numRef>
                </c:val>
                <c:extLst xmlns:c15="http://schemas.microsoft.com/office/drawing/2012/chart">
                  <c:ext xmlns:c16="http://schemas.microsoft.com/office/drawing/2014/chart" uri="{C3380CC4-5D6E-409C-BE32-E72D297353CC}">
                    <c16:uniqueId val="{00000012-790A-4B81-917C-19ADC1D80DDF}"/>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Conditions'!$A$178</c15:sqref>
                        </c15:formulaRef>
                      </c:ext>
                    </c:extLst>
                    <c:strCache>
                      <c:ptCount val="1"/>
                      <c:pt idx="0">
                        <c:v>   20 To 24 Minutes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Unincorporated Kings County</c:v>
                      </c:pt>
                      <c:pt idx="1">
                        <c:v>Kings County</c:v>
                      </c:pt>
                      <c:pt idx="2">
                        <c:v>California</c:v>
                      </c:pt>
                    </c:strCache>
                  </c:strRef>
                </c:cat>
                <c:val>
                  <c:numRef>
                    <c:extLst>
                      <c:ext xmlns:c15="http://schemas.microsoft.com/office/drawing/2012/chart" uri="{02D57815-91ED-43cb-92C2-25804820EDAC}">
                        <c15:fullRef>
                          <c15:sqref>' Economic Conditions'!$B$178:$G$178</c15:sqref>
                        </c15:fullRef>
                        <c15:formulaRef>
                          <c15:sqref>(' Economic Conditions'!$C$178,' Economic Conditions'!$E$178,' Economic Conditions'!$G$178)</c15:sqref>
                        </c15:formulaRef>
                      </c:ext>
                    </c:extLst>
                    <c:numCache>
                      <c:formatCode>#,##0.0%</c:formatCode>
                      <c:ptCount val="3"/>
                      <c:pt idx="0">
                        <c:v>0.14739814441306978</c:v>
                      </c:pt>
                      <c:pt idx="1">
                        <c:v>0.1129771846107963</c:v>
                      </c:pt>
                      <c:pt idx="2">
                        <c:v>0.14000000000000001</c:v>
                      </c:pt>
                    </c:numCache>
                  </c:numRef>
                </c:val>
                <c:extLst xmlns:c15="http://schemas.microsoft.com/office/drawing/2012/chart">
                  <c:ext xmlns:c16="http://schemas.microsoft.com/office/drawing/2014/chart" uri="{C3380CC4-5D6E-409C-BE32-E72D297353CC}">
                    <c16:uniqueId val="{00000013-790A-4B81-917C-19ADC1D80DDF}"/>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Conditions'!$A$179</c15:sqref>
                        </c15:formulaRef>
                      </c:ext>
                    </c:extLst>
                    <c:strCache>
                      <c:ptCount val="1"/>
                      <c:pt idx="0">
                        <c:v>   25 To 29 Minutes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Unincorporated Kings County</c:v>
                      </c:pt>
                      <c:pt idx="1">
                        <c:v>Kings County</c:v>
                      </c:pt>
                      <c:pt idx="2">
                        <c:v>California</c:v>
                      </c:pt>
                    </c:strCache>
                  </c:strRef>
                </c:cat>
                <c:val>
                  <c:numRef>
                    <c:extLst>
                      <c:ext xmlns:c15="http://schemas.microsoft.com/office/drawing/2012/chart" uri="{02D57815-91ED-43cb-92C2-25804820EDAC}">
                        <c15:fullRef>
                          <c15:sqref>' Economic Conditions'!$B$179:$G$179</c15:sqref>
                        </c15:fullRef>
                        <c15:formulaRef>
                          <c15:sqref>(' Economic Conditions'!$C$179,' Economic Conditions'!$E$179,' Economic Conditions'!$G$179)</c15:sqref>
                        </c15:formulaRef>
                      </c:ext>
                    </c:extLst>
                    <c:numCache>
                      <c:formatCode>#,##0.0%</c:formatCode>
                      <c:ptCount val="3"/>
                      <c:pt idx="0">
                        <c:v>4.3565954013715207E-2</c:v>
                      </c:pt>
                      <c:pt idx="1">
                        <c:v>6.0020876826722337E-2</c:v>
                      </c:pt>
                      <c:pt idx="2">
                        <c:v>6.0999999999999999E-2</c:v>
                      </c:pt>
                    </c:numCache>
                  </c:numRef>
                </c:val>
                <c:extLst xmlns:c15="http://schemas.microsoft.com/office/drawing/2012/chart">
                  <c:ext xmlns:c16="http://schemas.microsoft.com/office/drawing/2014/chart" uri="{C3380CC4-5D6E-409C-BE32-E72D297353CC}">
                    <c16:uniqueId val="{00000014-790A-4B81-917C-19ADC1D80DDF}"/>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Conditions'!$A$181</c15:sqref>
                        </c15:formulaRef>
                      </c:ext>
                    </c:extLst>
                    <c:strCache>
                      <c:ptCount val="1"/>
                      <c:pt idx="0">
                        <c:v>   30 To 34 Minutes</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Unincorporated Kings County</c:v>
                      </c:pt>
                      <c:pt idx="1">
                        <c:v>Kings County</c:v>
                      </c:pt>
                      <c:pt idx="2">
                        <c:v>California</c:v>
                      </c:pt>
                    </c:strCache>
                  </c:strRef>
                </c:cat>
                <c:val>
                  <c:numRef>
                    <c:extLst>
                      <c:ext xmlns:c15="http://schemas.microsoft.com/office/drawing/2012/chart" uri="{02D57815-91ED-43cb-92C2-25804820EDAC}">
                        <c15:fullRef>
                          <c15:sqref>' Economic Conditions'!$B$181:$G$181</c15:sqref>
                        </c15:fullRef>
                        <c15:formulaRef>
                          <c15:sqref>(' Economic Conditions'!$C$181,' Economic Conditions'!$E$181,' Economic Conditions'!$G$181)</c15:sqref>
                        </c15:formulaRef>
                      </c:ext>
                    </c:extLst>
                    <c:numCache>
                      <c:formatCode>#,##0.0%</c:formatCode>
                      <c:ptCount val="3"/>
                      <c:pt idx="0">
                        <c:v>0.10673658733360226</c:v>
                      </c:pt>
                      <c:pt idx="1">
                        <c:v>0.11415150611392783</c:v>
                      </c:pt>
                      <c:pt idx="2">
                        <c:v>0.15</c:v>
                      </c:pt>
                    </c:numCache>
                  </c:numRef>
                </c:val>
                <c:extLst xmlns:c15="http://schemas.microsoft.com/office/drawing/2012/chart">
                  <c:ext xmlns:c16="http://schemas.microsoft.com/office/drawing/2014/chart" uri="{C3380CC4-5D6E-409C-BE32-E72D297353CC}">
                    <c16:uniqueId val="{00000016-790A-4B81-917C-19ADC1D80DDF}"/>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Conditions'!$A$182</c15:sqref>
                        </c15:formulaRef>
                      </c:ext>
                    </c:extLst>
                    <c:strCache>
                      <c:ptCount val="1"/>
                      <c:pt idx="0">
                        <c:v>   35 To 39 Minutes</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Unincorporated Kings County</c:v>
                      </c:pt>
                      <c:pt idx="1">
                        <c:v>Kings County</c:v>
                      </c:pt>
                      <c:pt idx="2">
                        <c:v>California</c:v>
                      </c:pt>
                    </c:strCache>
                  </c:strRef>
                </c:cat>
                <c:val>
                  <c:numRef>
                    <c:extLst>
                      <c:ext xmlns:c15="http://schemas.microsoft.com/office/drawing/2012/chart" uri="{02D57815-91ED-43cb-92C2-25804820EDAC}">
                        <c15:fullRef>
                          <c15:sqref>' Economic Conditions'!$B$182:$G$182</c15:sqref>
                        </c15:fullRef>
                        <c15:formulaRef>
                          <c15:sqref>(' Economic Conditions'!$C$182,' Economic Conditions'!$E$182,' Economic Conditions'!$G$182)</c15:sqref>
                        </c15:formulaRef>
                      </c:ext>
                    </c:extLst>
                    <c:numCache>
                      <c:formatCode>#,##0.0%</c:formatCode>
                      <c:ptCount val="3"/>
                      <c:pt idx="0">
                        <c:v>4.7357805566760766E-2</c:v>
                      </c:pt>
                      <c:pt idx="1">
                        <c:v>3.2657321801371902E-2</c:v>
                      </c:pt>
                      <c:pt idx="2">
                        <c:v>2.8000000000000001E-2</c:v>
                      </c:pt>
                    </c:numCache>
                  </c:numRef>
                </c:val>
                <c:extLst xmlns:c15="http://schemas.microsoft.com/office/drawing/2012/chart">
                  <c:ext xmlns:c16="http://schemas.microsoft.com/office/drawing/2014/chart" uri="{C3380CC4-5D6E-409C-BE32-E72D297353CC}">
                    <c16:uniqueId val="{00000017-790A-4B81-917C-19ADC1D80DDF}"/>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Conditions'!$A$183</c15:sqref>
                        </c15:formulaRef>
                      </c:ext>
                    </c:extLst>
                    <c:strCache>
                      <c:ptCount val="1"/>
                      <c:pt idx="0">
                        <c:v>   40 To 44 Minutes</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Unincorporated Kings County</c:v>
                      </c:pt>
                      <c:pt idx="1">
                        <c:v>Kings County</c:v>
                      </c:pt>
                      <c:pt idx="2">
                        <c:v>California</c:v>
                      </c:pt>
                    </c:strCache>
                  </c:strRef>
                </c:cat>
                <c:val>
                  <c:numRef>
                    <c:extLst>
                      <c:ext xmlns:c15="http://schemas.microsoft.com/office/drawing/2012/chart" uri="{02D57815-91ED-43cb-92C2-25804820EDAC}">
                        <c15:fullRef>
                          <c15:sqref>' Economic Conditions'!$B$183:$G$183</c15:sqref>
                        </c15:fullRef>
                        <c15:formulaRef>
                          <c15:sqref>(' Economic Conditions'!$C$183,' Economic Conditions'!$E$183,' Economic Conditions'!$G$183)</c15:sqref>
                        </c15:formulaRef>
                      </c:ext>
                    </c:extLst>
                    <c:numCache>
                      <c:formatCode>#,##0.0%</c:formatCode>
                      <c:ptCount val="3"/>
                      <c:pt idx="0">
                        <c:v>2.3961274707543379E-2</c:v>
                      </c:pt>
                      <c:pt idx="1">
                        <c:v>3.2247241276468837E-2</c:v>
                      </c:pt>
                      <c:pt idx="2">
                        <c:v>4.3999999999999997E-2</c:v>
                      </c:pt>
                    </c:numCache>
                  </c:numRef>
                </c:val>
                <c:extLst xmlns:c15="http://schemas.microsoft.com/office/drawing/2012/chart">
                  <c:ext xmlns:c16="http://schemas.microsoft.com/office/drawing/2014/chart" uri="{C3380CC4-5D6E-409C-BE32-E72D297353CC}">
                    <c16:uniqueId val="{00000018-790A-4B81-917C-19ADC1D80DDF}"/>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Conditions'!$A$184</c15:sqref>
                        </c15:formulaRef>
                      </c:ext>
                    </c:extLst>
                    <c:strCache>
                      <c:ptCount val="1"/>
                      <c:pt idx="0">
                        <c:v>   45 To 59 Minutes</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Unincorporated Kings County</c:v>
                      </c:pt>
                      <c:pt idx="1">
                        <c:v>Kings County</c:v>
                      </c:pt>
                      <c:pt idx="2">
                        <c:v>California</c:v>
                      </c:pt>
                    </c:strCache>
                  </c:strRef>
                </c:cat>
                <c:val>
                  <c:numRef>
                    <c:extLst>
                      <c:ext xmlns:c15="http://schemas.microsoft.com/office/drawing/2012/chart" uri="{02D57815-91ED-43cb-92C2-25804820EDAC}">
                        <c15:fullRef>
                          <c15:sqref>' Economic Conditions'!$B$184:$G$184</c15:sqref>
                        </c15:fullRef>
                        <c15:formulaRef>
                          <c15:sqref>(' Economic Conditions'!$C$184,' Economic Conditions'!$E$184,' Economic Conditions'!$G$184)</c15:sqref>
                        </c15:formulaRef>
                      </c:ext>
                    </c:extLst>
                    <c:numCache>
                      <c:formatCode>#,##0.0%</c:formatCode>
                      <c:ptCount val="3"/>
                      <c:pt idx="0">
                        <c:v>4.6551028640580881E-2</c:v>
                      </c:pt>
                      <c:pt idx="1">
                        <c:v>7.2136892335222191E-2</c:v>
                      </c:pt>
                      <c:pt idx="2">
                        <c:v>0.09</c:v>
                      </c:pt>
                    </c:numCache>
                  </c:numRef>
                </c:val>
                <c:extLst xmlns:c15="http://schemas.microsoft.com/office/drawing/2012/chart">
                  <c:ext xmlns:c16="http://schemas.microsoft.com/office/drawing/2014/chart" uri="{C3380CC4-5D6E-409C-BE32-E72D297353CC}">
                    <c16:uniqueId val="{00000019-790A-4B81-917C-19ADC1D80DDF}"/>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Conditions'!$A$186</c15:sqref>
                        </c15:formulaRef>
                      </c:ext>
                    </c:extLst>
                    <c:strCache>
                      <c:ptCount val="1"/>
                      <c:pt idx="0">
                        <c:v>   60 To 89 Minutes</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Unincorporated Kings County</c:v>
                      </c:pt>
                      <c:pt idx="1">
                        <c:v>Kings County</c:v>
                      </c:pt>
                      <c:pt idx="2">
                        <c:v>California</c:v>
                      </c:pt>
                    </c:strCache>
                  </c:strRef>
                </c:cat>
                <c:val>
                  <c:numRef>
                    <c:extLst>
                      <c:ext xmlns:c15="http://schemas.microsoft.com/office/drawing/2012/chart" uri="{02D57815-91ED-43cb-92C2-25804820EDAC}">
                        <c15:fullRef>
                          <c15:sqref>' Economic Conditions'!$B$186:$G$186</c15:sqref>
                        </c15:fullRef>
                        <c15:formulaRef>
                          <c15:sqref>(' Economic Conditions'!$C$186,' Economic Conditions'!$E$186,' Economic Conditions'!$G$186)</c15:sqref>
                        </c15:formulaRef>
                      </c:ext>
                    </c:extLst>
                    <c:numCache>
                      <c:formatCode>#,##0.0%</c:formatCode>
                      <c:ptCount val="3"/>
                      <c:pt idx="0">
                        <c:v>2.7430415490116999E-2</c:v>
                      </c:pt>
                      <c:pt idx="1">
                        <c:v>3.7298687742320313E-2</c:v>
                      </c:pt>
                      <c:pt idx="2">
                        <c:v>8.4000000000000005E-2</c:v>
                      </c:pt>
                    </c:numCache>
                  </c:numRef>
                </c:val>
                <c:extLst xmlns:c15="http://schemas.microsoft.com/office/drawing/2012/chart">
                  <c:ext xmlns:c16="http://schemas.microsoft.com/office/drawing/2014/chart" uri="{C3380CC4-5D6E-409C-BE32-E72D297353CC}">
                    <c16:uniqueId val="{0000001B-790A-4B81-917C-19ADC1D80DDF}"/>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Conditions'!$A$187</c15:sqref>
                        </c15:formulaRef>
                      </c:ext>
                    </c:extLst>
                    <c:strCache>
                      <c:ptCount val="1"/>
                      <c:pt idx="0">
                        <c:v>   90 Or More Minutes</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Unincorporated Kings County</c:v>
                      </c:pt>
                      <c:pt idx="1">
                        <c:v>Kings County</c:v>
                      </c:pt>
                      <c:pt idx="2">
                        <c:v>California</c:v>
                      </c:pt>
                    </c:strCache>
                  </c:strRef>
                </c:cat>
                <c:val>
                  <c:numRef>
                    <c:extLst>
                      <c:ext xmlns:c15="http://schemas.microsoft.com/office/drawing/2012/chart" uri="{02D57815-91ED-43cb-92C2-25804820EDAC}">
                        <c15:fullRef>
                          <c15:sqref>' Economic Conditions'!$B$187:$G$187</c15:sqref>
                        </c15:fullRef>
                        <c15:formulaRef>
                          <c15:sqref>(' Economic Conditions'!$C$187,' Economic Conditions'!$E$187,' Economic Conditions'!$G$187)</c15:sqref>
                        </c15:formulaRef>
                      </c:ext>
                    </c:extLst>
                    <c:numCache>
                      <c:formatCode>#,##0.0%</c:formatCode>
                      <c:ptCount val="3"/>
                      <c:pt idx="0">
                        <c:v>1.5812827753126261E-2</c:v>
                      </c:pt>
                      <c:pt idx="1">
                        <c:v>2.3952430659111245E-2</c:v>
                      </c:pt>
                      <c:pt idx="2">
                        <c:v>4.2999999999999997E-2</c:v>
                      </c:pt>
                    </c:numCache>
                  </c:numRef>
                </c:val>
                <c:extLst xmlns:c15="http://schemas.microsoft.com/office/drawing/2012/chart">
                  <c:ext xmlns:c16="http://schemas.microsoft.com/office/drawing/2014/chart" uri="{C3380CC4-5D6E-409C-BE32-E72D297353CC}">
                    <c16:uniqueId val="{0000001C-790A-4B81-917C-19ADC1D80DDF}"/>
                  </c:ext>
                </c:extLst>
              </c15:ser>
            </c15:filteredBarSeries>
          </c:ext>
        </c:extLst>
      </c:barChart>
      <c:catAx>
        <c:axId val="81305124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4159"/>
        <c:crosses val="autoZero"/>
        <c:auto val="1"/>
        <c:lblAlgn val="ctr"/>
        <c:lblOffset val="100"/>
        <c:noMultiLvlLbl val="0"/>
      </c:catAx>
      <c:valAx>
        <c:axId val="81305415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1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 Economic Conditions'!$A$193</c:f>
              <c:strCache>
                <c:ptCount val="1"/>
                <c:pt idx="0">
                  <c:v>Less than 15 Minutes</c:v>
                </c:pt>
              </c:strCache>
            </c:strRef>
          </c:tx>
          <c:spPr>
            <a:ln w="28575" cap="rnd">
              <a:solidFill>
                <a:schemeClr val="accent2"/>
              </a:solidFill>
              <a:round/>
            </a:ln>
            <a:effectLst/>
          </c:spPr>
          <c:marker>
            <c:symbol val="none"/>
          </c:marker>
          <c:dLbls>
            <c:dLbl>
              <c:idx val="2"/>
              <c:layout>
                <c:manualLayout>
                  <c:x val="-4.3222773343638096E-2"/>
                  <c:y val="2.35092886509403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8C6-4D61-9FB6-03E78857FF9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Conditions'!$B$193:$G$193</c15:sqref>
                  </c15:fullRef>
                </c:ext>
              </c:extLst>
              <c:f>(' Economic Conditions'!$C$193,' Economic Conditions'!$E$193,' Economic Conditions'!$G$193)</c:f>
              <c:numCache>
                <c:formatCode>#,##0.0%</c:formatCode>
                <c:ptCount val="3"/>
                <c:pt idx="0">
                  <c:v>0.44199781261392629</c:v>
                </c:pt>
                <c:pt idx="1">
                  <c:v>0.39254216308216</c:v>
                </c:pt>
                <c:pt idx="2">
                  <c:v>0.35804759983864459</c:v>
                </c:pt>
              </c:numCache>
            </c:numRef>
          </c:val>
          <c:smooth val="0"/>
          <c:extLst>
            <c:ext xmlns:c16="http://schemas.microsoft.com/office/drawing/2014/chart" uri="{C3380CC4-5D6E-409C-BE32-E72D297353CC}">
              <c16:uniqueId val="{00000001-0B12-48F1-89A4-7C629440C897}"/>
            </c:ext>
          </c:extLst>
        </c:ser>
        <c:ser>
          <c:idx val="5"/>
          <c:order val="5"/>
          <c:tx>
            <c:strRef>
              <c:f>' Economic Conditions'!$A$197</c:f>
              <c:strCache>
                <c:ptCount val="1"/>
                <c:pt idx="0">
                  <c:v>15 to 29 Minutes</c:v>
                </c:pt>
              </c:strCache>
            </c:strRef>
          </c:tx>
          <c:spPr>
            <a:ln w="28575" cap="rnd">
              <a:solidFill>
                <a:schemeClr val="accent6"/>
              </a:solidFill>
              <a:round/>
            </a:ln>
            <a:effectLst/>
          </c:spPr>
          <c:marker>
            <c:symbol val="none"/>
          </c:marker>
          <c:dLbls>
            <c:dLbl>
              <c:idx val="0"/>
              <c:layout>
                <c:manualLayout>
                  <c:x val="-4.3222773343638117E-2"/>
                  <c:y val="3.43472570410525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8C6-4D61-9FB6-03E78857FF92}"/>
                </c:ext>
              </c:extLst>
            </c:dLbl>
            <c:dLbl>
              <c:idx val="1"/>
              <c:layout>
                <c:manualLayout>
                  <c:x val="-4.3222773343638096E-2"/>
                  <c:y val="2.71219447809777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8C6-4D61-9FB6-03E78857FF92}"/>
                </c:ext>
              </c:extLst>
            </c:dLbl>
            <c:dLbl>
              <c:idx val="2"/>
              <c:layout>
                <c:manualLayout>
                  <c:x val="-4.3222773343638096E-2"/>
                  <c:y val="-3.42932094296583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8C6-4D61-9FB6-03E78857FF9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Conditions'!$B$197:$G$197</c15:sqref>
                  </c15:fullRef>
                </c:ext>
              </c:extLst>
              <c:f>(' Economic Conditions'!$C$197,' Economic Conditions'!$E$197,' Economic Conditions'!$G$197)</c:f>
              <c:numCache>
                <c:formatCode>#,##0.0%</c:formatCode>
                <c:ptCount val="3"/>
                <c:pt idx="0">
                  <c:v>0.40532263944586211</c:v>
                </c:pt>
                <c:pt idx="1">
                  <c:v>0.37351075352003699</c:v>
                </c:pt>
                <c:pt idx="2">
                  <c:v>0.37410246066962483</c:v>
                </c:pt>
              </c:numCache>
            </c:numRef>
          </c:val>
          <c:smooth val="0"/>
          <c:extLst>
            <c:ext xmlns:c16="http://schemas.microsoft.com/office/drawing/2014/chart" uri="{C3380CC4-5D6E-409C-BE32-E72D297353CC}">
              <c16:uniqueId val="{00000005-0B12-48F1-89A4-7C629440C897}"/>
            </c:ext>
          </c:extLst>
        </c:ser>
        <c:ser>
          <c:idx val="9"/>
          <c:order val="9"/>
          <c:tx>
            <c:strRef>
              <c:f>' Economic Conditions'!$A$201</c:f>
              <c:strCache>
                <c:ptCount val="1"/>
                <c:pt idx="0">
                  <c:v>30 to 59 Minutes</c:v>
                </c:pt>
              </c:strCache>
            </c:strRef>
          </c:tx>
          <c:spPr>
            <a:ln w="28575" cap="rnd">
              <a:solidFill>
                <a:schemeClr val="accent4">
                  <a:lumMod val="60000"/>
                </a:schemeClr>
              </a:solidFill>
              <a:round/>
            </a:ln>
            <a:effectLst/>
          </c:spPr>
          <c:marker>
            <c:symbol val="none"/>
          </c:marker>
          <c:dLbls>
            <c:dLbl>
              <c:idx val="0"/>
              <c:layout>
                <c:manualLayout>
                  <c:x val="-4.3222773343638117E-2"/>
                  <c:y val="2.69956065779300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CC8-43C3-B569-F2B8C4345F68}"/>
                </c:ext>
              </c:extLst>
            </c:dLbl>
            <c:dLbl>
              <c:idx val="1"/>
              <c:layout>
                <c:manualLayout>
                  <c:x val="-4.3222773343638096E-2"/>
                  <c:y val="2.69956065779298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CC8-43C3-B569-F2B8C4345F68}"/>
                </c:ext>
              </c:extLst>
            </c:dLbl>
            <c:dLbl>
              <c:idx val="2"/>
              <c:layout>
                <c:manualLayout>
                  <c:x val="-4.3222773343638096E-2"/>
                  <c:y val="2.34165543282323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CC8-43C3-B569-F2B8C4345F6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Conditions'!$B$201:$G$201</c15:sqref>
                  </c15:fullRef>
                </c:ext>
              </c:extLst>
              <c:f>(' Economic Conditions'!$C$201,' Economic Conditions'!$E$201,' Economic Conditions'!$G$201)</c:f>
              <c:numCache>
                <c:formatCode>#,##0.0%</c:formatCode>
                <c:ptCount val="3"/>
                <c:pt idx="0">
                  <c:v>0.1217644914327379</c:v>
                </c:pt>
                <c:pt idx="1">
                  <c:v>0.18342874825932229</c:v>
                </c:pt>
                <c:pt idx="2">
                  <c:v>0.22460669624848731</c:v>
                </c:pt>
              </c:numCache>
            </c:numRef>
          </c:val>
          <c:smooth val="0"/>
          <c:extLst>
            <c:ext xmlns:c16="http://schemas.microsoft.com/office/drawing/2014/chart" uri="{C3380CC4-5D6E-409C-BE32-E72D297353CC}">
              <c16:uniqueId val="{0000000A-0B12-48F1-89A4-7C629440C897}"/>
            </c:ext>
          </c:extLst>
        </c:ser>
        <c:ser>
          <c:idx val="14"/>
          <c:order val="14"/>
          <c:tx>
            <c:strRef>
              <c:f>' Economic Conditions'!$A$206</c:f>
              <c:strCache>
                <c:ptCount val="1"/>
                <c:pt idx="0">
                  <c:v>60 or More Minutes</c:v>
                </c:pt>
              </c:strCache>
            </c:strRef>
          </c:tx>
          <c:spPr>
            <a:ln w="28575" cap="rnd">
              <a:solidFill>
                <a:schemeClr val="accent3">
                  <a:lumMod val="80000"/>
                  <a:lumOff val="20000"/>
                </a:schemeClr>
              </a:solidFill>
              <a:round/>
            </a:ln>
            <a:effectLst/>
          </c:spPr>
          <c:marker>
            <c:symbol val="none"/>
          </c:marker>
          <c:dLbls>
            <c:dLbl>
              <c:idx val="0"/>
              <c:layout>
                <c:manualLayout>
                  <c:x val="-3.8200588384454212E-2"/>
                  <c:y val="-2.34552410395460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8C6-4D61-9FB6-03E78857FF9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Conditions'!$B$206:$G$206</c15:sqref>
                  </c15:fullRef>
                </c:ext>
              </c:extLst>
              <c:f>(' Economic Conditions'!$C$206,' Economic Conditions'!$E$206,' Economic Conditions'!$G$206)</c:f>
              <c:numCache>
                <c:formatCode>#,##0.0%</c:formatCode>
                <c:ptCount val="3"/>
                <c:pt idx="0">
                  <c:v>3.0915056507473563E-2</c:v>
                </c:pt>
                <c:pt idx="1">
                  <c:v>5.05183351384806E-2</c:v>
                </c:pt>
                <c:pt idx="2">
                  <c:v>4.324324324324326E-2</c:v>
                </c:pt>
              </c:numCache>
            </c:numRef>
          </c:val>
          <c:smooth val="0"/>
          <c:extLst>
            <c:ext xmlns:c16="http://schemas.microsoft.com/office/drawing/2014/chart" uri="{C3380CC4-5D6E-409C-BE32-E72D297353CC}">
              <c16:uniqueId val="{0000000F-0B12-48F1-89A4-7C629440C897}"/>
            </c:ext>
          </c:extLst>
        </c:ser>
        <c:dLbls>
          <c:dLblPos val="t"/>
          <c:showLegendKey val="0"/>
          <c:showVal val="1"/>
          <c:showCatName val="0"/>
          <c:showSerName val="0"/>
          <c:showPercent val="0"/>
          <c:showBubbleSize val="0"/>
        </c:dLbls>
        <c:smooth val="0"/>
        <c:axId val="817669903"/>
        <c:axId val="817674479"/>
        <c:extLst>
          <c:ext xmlns:c15="http://schemas.microsoft.com/office/drawing/2012/chart" uri="{02D57815-91ED-43cb-92C2-25804820EDAC}">
            <c15:filteredLineSeries>
              <c15:ser>
                <c:idx val="0"/>
                <c:order val="0"/>
                <c:tx>
                  <c:strRef>
                    <c:extLst>
                      <c:ext uri="{02D57815-91ED-43cb-92C2-25804820EDAC}">
                        <c15:formulaRef>
                          <c15:sqref>' Economic Conditions'!$A$192</c15:sqref>
                        </c15:formulaRef>
                      </c:ext>
                    </c:extLst>
                    <c:strCache>
                      <c:ptCount val="1"/>
                      <c:pt idx="0">
                        <c:v>Total</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uri="{02D57815-91ED-43cb-92C2-25804820EDAC}">
                        <c15:fullRef>
                          <c15:sqref>' Economic Conditions'!$B$192:$G$192</c15:sqref>
                        </c15:fullRef>
                        <c15:formulaRef>
                          <c15:sqref>(' Economic Conditions'!$C$192,' Economic Conditions'!$E$192,' Economic Conditions'!$G$192)</c15:sqref>
                        </c15:formulaRef>
                      </c:ext>
                    </c:extLst>
                    <c:numCache>
                      <c:formatCode>#,##0.0%</c:formatCode>
                      <c:ptCount val="3"/>
                    </c:numCache>
                  </c:numRef>
                </c:val>
                <c:smooth val="0"/>
                <c:extLst>
                  <c:ext xmlns:c16="http://schemas.microsoft.com/office/drawing/2014/chart" uri="{C3380CC4-5D6E-409C-BE32-E72D297353CC}">
                    <c16:uniqueId val="{00000000-0B12-48F1-89A4-7C629440C89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 Economic Conditions'!$A$194</c15:sqref>
                        </c15:formulaRef>
                      </c:ext>
                    </c:extLst>
                    <c:strCache>
                      <c:ptCount val="1"/>
                      <c:pt idx="0">
                        <c:v>   Less than 5 Minutes</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Conditions'!$B$194:$G$194</c15:sqref>
                        </c15:fullRef>
                        <c15:formulaRef>
                          <c15:sqref>(' Economic Conditions'!$C$194,' Economic Conditions'!$E$194,' Economic Conditions'!$G$194)</c15:sqref>
                        </c15:formulaRef>
                      </c:ext>
                    </c:extLst>
                    <c:numCache>
                      <c:formatCode>#,##0.0%</c:formatCode>
                      <c:ptCount val="3"/>
                      <c:pt idx="0">
                        <c:v>7.6631425446591322E-2</c:v>
                      </c:pt>
                      <c:pt idx="1">
                        <c:v>9.1134148228376913E-2</c:v>
                      </c:pt>
                      <c:pt idx="2">
                        <c:v>5.5667607906413875E-2</c:v>
                      </c:pt>
                    </c:numCache>
                  </c:numRef>
                </c:val>
                <c:smooth val="0"/>
                <c:extLst xmlns:c15="http://schemas.microsoft.com/office/drawing/2012/chart">
                  <c:ext xmlns:c16="http://schemas.microsoft.com/office/drawing/2014/chart" uri="{C3380CC4-5D6E-409C-BE32-E72D297353CC}">
                    <c16:uniqueId val="{00000002-0B12-48F1-89A4-7C629440C89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 Economic Conditions'!$A$195</c15:sqref>
                        </c15:formulaRef>
                      </c:ext>
                    </c:extLst>
                    <c:strCache>
                      <c:ptCount val="1"/>
                      <c:pt idx="0">
                        <c:v>   5 to 9 Minutes</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Conditions'!$B$195:$G$195</c15:sqref>
                        </c15:fullRef>
                        <c15:formulaRef>
                          <c15:sqref>(' Economic Conditions'!$C$195,' Economic Conditions'!$E$195,' Economic Conditions'!$G$195)</c15:sqref>
                        </c15:formulaRef>
                      </c:ext>
                    </c:extLst>
                    <c:numCache>
                      <c:formatCode>#,##0.0%</c:formatCode>
                      <c:ptCount val="3"/>
                      <c:pt idx="0">
                        <c:v>0.13627415238789639</c:v>
                      </c:pt>
                      <c:pt idx="1">
                        <c:v>0.12757233482902677</c:v>
                      </c:pt>
                      <c:pt idx="2">
                        <c:v>0.15199677289229527</c:v>
                      </c:pt>
                    </c:numCache>
                  </c:numRef>
                </c:val>
                <c:smooth val="0"/>
                <c:extLst xmlns:c15="http://schemas.microsoft.com/office/drawing/2012/chart">
                  <c:ext xmlns:c16="http://schemas.microsoft.com/office/drawing/2014/chart" uri="{C3380CC4-5D6E-409C-BE32-E72D297353CC}">
                    <c16:uniqueId val="{00000003-0B12-48F1-89A4-7C629440C89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 Economic Conditions'!$A$196</c15:sqref>
                        </c15:formulaRef>
                      </c:ext>
                    </c:extLst>
                    <c:strCache>
                      <c:ptCount val="1"/>
                      <c:pt idx="0">
                        <c:v>   10 to 14 Minutes</c:v>
                      </c:pt>
                    </c:strCache>
                  </c:strRef>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Conditions'!$B$196:$G$196</c15:sqref>
                        </c15:fullRef>
                        <c15:formulaRef>
                          <c15:sqref>(' Economic Conditions'!$C$196,' Economic Conditions'!$E$196,' Economic Conditions'!$G$196)</c15:sqref>
                        </c15:formulaRef>
                      </c:ext>
                    </c:extLst>
                    <c:numCache>
                      <c:formatCode>#,##0.0%</c:formatCode>
                      <c:ptCount val="3"/>
                      <c:pt idx="0">
                        <c:v>0.22909223477943857</c:v>
                      </c:pt>
                      <c:pt idx="1">
                        <c:v>0.1738356800247563</c:v>
                      </c:pt>
                      <c:pt idx="2">
                        <c:v>0.15038321903993546</c:v>
                      </c:pt>
                    </c:numCache>
                  </c:numRef>
                </c:val>
                <c:smooth val="0"/>
                <c:extLst xmlns:c15="http://schemas.microsoft.com/office/drawing/2012/chart">
                  <c:ext xmlns:c16="http://schemas.microsoft.com/office/drawing/2014/chart" uri="{C3380CC4-5D6E-409C-BE32-E72D297353CC}">
                    <c16:uniqueId val="{00000004-0B12-48F1-89A4-7C629440C89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Conditions'!$A$198</c15:sqref>
                        </c15:formulaRef>
                      </c:ext>
                    </c:extLst>
                    <c:strCache>
                      <c:ptCount val="1"/>
                      <c:pt idx="0">
                        <c:v>   15 to 19 Minutes</c:v>
                      </c:pt>
                    </c:strCache>
                  </c:strRef>
                </c:tx>
                <c:spPr>
                  <a:ln w="28575" cap="rnd">
                    <a:solidFill>
                      <a:schemeClr val="accent1">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Conditions'!$B$198:$G$198</c15:sqref>
                        </c15:fullRef>
                        <c15:formulaRef>
                          <c15:sqref>(' Economic Conditions'!$C$198,' Economic Conditions'!$E$198,' Economic Conditions'!$G$198)</c15:sqref>
                        </c15:formulaRef>
                      </c:ext>
                    </c:extLst>
                    <c:numCache>
                      <c:formatCode>#,##0.0%</c:formatCode>
                      <c:ptCount val="3"/>
                      <c:pt idx="0">
                        <c:v>0.21903025884068539</c:v>
                      </c:pt>
                      <c:pt idx="1">
                        <c:v>0.20570942286863675</c:v>
                      </c:pt>
                      <c:pt idx="2">
                        <c:v>0.18313836224283986</c:v>
                      </c:pt>
                    </c:numCache>
                  </c:numRef>
                </c:val>
                <c:smooth val="0"/>
                <c:extLst xmlns:c15="http://schemas.microsoft.com/office/drawing/2012/chart">
                  <c:ext xmlns:c16="http://schemas.microsoft.com/office/drawing/2014/chart" uri="{C3380CC4-5D6E-409C-BE32-E72D297353CC}">
                    <c16:uniqueId val="{00000007-0B12-48F1-89A4-7C629440C89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 Economic Conditions'!$A$199</c15:sqref>
                        </c15:formulaRef>
                      </c:ext>
                    </c:extLst>
                    <c:strCache>
                      <c:ptCount val="1"/>
                      <c:pt idx="0">
                        <c:v>   20 to 24 Minutes</c:v>
                      </c:pt>
                    </c:strCache>
                  </c:strRef>
                </c:tx>
                <c:spPr>
                  <a:ln w="28575" cap="rnd">
                    <a:solidFill>
                      <a:schemeClr val="accent2">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Conditions'!$B$199:$G$199</c15:sqref>
                        </c15:fullRef>
                        <c15:formulaRef>
                          <c15:sqref>(' Economic Conditions'!$C$199,' Economic Conditions'!$E$199,' Economic Conditions'!$G$199)</c15:sqref>
                        </c15:formulaRef>
                      </c:ext>
                    </c:extLst>
                    <c:numCache>
                      <c:formatCode>#,##0.0%</c:formatCode>
                      <c:ptCount val="3"/>
                      <c:pt idx="0">
                        <c:v>0.15216915785636156</c:v>
                      </c:pt>
                      <c:pt idx="1">
                        <c:v>0.12997060188766826</c:v>
                      </c:pt>
                      <c:pt idx="2">
                        <c:v>0.14739814441306978</c:v>
                      </c:pt>
                    </c:numCache>
                  </c:numRef>
                </c:val>
                <c:smooth val="0"/>
                <c:extLst xmlns:c15="http://schemas.microsoft.com/office/drawing/2012/chart">
                  <c:ext xmlns:c16="http://schemas.microsoft.com/office/drawing/2014/chart" uri="{C3380CC4-5D6E-409C-BE32-E72D297353CC}">
                    <c16:uniqueId val="{00000008-0B12-48F1-89A4-7C629440C89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 Economic Conditions'!$A$200</c15:sqref>
                        </c15:formulaRef>
                      </c:ext>
                    </c:extLst>
                    <c:strCache>
                      <c:ptCount val="1"/>
                      <c:pt idx="0">
                        <c:v>   25 to 29 Minutes</c:v>
                      </c:pt>
                    </c:strCache>
                  </c:strRef>
                </c:tx>
                <c:spPr>
                  <a:ln w="28575" cap="rnd">
                    <a:solidFill>
                      <a:schemeClr val="accent3">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Conditions'!$B$200:$G$200</c15:sqref>
                        </c15:fullRef>
                        <c15:formulaRef>
                          <c15:sqref>(' Economic Conditions'!$C$200,' Economic Conditions'!$E$200,' Economic Conditions'!$G$200)</c15:sqref>
                        </c15:formulaRef>
                      </c:ext>
                    </c:extLst>
                    <c:numCache>
                      <c:formatCode>#,##0.0%</c:formatCode>
                      <c:ptCount val="3"/>
                      <c:pt idx="0">
                        <c:v>3.4123222748815164E-2</c:v>
                      </c:pt>
                      <c:pt idx="1">
                        <c:v>3.7830728763732016E-2</c:v>
                      </c:pt>
                      <c:pt idx="2">
                        <c:v>4.3565954013715207E-2</c:v>
                      </c:pt>
                    </c:numCache>
                  </c:numRef>
                </c:val>
                <c:smooth val="0"/>
                <c:extLst xmlns:c15="http://schemas.microsoft.com/office/drawing/2012/chart">
                  <c:ext xmlns:c16="http://schemas.microsoft.com/office/drawing/2014/chart" uri="{C3380CC4-5D6E-409C-BE32-E72D297353CC}">
                    <c16:uniqueId val="{00000009-0B12-48F1-89A4-7C629440C897}"/>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 Economic Conditions'!$A$202</c15:sqref>
                        </c15:formulaRef>
                      </c:ext>
                    </c:extLst>
                    <c:strCache>
                      <c:ptCount val="1"/>
                      <c:pt idx="0">
                        <c:v>   30 to 34 Minutes</c:v>
                      </c:pt>
                    </c:strCache>
                  </c:strRef>
                </c:tx>
                <c:spPr>
                  <a:ln w="28575" cap="rnd">
                    <a:solidFill>
                      <a:schemeClr val="accent5">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Conditions'!$B$202:$G$202</c15:sqref>
                        </c15:fullRef>
                        <c15:formulaRef>
                          <c15:sqref>(' Economic Conditions'!$C$202,' Economic Conditions'!$E$202,' Economic Conditions'!$G$202)</c15:sqref>
                        </c15:formulaRef>
                      </c:ext>
                    </c:extLst>
                    <c:numCache>
                      <c:formatCode>#,##0.0%</c:formatCode>
                      <c:ptCount val="3"/>
                      <c:pt idx="0">
                        <c:v>4.1560335399197956E-2</c:v>
                      </c:pt>
                      <c:pt idx="1">
                        <c:v>7.9606993656196806E-2</c:v>
                      </c:pt>
                      <c:pt idx="2">
                        <c:v>0.10673658733360226</c:v>
                      </c:pt>
                    </c:numCache>
                  </c:numRef>
                </c:val>
                <c:smooth val="0"/>
                <c:extLst xmlns:c15="http://schemas.microsoft.com/office/drawing/2012/chart">
                  <c:ext xmlns:c16="http://schemas.microsoft.com/office/drawing/2014/chart" uri="{C3380CC4-5D6E-409C-BE32-E72D297353CC}">
                    <c16:uniqueId val="{0000000B-0B12-48F1-89A4-7C629440C89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 Economic Conditions'!$A$203</c15:sqref>
                        </c15:formulaRef>
                      </c:ext>
                    </c:extLst>
                    <c:strCache>
                      <c:ptCount val="1"/>
                      <c:pt idx="0">
                        <c:v>   35 to 39 Minutes</c:v>
                      </c:pt>
                    </c:strCache>
                  </c:strRef>
                </c:tx>
                <c:spPr>
                  <a:ln w="28575" cap="rnd">
                    <a:solidFill>
                      <a:schemeClr val="accent6">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Conditions'!$B$203:$G$203</c15:sqref>
                        </c15:fullRef>
                        <c15:formulaRef>
                          <c15:sqref>(' Economic Conditions'!$C$203,' Economic Conditions'!$E$203,' Economic Conditions'!$G$203)</c15:sqref>
                        </c15:formulaRef>
                      </c:ext>
                    </c:extLst>
                    <c:numCache>
                      <c:formatCode>#,##0.0%</c:formatCode>
                      <c:ptCount val="3"/>
                      <c:pt idx="0">
                        <c:v>1.8228217280349981E-2</c:v>
                      </c:pt>
                      <c:pt idx="1">
                        <c:v>2.7309299087111247E-2</c:v>
                      </c:pt>
                      <c:pt idx="2">
                        <c:v>4.7357805566760766E-2</c:v>
                      </c:pt>
                    </c:numCache>
                  </c:numRef>
                </c:val>
                <c:smooth val="0"/>
                <c:extLst xmlns:c15="http://schemas.microsoft.com/office/drawing/2012/chart">
                  <c:ext xmlns:c16="http://schemas.microsoft.com/office/drawing/2014/chart" uri="{C3380CC4-5D6E-409C-BE32-E72D297353CC}">
                    <c16:uniqueId val="{0000000C-0B12-48F1-89A4-7C629440C89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 Economic Conditions'!$A$204</c15:sqref>
                        </c15:formulaRef>
                      </c:ext>
                    </c:extLst>
                    <c:strCache>
                      <c:ptCount val="1"/>
                      <c:pt idx="0">
                        <c:v>   40 to 44 Minutes</c:v>
                      </c:pt>
                    </c:strCache>
                  </c:strRef>
                </c:tx>
                <c:spPr>
                  <a:ln w="28575" cap="rnd">
                    <a:solidFill>
                      <a:schemeClr val="accent1">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Conditions'!$B$204:$G$204</c15:sqref>
                        </c15:fullRef>
                        <c15:formulaRef>
                          <c15:sqref>(' Economic Conditions'!$C$204,' Economic Conditions'!$E$204,' Economic Conditions'!$G$204)</c15:sqref>
                        </c15:formulaRef>
                      </c:ext>
                    </c:extLst>
                    <c:numCache>
                      <c:formatCode>#,##0.0%</c:formatCode>
                      <c:ptCount val="3"/>
                      <c:pt idx="0">
                        <c:v>1.881152023332118E-2</c:v>
                      </c:pt>
                      <c:pt idx="1">
                        <c:v>2.3131672597864767E-2</c:v>
                      </c:pt>
                      <c:pt idx="2">
                        <c:v>2.3961274707543379E-2</c:v>
                      </c:pt>
                    </c:numCache>
                  </c:numRef>
                </c:val>
                <c:smooth val="0"/>
                <c:extLst xmlns:c15="http://schemas.microsoft.com/office/drawing/2012/chart">
                  <c:ext xmlns:c16="http://schemas.microsoft.com/office/drawing/2014/chart" uri="{C3380CC4-5D6E-409C-BE32-E72D297353CC}">
                    <c16:uniqueId val="{0000000D-0B12-48F1-89A4-7C629440C897}"/>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 Economic Conditions'!$A$205</c15:sqref>
                        </c15:formulaRef>
                      </c:ext>
                    </c:extLst>
                    <c:strCache>
                      <c:ptCount val="1"/>
                      <c:pt idx="0">
                        <c:v>   45 to 59 Minutes</c:v>
                      </c:pt>
                    </c:strCache>
                  </c:strRef>
                </c:tx>
                <c:spPr>
                  <a:ln w="28575" cap="rnd">
                    <a:solidFill>
                      <a:schemeClr val="accent2">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Conditions'!$B$205:$G$205</c15:sqref>
                        </c15:fullRef>
                        <c15:formulaRef>
                          <c15:sqref>(' Economic Conditions'!$C$205,' Economic Conditions'!$E$205,' Economic Conditions'!$G$205)</c15:sqref>
                        </c15:formulaRef>
                      </c:ext>
                    </c:extLst>
                    <c:numCache>
                      <c:formatCode>#,##0.0%</c:formatCode>
                      <c:ptCount val="3"/>
                      <c:pt idx="0">
                        <c:v>4.3164418519868783E-2</c:v>
                      </c:pt>
                      <c:pt idx="1">
                        <c:v>5.3380782918149468E-2</c:v>
                      </c:pt>
                      <c:pt idx="2">
                        <c:v>4.6551028640580881E-2</c:v>
                      </c:pt>
                    </c:numCache>
                  </c:numRef>
                </c:val>
                <c:smooth val="0"/>
                <c:extLst xmlns:c15="http://schemas.microsoft.com/office/drawing/2012/chart">
                  <c:ext xmlns:c16="http://schemas.microsoft.com/office/drawing/2014/chart" uri="{C3380CC4-5D6E-409C-BE32-E72D297353CC}">
                    <c16:uniqueId val="{0000000E-0B12-48F1-89A4-7C629440C89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 Economic Conditions'!$A$207</c15:sqref>
                        </c15:formulaRef>
                      </c:ext>
                    </c:extLst>
                    <c:strCache>
                      <c:ptCount val="1"/>
                      <c:pt idx="0">
                        <c:v>   60 to 89 Minutes</c:v>
                      </c:pt>
                    </c:strCache>
                  </c:strRef>
                </c:tx>
                <c:spPr>
                  <a:ln w="28575" cap="rnd">
                    <a:solidFill>
                      <a:schemeClr val="accent4">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Conditions'!$B$207:$G$207</c15:sqref>
                        </c15:fullRef>
                        <c15:formulaRef>
                          <c15:sqref>(' Economic Conditions'!$C$207,' Economic Conditions'!$E$207,' Economic Conditions'!$G$207)</c15:sqref>
                        </c15:formulaRef>
                      </c:ext>
                    </c:extLst>
                    <c:numCache>
                      <c:formatCode>#,##0.0%</c:formatCode>
                      <c:ptCount val="3"/>
                      <c:pt idx="0">
                        <c:v>1.275975209624498E-2</c:v>
                      </c:pt>
                      <c:pt idx="1">
                        <c:v>3.4426736809531198E-2</c:v>
                      </c:pt>
                      <c:pt idx="2">
                        <c:v>2.7430415490116999E-2</c:v>
                      </c:pt>
                    </c:numCache>
                  </c:numRef>
                </c:val>
                <c:smooth val="0"/>
                <c:extLst xmlns:c15="http://schemas.microsoft.com/office/drawing/2012/chart">
                  <c:ext xmlns:c16="http://schemas.microsoft.com/office/drawing/2014/chart" uri="{C3380CC4-5D6E-409C-BE32-E72D297353CC}">
                    <c16:uniqueId val="{00000010-0B12-48F1-89A4-7C629440C89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 Economic Conditions'!$A$208</c15:sqref>
                        </c15:formulaRef>
                      </c:ext>
                    </c:extLst>
                    <c:strCache>
                      <c:ptCount val="1"/>
                      <c:pt idx="0">
                        <c:v>   90 or More Minutes</c:v>
                      </c:pt>
                    </c:strCache>
                  </c:strRef>
                </c:tx>
                <c:spPr>
                  <a:ln w="28575" cap="rnd">
                    <a:solidFill>
                      <a:schemeClr val="accent5">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Conditions'!$B$208:$G$208</c15:sqref>
                        </c15:fullRef>
                        <c15:formulaRef>
                          <c15:sqref>(' Economic Conditions'!$C$208,' Economic Conditions'!$E$208,' Economic Conditions'!$G$208)</c15:sqref>
                        </c15:formulaRef>
                      </c:ext>
                    </c:extLst>
                    <c:numCache>
                      <c:formatCode>#,##0.0%</c:formatCode>
                      <c:ptCount val="3"/>
                      <c:pt idx="0">
                        <c:v>1.8155304411228583E-2</c:v>
                      </c:pt>
                      <c:pt idx="1">
                        <c:v>1.6091598328949405E-2</c:v>
                      </c:pt>
                      <c:pt idx="2">
                        <c:v>1.5812827753126261E-2</c:v>
                      </c:pt>
                    </c:numCache>
                  </c:numRef>
                </c:val>
                <c:smooth val="0"/>
                <c:extLst xmlns:c15="http://schemas.microsoft.com/office/drawing/2012/chart">
                  <c:ext xmlns:c16="http://schemas.microsoft.com/office/drawing/2014/chart" uri="{C3380CC4-5D6E-409C-BE32-E72D297353CC}">
                    <c16:uniqueId val="{00000011-0B12-48F1-89A4-7C629440C897}"/>
                  </c:ext>
                </c:extLst>
              </c15:ser>
            </c15:filteredLineSeries>
          </c:ext>
        </c:extLst>
      </c:lineChart>
      <c:catAx>
        <c:axId val="8176699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74479"/>
        <c:crosses val="autoZero"/>
        <c:auto val="1"/>
        <c:lblAlgn val="ctr"/>
        <c:lblOffset val="100"/>
        <c:noMultiLvlLbl val="0"/>
      </c:catAx>
      <c:valAx>
        <c:axId val="8176744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69903"/>
        <c:crosses val="autoZero"/>
        <c:crossBetween val="between"/>
        <c:majorUnit val="0.2"/>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Conditions'!$A$100</c:f>
              <c:strCache>
                <c:ptCount val="1"/>
                <c:pt idx="0">
                  <c:v>Unincorporated Kings County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numRef>
          </c:cat>
          <c:val>
            <c:numRef>
              <c:f>' Economic Conditions'!$B$100:$D$100</c:f>
              <c:numCache>
                <c:formatCode>#,##0</c:formatCode>
                <c:ptCount val="3"/>
                <c:pt idx="0">
                  <c:v>21385</c:v>
                </c:pt>
                <c:pt idx="1">
                  <c:v>20654</c:v>
                </c:pt>
                <c:pt idx="2">
                  <c:v>21992</c:v>
                </c:pt>
              </c:numCache>
            </c:numRef>
          </c:val>
          <c:extLst>
            <c:ext xmlns:c16="http://schemas.microsoft.com/office/drawing/2014/chart" uri="{C3380CC4-5D6E-409C-BE32-E72D297353CC}">
              <c16:uniqueId val="{00000001-296F-4DB5-BED2-85EA04271CD3}"/>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0-296F-4DB5-BED2-85EA04271CD3}"/>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Conditions'!$A$102</c15:sqref>
                        </c15:formulaRef>
                      </c:ext>
                    </c:extLst>
                    <c:strCache>
                      <c:ptCount val="1"/>
                      <c:pt idx="0">
                        <c:v>Kings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Conditions'!$B$102:$D$102</c15:sqref>
                        </c15:formulaRef>
                      </c:ext>
                    </c:extLst>
                    <c:numCache>
                      <c:formatCode>#,##0</c:formatCode>
                      <c:ptCount val="3"/>
                      <c:pt idx="0">
                        <c:v>54734</c:v>
                      </c:pt>
                      <c:pt idx="1">
                        <c:v>54129</c:v>
                      </c:pt>
                      <c:pt idx="2">
                        <c:v>56712</c:v>
                      </c:pt>
                    </c:numCache>
                  </c:numRef>
                </c:val>
                <c:extLst xmlns:c15="http://schemas.microsoft.com/office/drawing/2012/chart">
                  <c:ext xmlns:c16="http://schemas.microsoft.com/office/drawing/2014/chart" uri="{C3380CC4-5D6E-409C-BE32-E72D297353CC}">
                    <c16:uniqueId val="{00000004-296F-4DB5-BED2-85EA04271CD3}"/>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6-296F-4DB5-BED2-85EA04271CD3}"/>
                  </c:ext>
                </c:extLst>
              </c15:ser>
            </c15:filteredBarSeries>
          </c:ext>
        </c:extLst>
      </c:barChart>
      <c:lineChart>
        <c:grouping val="standard"/>
        <c:varyColors val="0"/>
        <c:ser>
          <c:idx val="2"/>
          <c:order val="2"/>
          <c:tx>
            <c:strRef>
              <c:f>' Economic Conditions'!$A$101</c:f>
              <c:strCache>
                <c:ptCount val="1"/>
                <c:pt idx="0">
                  <c:v>Unincorporated Kings County Percent Change</c:v>
                </c:pt>
              </c:strCache>
            </c:strRef>
          </c:tx>
          <c:spPr>
            <a:ln w="28575" cap="rnd">
              <a:solidFill>
                <a:schemeClr val="tx2"/>
              </a:solidFill>
              <a:round/>
            </a:ln>
            <a:effectLst/>
          </c:spPr>
          <c:marker>
            <c:symbol val="none"/>
          </c:marker>
          <c:dLbls>
            <c:dLbl>
              <c:idx val="1"/>
              <c:layout>
                <c:manualLayout>
                  <c:x val="-6.8800014652648969E-2"/>
                  <c:y val="-2.9858034197063179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F1C-408F-B5E9-EFC42A06083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Conditions'!$B$101:$D$101</c:f>
              <c:numCache>
                <c:formatCode>0.0%</c:formatCode>
                <c:ptCount val="3"/>
                <c:pt idx="1">
                  <c:v>-3.4182838438157587E-2</c:v>
                </c:pt>
                <c:pt idx="2">
                  <c:v>6.4781640360220785E-2</c:v>
                </c:pt>
              </c:numCache>
            </c:numRef>
          </c:val>
          <c:smooth val="0"/>
          <c:extLst>
            <c:ext xmlns:c16="http://schemas.microsoft.com/office/drawing/2014/chart" uri="{C3380CC4-5D6E-409C-BE32-E72D297353CC}">
              <c16:uniqueId val="{00000002-296F-4DB5-BED2-85EA04271CD3}"/>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4"/>
                <c:order val="4"/>
                <c:tx>
                  <c:strRef>
                    <c:extLst>
                      <c:ext uri="{02D57815-91ED-43cb-92C2-25804820EDAC}">
                        <c15:formulaRef>
                          <c15:sqref>' Economic Conditions'!$A$103</c15:sqref>
                        </c15:formulaRef>
                      </c:ext>
                    </c:extLst>
                    <c:strCache>
                      <c:ptCount val="1"/>
                      <c:pt idx="0">
                        <c:v>Kings County Percent Change</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Conditions'!$B$103:$D$103</c15:sqref>
                        </c15:formulaRef>
                      </c:ext>
                    </c:extLst>
                    <c:numCache>
                      <c:formatCode>0.0%</c:formatCode>
                      <c:ptCount val="3"/>
                      <c:pt idx="1">
                        <c:v>-1.1053458544962912E-2</c:v>
                      </c:pt>
                      <c:pt idx="2">
                        <c:v>4.7719337139056697E-2</c:v>
                      </c:pt>
                    </c:numCache>
                  </c:numRef>
                </c:val>
                <c:smooth val="0"/>
                <c:extLst>
                  <c:ext xmlns:c16="http://schemas.microsoft.com/office/drawing/2014/chart" uri="{C3380CC4-5D6E-409C-BE32-E72D297353CC}">
                    <c16:uniqueId val="{00000005-296F-4DB5-BED2-85EA04271CD3}"/>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7-296F-4DB5-BED2-85EA04271CD3}"/>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3"/>
          <c:order val="3"/>
          <c:tx>
            <c:strRef>
              <c:f>' Economic Conditions'!$A$102</c:f>
              <c:strCache>
                <c:ptCount val="1"/>
                <c:pt idx="0">
                  <c:v>Kings County</c:v>
                </c:pt>
              </c:strCache>
              <c:extLst xmlns:c15="http://schemas.microsoft.com/office/drawing/2012/chart"/>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extLst xmlns:c15="http://schemas.microsoft.com/office/drawing/2012/chart"/>
            </c:numRef>
          </c:cat>
          <c:val>
            <c:numRef>
              <c:f>' Economic Conditions'!$B$102:$D$102</c:f>
              <c:numCache>
                <c:formatCode>#,##0</c:formatCode>
                <c:ptCount val="3"/>
                <c:pt idx="0">
                  <c:v>54734</c:v>
                </c:pt>
                <c:pt idx="1">
                  <c:v>54129</c:v>
                </c:pt>
                <c:pt idx="2">
                  <c:v>56712</c:v>
                </c:pt>
              </c:numCache>
              <c:extLst xmlns:c15="http://schemas.microsoft.com/office/drawing/2012/chart"/>
            </c:numRef>
          </c:val>
          <c:extLst xmlns:c15="http://schemas.microsoft.com/office/drawing/2012/chart">
            <c:ext xmlns:c16="http://schemas.microsoft.com/office/drawing/2014/chart" uri="{C3380CC4-5D6E-409C-BE32-E72D297353CC}">
              <c16:uniqueId val="{00000003-8135-4DB6-8A61-BCF065CF2FD6}"/>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2-8135-4DB6-8A61-BCF065CF2FD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Conditions'!$A$100</c15:sqref>
                        </c15:formulaRef>
                      </c:ext>
                    </c:extLst>
                    <c:strCache>
                      <c:ptCount val="1"/>
                      <c:pt idx="0">
                        <c:v>Unincorporated Kings County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Conditions'!$B$100:$D$100</c15:sqref>
                        </c15:formulaRef>
                      </c:ext>
                    </c:extLst>
                    <c:numCache>
                      <c:formatCode>#,##0</c:formatCode>
                      <c:ptCount val="3"/>
                      <c:pt idx="0">
                        <c:v>21385</c:v>
                      </c:pt>
                      <c:pt idx="1">
                        <c:v>20654</c:v>
                      </c:pt>
                      <c:pt idx="2">
                        <c:v>21992</c:v>
                      </c:pt>
                    </c:numCache>
                  </c:numRef>
                </c:val>
                <c:extLst xmlns:c15="http://schemas.microsoft.com/office/drawing/2012/chart">
                  <c:ext xmlns:c16="http://schemas.microsoft.com/office/drawing/2014/chart" uri="{C3380CC4-5D6E-409C-BE32-E72D297353CC}">
                    <c16:uniqueId val="{00000000-8135-4DB6-8A61-BCF065CF2FD6}"/>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5-8135-4DB6-8A61-BCF065CF2FD6}"/>
                  </c:ext>
                </c:extLst>
              </c15:ser>
            </c15:filteredBarSeries>
          </c:ext>
        </c:extLst>
      </c:barChart>
      <c:lineChart>
        <c:grouping val="standard"/>
        <c:varyColors val="0"/>
        <c:ser>
          <c:idx val="4"/>
          <c:order val="4"/>
          <c:tx>
            <c:strRef>
              <c:f>' Economic Conditions'!$A$103</c:f>
              <c:strCache>
                <c:ptCount val="1"/>
                <c:pt idx="0">
                  <c:v>Kings County Percent Change</c:v>
                </c:pt>
              </c:strCache>
              <c:extLst xmlns:c15="http://schemas.microsoft.com/office/drawing/2012/chart"/>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Conditions'!$B$103:$D$103</c:f>
              <c:numCache>
                <c:formatCode>0.0%</c:formatCode>
                <c:ptCount val="3"/>
                <c:pt idx="1">
                  <c:v>-1.1053458544962912E-2</c:v>
                </c:pt>
                <c:pt idx="2">
                  <c:v>4.7719337139056697E-2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4-8135-4DB6-8A61-BCF065CF2FD6}"/>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2"/>
                <c:order val="2"/>
                <c:tx>
                  <c:strRef>
                    <c:extLst>
                      <c:ext uri="{02D57815-91ED-43cb-92C2-25804820EDAC}">
                        <c15:formulaRef>
                          <c15:sqref>' Economic Conditions'!$A$101</c15:sqref>
                        </c15:formulaRef>
                      </c:ext>
                    </c:extLst>
                    <c:strCache>
                      <c:ptCount val="1"/>
                      <c:pt idx="0">
                        <c:v>Unincorporated Kings County Percent Change</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Conditions'!$B$101:$D$101</c15:sqref>
                        </c15:formulaRef>
                      </c:ext>
                    </c:extLst>
                    <c:numCache>
                      <c:formatCode>0.0%</c:formatCode>
                      <c:ptCount val="3"/>
                      <c:pt idx="1">
                        <c:v>-3.4182838438157587E-2</c:v>
                      </c:pt>
                      <c:pt idx="2">
                        <c:v>6.4781640360220785E-2</c:v>
                      </c:pt>
                    </c:numCache>
                  </c:numRef>
                </c:val>
                <c:smooth val="0"/>
                <c:extLst>
                  <c:ext xmlns:c16="http://schemas.microsoft.com/office/drawing/2014/chart" uri="{C3380CC4-5D6E-409C-BE32-E72D297353CC}">
                    <c16:uniqueId val="{00000001-8135-4DB6-8A61-BCF065CF2FD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6-8135-4DB6-8A61-BCF065CF2FD6}"/>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min val="-5.000000000000001E-2"/>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Conditions'!$A$135</c:f>
              <c:strCache>
                <c:ptCount val="1"/>
                <c:pt idx="0">
                  <c:v>Gini Index</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Conditions'!$B$135:$D$135</c:f>
              <c:numCache>
                <c:formatCode>#,##0.000</c:formatCode>
                <c:ptCount val="3"/>
                <c:pt idx="0">
                  <c:v>0.41299999999999998</c:v>
                </c:pt>
                <c:pt idx="1">
                  <c:v>0.45040000000000002</c:v>
                </c:pt>
                <c:pt idx="2">
                  <c:v>0.41370000000000001</c:v>
                </c:pt>
              </c:numCache>
            </c:numRef>
          </c:val>
          <c:extLst>
            <c:ext xmlns:c16="http://schemas.microsoft.com/office/drawing/2014/chart" uri="{C3380CC4-5D6E-409C-BE32-E72D297353CC}">
              <c16:uniqueId val="{00000000-F435-4061-AD33-45C10974AFA8}"/>
            </c:ext>
          </c:extLst>
        </c:ser>
        <c:dLbls>
          <c:showLegendKey val="0"/>
          <c:showVal val="0"/>
          <c:showCatName val="0"/>
          <c:showSerName val="0"/>
          <c:showPercent val="0"/>
          <c:showBubbleSize val="0"/>
        </c:dLbls>
        <c:gapWidth val="40"/>
        <c:axId val="1094613983"/>
        <c:axId val="1094631871"/>
      </c:barChart>
      <c:lineChart>
        <c:grouping val="standard"/>
        <c:varyColors val="0"/>
        <c:ser>
          <c:idx val="1"/>
          <c:order val="1"/>
          <c:tx>
            <c:strRef>
              <c:f>' Economic Conditions'!$A$136</c:f>
              <c:strCache>
                <c:ptCount val="1"/>
                <c:pt idx="0">
                  <c:v>Percent Change</c:v>
                </c:pt>
              </c:strCache>
            </c:strRef>
          </c:tx>
          <c:spPr>
            <a:ln w="28575" cap="rnd">
              <a:solidFill>
                <a:schemeClr val="tx2"/>
              </a:solidFill>
              <a:round/>
            </a:ln>
            <a:effectLst/>
          </c:spPr>
          <c:marker>
            <c:symbol val="none"/>
          </c:marker>
          <c:dLbls>
            <c:dLbl>
              <c:idx val="2"/>
              <c:layout>
                <c:manualLayout>
                  <c:x val="-5.4167507907665387E-3"/>
                  <c:y val="2.93655558090798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BAB-48FF-A19B-3A8E2313AB2D}"/>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Conditions'!$B$136:$D$136</c:f>
              <c:numCache>
                <c:formatCode>0.0%</c:formatCode>
                <c:ptCount val="3"/>
                <c:pt idx="1">
                  <c:v>9.0556900726392359E-2</c:v>
                </c:pt>
                <c:pt idx="2">
                  <c:v>-8.1483126110124357E-2</c:v>
                </c:pt>
              </c:numCache>
            </c:numRef>
          </c:val>
          <c:smooth val="0"/>
          <c:extLst>
            <c:ext xmlns:c16="http://schemas.microsoft.com/office/drawing/2014/chart" uri="{C3380CC4-5D6E-409C-BE32-E72D297353CC}">
              <c16:uniqueId val="{00000001-F435-4061-AD33-45C10974AFA8}"/>
            </c:ext>
          </c:extLst>
        </c:ser>
        <c:dLbls>
          <c:showLegendKey val="0"/>
          <c:showVal val="0"/>
          <c:showCatName val="0"/>
          <c:showSerName val="0"/>
          <c:showPercent val="0"/>
          <c:showBubbleSize val="0"/>
        </c:dLbls>
        <c:marker val="1"/>
        <c:smooth val="0"/>
        <c:axId val="969348703"/>
        <c:axId val="969340799"/>
      </c:lineChart>
      <c:catAx>
        <c:axId val="1094613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31871"/>
        <c:crosses val="autoZero"/>
        <c:auto val="1"/>
        <c:lblAlgn val="ctr"/>
        <c:lblOffset val="100"/>
        <c:noMultiLvlLbl val="0"/>
      </c:catAx>
      <c:valAx>
        <c:axId val="109463187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Gini</a:t>
                </a:r>
                <a:r>
                  <a:rPr lang="en-US" baseline="0"/>
                  <a:t> Index</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13983"/>
        <c:crosses val="autoZero"/>
        <c:crossBetween val="between"/>
      </c:valAx>
      <c:valAx>
        <c:axId val="969340799"/>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9348703"/>
        <c:crosses val="max"/>
        <c:crossBetween val="between"/>
      </c:valAx>
      <c:catAx>
        <c:axId val="969348703"/>
        <c:scaling>
          <c:orientation val="minMax"/>
        </c:scaling>
        <c:delete val="1"/>
        <c:axPos val="b"/>
        <c:numFmt formatCode="General" sourceLinked="1"/>
        <c:majorTickMark val="none"/>
        <c:minorTickMark val="none"/>
        <c:tickLblPos val="nextTo"/>
        <c:crossAx val="9693407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Conditions'!$B$46</c:f>
              <c:strCache>
                <c:ptCount val="1"/>
                <c:pt idx="0">
                  <c:v>Unincorporated Kings County</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Conditions'!$B$47:$B$54</c:f>
              <c:numCache>
                <c:formatCode>"$"#,##0_);[Red]\("$"#,##0\)</c:formatCode>
                <c:ptCount val="8"/>
              </c:numCache>
            </c:numRef>
          </c:val>
          <c:extLst>
            <c:ext xmlns:c16="http://schemas.microsoft.com/office/drawing/2014/chart" uri="{C3380CC4-5D6E-409C-BE32-E72D297353CC}">
              <c16:uniqueId val="{00000000-A31C-4D0F-9D5E-CF04269851A1}"/>
            </c:ext>
          </c:extLst>
        </c:ser>
        <c:ser>
          <c:idx val="1"/>
          <c:order val="1"/>
          <c:tx>
            <c:strRef>
              <c:f>' Economic Conditions'!$C$46</c:f>
              <c:strCache>
                <c:ptCount val="1"/>
                <c:pt idx="0">
                  <c:v>Kings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Conditions'!$C$47:$C$54</c:f>
              <c:numCache>
                <c:formatCode>"$"#,##0_);[Red]\("$"#,##0\)</c:formatCode>
                <c:ptCount val="8"/>
                <c:pt idx="0">
                  <c:v>74918</c:v>
                </c:pt>
                <c:pt idx="1">
                  <c:v>56076</c:v>
                </c:pt>
                <c:pt idx="2">
                  <c:v>44842</c:v>
                </c:pt>
                <c:pt idx="3">
                  <c:v>80530</c:v>
                </c:pt>
                <c:pt idx="4">
                  <c:v>98864</c:v>
                </c:pt>
                <c:pt idx="5">
                  <c:v>47592</c:v>
                </c:pt>
                <c:pt idx="6">
                  <c:v>72188</c:v>
                </c:pt>
                <c:pt idx="7">
                  <c:v>49373</c:v>
                </c:pt>
              </c:numCache>
            </c:numRef>
          </c:val>
          <c:extLst>
            <c:ext xmlns:c16="http://schemas.microsoft.com/office/drawing/2014/chart" uri="{C3380CC4-5D6E-409C-BE32-E72D297353CC}">
              <c16:uniqueId val="{00000001-A31C-4D0F-9D5E-CF04269851A1}"/>
            </c:ext>
          </c:extLst>
        </c:ser>
        <c:ser>
          <c:idx val="2"/>
          <c:order val="2"/>
          <c:tx>
            <c:strRef>
              <c:f>' Economic Conditions'!$D$46</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Conditions'!$D$47:$D$54</c:f>
              <c:numCache>
                <c:formatCode>"$"#,##0_);[Red]\("$"#,##0\)</c:formatCode>
                <c:ptCount val="8"/>
                <c:pt idx="0">
                  <c:v>90496</c:v>
                </c:pt>
                <c:pt idx="1">
                  <c:v>54976</c:v>
                </c:pt>
                <c:pt idx="2">
                  <c:v>60182</c:v>
                </c:pt>
                <c:pt idx="3">
                  <c:v>101380</c:v>
                </c:pt>
                <c:pt idx="4">
                  <c:v>81682</c:v>
                </c:pt>
                <c:pt idx="5">
                  <c:v>59287</c:v>
                </c:pt>
                <c:pt idx="6">
                  <c:v>76733</c:v>
                </c:pt>
                <c:pt idx="7">
                  <c:v>62330</c:v>
                </c:pt>
              </c:numCache>
            </c:numRef>
          </c:val>
          <c:extLst>
            <c:ext xmlns:c16="http://schemas.microsoft.com/office/drawing/2014/chart" uri="{C3380CC4-5D6E-409C-BE32-E72D297353CC}">
              <c16:uniqueId val="{00000002-A31C-4D0F-9D5E-CF04269851A1}"/>
            </c:ext>
          </c:extLst>
        </c:ser>
        <c:dLbls>
          <c:dLblPos val="outEnd"/>
          <c:showLegendKey val="0"/>
          <c:showVal val="1"/>
          <c:showCatName val="0"/>
          <c:showSerName val="0"/>
          <c:showPercent val="0"/>
          <c:showBubbleSize val="0"/>
        </c:dLbls>
        <c:gapWidth val="40"/>
        <c:axId val="1806998927"/>
        <c:axId val="1806997263"/>
      </c:barChart>
      <c:catAx>
        <c:axId val="1806998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7263"/>
        <c:crosses val="autoZero"/>
        <c:auto val="1"/>
        <c:lblAlgn val="ctr"/>
        <c:lblOffset val="100"/>
        <c:noMultiLvlLbl val="0"/>
      </c:catAx>
      <c:valAx>
        <c:axId val="1806997263"/>
        <c:scaling>
          <c:orientation val="minMax"/>
          <c:max val="160000"/>
          <c:min val="0"/>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89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80600982569488"/>
          <c:y val="5.8149771667449904E-2"/>
          <c:w val="0.73087943334006322"/>
          <c:h val="0.66458945303833594"/>
        </c:manualLayout>
      </c:layout>
      <c:barChart>
        <c:barDir val="col"/>
        <c:grouping val="clustered"/>
        <c:varyColors val="0"/>
        <c:ser>
          <c:idx val="0"/>
          <c:order val="0"/>
          <c:tx>
            <c:strRef>
              <c:f>' Economic Conditions'!$A$16</c:f>
              <c:strCache>
                <c:ptCount val="1"/>
                <c:pt idx="0">
                  <c:v>Unincorporated Kings County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Conditions'!$B$16:$D$16</c:f>
              <c:numCache>
                <c:formatCode>"$"#,##0_);[Red]\("$"#,##0\)</c:formatCode>
                <c:ptCount val="3"/>
              </c:numCache>
            </c:numRef>
          </c:val>
          <c:extLst>
            <c:ext xmlns:c16="http://schemas.microsoft.com/office/drawing/2014/chart" uri="{C3380CC4-5D6E-409C-BE32-E72D297353CC}">
              <c16:uniqueId val="{00000000-2407-4987-A8B4-B95AB0561A36}"/>
            </c:ext>
          </c:extLst>
        </c:ser>
        <c:ser>
          <c:idx val="1"/>
          <c:order val="1"/>
          <c:tx>
            <c:strRef>
              <c:f>' Economic Conditions'!$A$17</c:f>
              <c:strCache>
                <c:ptCount val="1"/>
                <c:pt idx="0">
                  <c:v>Kings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Conditions'!$B$17:$D$17</c:f>
              <c:numCache>
                <c:formatCode>"$"#,##0_);[Red]\("$"#,##0\)</c:formatCode>
                <c:ptCount val="3"/>
                <c:pt idx="0">
                  <c:v>960</c:v>
                </c:pt>
                <c:pt idx="1">
                  <c:v>978</c:v>
                </c:pt>
                <c:pt idx="2">
                  <c:v>1094</c:v>
                </c:pt>
              </c:numCache>
            </c:numRef>
          </c:val>
          <c:extLst>
            <c:ext xmlns:c16="http://schemas.microsoft.com/office/drawing/2014/chart" uri="{C3380CC4-5D6E-409C-BE32-E72D297353CC}">
              <c16:uniqueId val="{00000001-2407-4987-A8B4-B95AB0561A36}"/>
            </c:ext>
          </c:extLst>
        </c:ser>
        <c:ser>
          <c:idx val="2"/>
          <c:order val="2"/>
          <c:tx>
            <c:strRef>
              <c:f>' Economic Conditions'!$A$18</c:f>
              <c:strCache>
                <c:ptCount val="1"/>
                <c:pt idx="0">
                  <c:v>California</c:v>
                </c:pt>
              </c:strCache>
            </c:strRef>
          </c:tx>
          <c:spPr>
            <a:solidFill>
              <a:srgbClr val="C2E0A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Conditions'!$B$18:$D$18</c:f>
              <c:numCache>
                <c:formatCode>"$"#,##0_);[Red]\("$"#,##0\)</c:formatCode>
                <c:ptCount val="3"/>
                <c:pt idx="0">
                  <c:v>1409</c:v>
                </c:pt>
                <c:pt idx="1">
                  <c:v>1419</c:v>
                </c:pt>
                <c:pt idx="2">
                  <c:v>1688</c:v>
                </c:pt>
              </c:numCache>
            </c:numRef>
          </c:val>
          <c:extLst>
            <c:ext xmlns:c16="http://schemas.microsoft.com/office/drawing/2014/chart" uri="{C3380CC4-5D6E-409C-BE32-E72D297353CC}">
              <c16:uniqueId val="{00000002-2407-4987-A8B4-B95AB0561A36}"/>
            </c:ext>
          </c:extLst>
        </c:ser>
        <c:dLbls>
          <c:dLblPos val="inEnd"/>
          <c:showLegendKey val="0"/>
          <c:showVal val="1"/>
          <c:showCatName val="0"/>
          <c:showSerName val="0"/>
          <c:showPercent val="0"/>
          <c:showBubbleSize val="0"/>
        </c:dLbls>
        <c:gapWidth val="40"/>
        <c:axId val="959112319"/>
        <c:axId val="959113151"/>
      </c:barChart>
      <c:catAx>
        <c:axId val="9591123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3151"/>
        <c:crosses val="autoZero"/>
        <c:auto val="1"/>
        <c:lblAlgn val="ctr"/>
        <c:lblOffset val="100"/>
        <c:noMultiLvlLbl val="0"/>
      </c:catAx>
      <c:valAx>
        <c:axId val="95911315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aseline="0"/>
                  <a:t>Total Costs and Income</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2319"/>
        <c:crosses val="autoZero"/>
        <c:crossBetween val="between"/>
      </c:valAx>
      <c:spPr>
        <a:noFill/>
        <a:ln>
          <a:noFill/>
        </a:ln>
        <a:effectLst/>
      </c:spPr>
    </c:plotArea>
    <c:legend>
      <c:legendPos val="b"/>
      <c:layout>
        <c:manualLayout>
          <c:xMode val="edge"/>
          <c:yMode val="edge"/>
          <c:x val="1.2508580658186967E-2"/>
          <c:y val="0.7977961361412278"/>
          <c:w val="0.96002557372636133"/>
          <c:h val="0.1704858065856177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Conditions'!$B$46</c:f>
              <c:strCache>
                <c:ptCount val="1"/>
                <c:pt idx="0">
                  <c:v>Unincorporated Kings County</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Conditions'!$B$47:$B$54</c:f>
              <c:numCache>
                <c:formatCode>"$"#,##0_);[Red]\("$"#,##0\)</c:formatCode>
                <c:ptCount val="8"/>
              </c:numCache>
            </c:numRef>
          </c:val>
          <c:extLst>
            <c:ext xmlns:c16="http://schemas.microsoft.com/office/drawing/2014/chart" uri="{C3380CC4-5D6E-409C-BE32-E72D297353CC}">
              <c16:uniqueId val="{00000000-FD35-45A0-BD58-69B0207F7621}"/>
            </c:ext>
          </c:extLst>
        </c:ser>
        <c:ser>
          <c:idx val="1"/>
          <c:order val="1"/>
          <c:tx>
            <c:strRef>
              <c:f>' Economic Conditions'!$C$46</c:f>
              <c:strCache>
                <c:ptCount val="1"/>
                <c:pt idx="0">
                  <c:v>Kings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Conditions'!$C$47:$C$54</c:f>
              <c:numCache>
                <c:formatCode>"$"#,##0_);[Red]\("$"#,##0\)</c:formatCode>
                <c:ptCount val="8"/>
                <c:pt idx="0">
                  <c:v>74918</c:v>
                </c:pt>
                <c:pt idx="1">
                  <c:v>56076</c:v>
                </c:pt>
                <c:pt idx="2">
                  <c:v>44842</c:v>
                </c:pt>
                <c:pt idx="3">
                  <c:v>80530</c:v>
                </c:pt>
                <c:pt idx="4">
                  <c:v>98864</c:v>
                </c:pt>
                <c:pt idx="5">
                  <c:v>47592</c:v>
                </c:pt>
                <c:pt idx="6">
                  <c:v>72188</c:v>
                </c:pt>
                <c:pt idx="7">
                  <c:v>49373</c:v>
                </c:pt>
              </c:numCache>
            </c:numRef>
          </c:val>
          <c:extLst>
            <c:ext xmlns:c16="http://schemas.microsoft.com/office/drawing/2014/chart" uri="{C3380CC4-5D6E-409C-BE32-E72D297353CC}">
              <c16:uniqueId val="{00000001-FD35-45A0-BD58-69B0207F7621}"/>
            </c:ext>
          </c:extLst>
        </c:ser>
        <c:ser>
          <c:idx val="2"/>
          <c:order val="2"/>
          <c:tx>
            <c:strRef>
              <c:f>' Economic Conditions'!$D$46</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Conditions'!$D$47:$D$54</c:f>
              <c:numCache>
                <c:formatCode>"$"#,##0_);[Red]\("$"#,##0\)</c:formatCode>
                <c:ptCount val="8"/>
                <c:pt idx="0">
                  <c:v>90496</c:v>
                </c:pt>
                <c:pt idx="1">
                  <c:v>54976</c:v>
                </c:pt>
                <c:pt idx="2">
                  <c:v>60182</c:v>
                </c:pt>
                <c:pt idx="3">
                  <c:v>101380</c:v>
                </c:pt>
                <c:pt idx="4">
                  <c:v>81682</c:v>
                </c:pt>
                <c:pt idx="5">
                  <c:v>59287</c:v>
                </c:pt>
                <c:pt idx="6">
                  <c:v>76733</c:v>
                </c:pt>
                <c:pt idx="7">
                  <c:v>62330</c:v>
                </c:pt>
              </c:numCache>
            </c:numRef>
          </c:val>
          <c:extLst>
            <c:ext xmlns:c16="http://schemas.microsoft.com/office/drawing/2014/chart" uri="{C3380CC4-5D6E-409C-BE32-E72D297353CC}">
              <c16:uniqueId val="{00000002-FD35-45A0-BD58-69B0207F7621}"/>
            </c:ext>
          </c:extLst>
        </c:ser>
        <c:dLbls>
          <c:dLblPos val="outEnd"/>
          <c:showLegendKey val="0"/>
          <c:showVal val="1"/>
          <c:showCatName val="0"/>
          <c:showSerName val="0"/>
          <c:showPercent val="0"/>
          <c:showBubbleSize val="0"/>
        </c:dLbls>
        <c:gapWidth val="40"/>
        <c:axId val="1806998927"/>
        <c:axId val="1806997263"/>
      </c:barChart>
      <c:catAx>
        <c:axId val="1806998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7263"/>
        <c:crosses val="autoZero"/>
        <c:auto val="1"/>
        <c:lblAlgn val="ctr"/>
        <c:lblOffset val="100"/>
        <c:noMultiLvlLbl val="0"/>
      </c:catAx>
      <c:valAx>
        <c:axId val="1806997263"/>
        <c:scaling>
          <c:orientation val="minMax"/>
          <c:max val="160000"/>
          <c:min val="0"/>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89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Population!$C$189</c:f>
              <c:strCache>
                <c:ptCount val="1"/>
                <c:pt idx="0">
                  <c:v>Percent</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Population!$A$191:$A$196</c:f>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f>Population!$C$191:$C$196</c:f>
              <c:numCache>
                <c:formatCode>#,##0.0%</c:formatCode>
                <c:ptCount val="6"/>
                <c:pt idx="0">
                  <c:v>0.3608058608058608</c:v>
                </c:pt>
                <c:pt idx="1">
                  <c:v>0.16178266178266179</c:v>
                </c:pt>
                <c:pt idx="2">
                  <c:v>0.29517704517704518</c:v>
                </c:pt>
                <c:pt idx="3">
                  <c:v>0.49145299145299143</c:v>
                </c:pt>
                <c:pt idx="4">
                  <c:v>0.15964590964590963</c:v>
                </c:pt>
                <c:pt idx="5">
                  <c:v>0.31715506715506714</c:v>
                </c:pt>
              </c:numCache>
            </c:numRef>
          </c:val>
          <c:extLst>
            <c:ext xmlns:c16="http://schemas.microsoft.com/office/drawing/2014/chart" uri="{C3380CC4-5D6E-409C-BE32-E72D297353CC}">
              <c16:uniqueId val="{0000000D-7C05-4966-B63D-5C1184327AF0}"/>
            </c:ext>
          </c:extLst>
        </c:ser>
        <c:dLbls>
          <c:dLblPos val="outEnd"/>
          <c:showLegendKey val="0"/>
          <c:showVal val="1"/>
          <c:showCatName val="0"/>
          <c:showSerName val="0"/>
          <c:showPercent val="0"/>
          <c:showBubbleSize val="0"/>
        </c:dLbls>
        <c:gapWidth val="40"/>
        <c:axId val="2130378367"/>
        <c:axId val="2130376287"/>
        <c:extLst>
          <c:ext xmlns:c15="http://schemas.microsoft.com/office/drawing/2012/chart" uri="{02D57815-91ED-43cb-92C2-25804820EDAC}">
            <c15:filteredBarSeries>
              <c15:ser>
                <c:idx val="0"/>
                <c:order val="0"/>
                <c:tx>
                  <c:strRef>
                    <c:extLst>
                      <c:ext uri="{02D57815-91ED-43cb-92C2-25804820EDAC}">
                        <c15:formulaRef>
                          <c15:sqref>Population!$B$189</c15:sqref>
                        </c15:formulaRef>
                      </c:ext>
                    </c:extLst>
                    <c:strCache>
                      <c:ptCount val="1"/>
                      <c:pt idx="0">
                        <c:v>Unincorporated Kings County</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3-2A98-4AF6-861E-542CB1694627}"/>
                    </c:ext>
                  </c:extLst>
                </c:dPt>
                <c:dPt>
                  <c:idx val="1"/>
                  <c:invertIfNegative val="0"/>
                  <c:bubble3D val="0"/>
                  <c:extLst>
                    <c:ext xmlns:c16="http://schemas.microsoft.com/office/drawing/2014/chart" uri="{C3380CC4-5D6E-409C-BE32-E72D297353CC}">
                      <c16:uniqueId val="{00000004-2A98-4AF6-861E-542CB1694627}"/>
                    </c:ext>
                  </c:extLst>
                </c:dPt>
                <c:dPt>
                  <c:idx val="2"/>
                  <c:invertIfNegative val="0"/>
                  <c:bubble3D val="0"/>
                  <c:extLst>
                    <c:ext xmlns:c16="http://schemas.microsoft.com/office/drawing/2014/chart" uri="{C3380CC4-5D6E-409C-BE32-E72D297353CC}">
                      <c16:uniqueId val="{00000005-2A98-4AF6-861E-542CB1694627}"/>
                    </c:ext>
                  </c:extLst>
                </c:dPt>
                <c:dPt>
                  <c:idx val="3"/>
                  <c:invertIfNegative val="0"/>
                  <c:bubble3D val="0"/>
                  <c:extLst>
                    <c:ext xmlns:c16="http://schemas.microsoft.com/office/drawing/2014/chart" uri="{C3380CC4-5D6E-409C-BE32-E72D297353CC}">
                      <c16:uniqueId val="{00000006-2A98-4AF6-861E-542CB1694627}"/>
                    </c:ext>
                  </c:extLst>
                </c:dPt>
                <c:dPt>
                  <c:idx val="4"/>
                  <c:invertIfNegative val="0"/>
                  <c:bubble3D val="0"/>
                  <c:extLst>
                    <c:ext xmlns:c16="http://schemas.microsoft.com/office/drawing/2014/chart" uri="{C3380CC4-5D6E-409C-BE32-E72D297353CC}">
                      <c16:uniqueId val="{00000007-2A98-4AF6-861E-542CB1694627}"/>
                    </c:ext>
                  </c:extLst>
                </c:dPt>
                <c:dPt>
                  <c:idx val="5"/>
                  <c:invertIfNegative val="0"/>
                  <c:bubble3D val="0"/>
                  <c:extLst>
                    <c:ext xmlns:c16="http://schemas.microsoft.com/office/drawing/2014/chart" uri="{C3380CC4-5D6E-409C-BE32-E72D297353CC}">
                      <c16:uniqueId val="{00000002-2A98-4AF6-861E-542CB169462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Population!$A$191:$A$196</c15:sqref>
                        </c15:formulaRef>
                      </c:ext>
                    </c:extLst>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extLst>
                      <c:ext uri="{02D57815-91ED-43cb-92C2-25804820EDAC}">
                        <c15:formulaRef>
                          <c15:sqref>Population!$B$191:$B$196</c15:sqref>
                        </c15:formulaRef>
                      </c:ext>
                    </c:extLst>
                    <c:numCache>
                      <c:formatCode>#,##0</c:formatCode>
                      <c:ptCount val="6"/>
                      <c:pt idx="0">
                        <c:v>1182</c:v>
                      </c:pt>
                      <c:pt idx="1">
                        <c:v>530</c:v>
                      </c:pt>
                      <c:pt idx="2">
                        <c:v>967</c:v>
                      </c:pt>
                      <c:pt idx="3">
                        <c:v>1610</c:v>
                      </c:pt>
                      <c:pt idx="4">
                        <c:v>523</c:v>
                      </c:pt>
                      <c:pt idx="5">
                        <c:v>1039</c:v>
                      </c:pt>
                    </c:numCache>
                  </c:numRef>
                </c:val>
                <c:extLst>
                  <c:ext xmlns:c16="http://schemas.microsoft.com/office/drawing/2014/chart" uri="{C3380CC4-5D6E-409C-BE32-E72D297353CC}">
                    <c16:uniqueId val="{00000000-2A98-4AF6-861E-542CB1694627}"/>
                  </c:ext>
                </c:extLst>
              </c15:ser>
            </c15:filteredBarSeries>
          </c:ext>
        </c:extLst>
      </c:barChart>
      <c:valAx>
        <c:axId val="213037628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8367"/>
        <c:crosses val="autoZero"/>
        <c:crossBetween val="between"/>
      </c:valAx>
      <c:catAx>
        <c:axId val="2130378367"/>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6287"/>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 Economic Conditions'!$A$24</c:f>
              <c:strCache>
                <c:ptCount val="1"/>
                <c:pt idx="0">
                  <c:v>Median Gross Rent</c:v>
                </c:pt>
              </c:strCache>
            </c:strRef>
          </c:tx>
          <c:spPr>
            <a:ln w="28575" cap="rnd">
              <a:solidFill>
                <a:schemeClr val="accent1"/>
              </a:solidFill>
              <a:round/>
            </a:ln>
            <a:effectLst/>
          </c:spPr>
          <c:marker>
            <c:symbol val="none"/>
          </c:marker>
          <c:dLbls>
            <c:dLbl>
              <c:idx val="0"/>
              <c:layout>
                <c:manualLayout>
                  <c:x val="-4.2068348954967694E-2"/>
                  <c:y val="-3.0096963516507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806-4991-900F-461597A97081}"/>
                </c:ext>
              </c:extLst>
            </c:dLbl>
            <c:dLbl>
              <c:idx val="1"/>
              <c:layout>
                <c:manualLayout>
                  <c:x val="-4.2068348954967694E-2"/>
                  <c:y val="-3.00969635165073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806-4991-900F-461597A97081}"/>
                </c:ext>
              </c:extLst>
            </c:dLbl>
            <c:dLbl>
              <c:idx val="2"/>
              <c:layout>
                <c:manualLayout>
                  <c:x val="-4.2068348954967694E-2"/>
                  <c:y val="-3.00367772187233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806-4991-900F-461597A9708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Conditions'!$B$24:$D$24</c:f>
              <c:numCache>
                <c:formatCode>0.0%</c:formatCode>
                <c:ptCount val="3"/>
                <c:pt idx="0">
                  <c:v>0.28800000000000003</c:v>
                </c:pt>
                <c:pt idx="1">
                  <c:v>0.27800000000000002</c:v>
                </c:pt>
                <c:pt idx="2">
                  <c:v>0.27800000000000002</c:v>
                </c:pt>
              </c:numCache>
            </c:numRef>
          </c:val>
          <c:smooth val="0"/>
          <c:extLst>
            <c:ext xmlns:c16="http://schemas.microsoft.com/office/drawing/2014/chart" uri="{C3380CC4-5D6E-409C-BE32-E72D297353CC}">
              <c16:uniqueId val="{00000000-B79E-43C1-8A48-0B4F2651A0E0}"/>
            </c:ext>
          </c:extLst>
        </c:ser>
        <c:ser>
          <c:idx val="1"/>
          <c:order val="1"/>
          <c:tx>
            <c:strRef>
              <c:f>' Economic Conditions'!$A$25</c:f>
              <c:strCache>
                <c:ptCount val="1"/>
                <c:pt idx="0">
                  <c:v>Median Selected Monthly Owner Costs - Total </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Conditions'!$B$25:$D$25</c:f>
              <c:numCache>
                <c:formatCode>0.0%</c:formatCode>
                <c:ptCount val="3"/>
                <c:pt idx="0">
                  <c:v>0.23199999999999998</c:v>
                </c:pt>
                <c:pt idx="1">
                  <c:v>0.20699999999999999</c:v>
                </c:pt>
                <c:pt idx="2">
                  <c:v>0.185</c:v>
                </c:pt>
              </c:numCache>
            </c:numRef>
          </c:val>
          <c:smooth val="0"/>
          <c:extLst>
            <c:ext xmlns:c16="http://schemas.microsoft.com/office/drawing/2014/chart" uri="{C3380CC4-5D6E-409C-BE32-E72D297353CC}">
              <c16:uniqueId val="{00000001-B79E-43C1-8A48-0B4F2651A0E0}"/>
            </c:ext>
          </c:extLst>
        </c:ser>
        <c:ser>
          <c:idx val="2"/>
          <c:order val="2"/>
          <c:tx>
            <c:strRef>
              <c:f>' Economic Conditions'!$A$26</c:f>
              <c:strCache>
                <c:ptCount val="1"/>
                <c:pt idx="0">
                  <c:v>Median Selected Monthly Owner Costs - Units with a Mortgage</c:v>
                </c:pt>
              </c:strCache>
            </c:strRef>
          </c:tx>
          <c:spPr>
            <a:ln w="28575" cap="rnd">
              <a:solidFill>
                <a:schemeClr val="accent3"/>
              </a:solidFill>
              <a:round/>
            </a:ln>
            <a:effectLst/>
          </c:spPr>
          <c:marker>
            <c:symbol val="none"/>
          </c:marker>
          <c:dLbls>
            <c:dLbl>
              <c:idx val="0"/>
              <c:layout>
                <c:manualLayout>
                  <c:x val="-4.2068348954967694E-2"/>
                  <c:y val="4.52030606732324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806-4991-900F-461597A97081}"/>
                </c:ext>
              </c:extLst>
            </c:dLbl>
            <c:dLbl>
              <c:idx val="1"/>
              <c:layout>
                <c:manualLayout>
                  <c:x val="-4.2068348954967694E-2"/>
                  <c:y val="2.92349867624248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06-4991-900F-461597A97081}"/>
                </c:ext>
              </c:extLst>
            </c:dLbl>
            <c:dLbl>
              <c:idx val="2"/>
              <c:layout>
                <c:manualLayout>
                  <c:x val="-4.2068348954967694E-2"/>
                  <c:y val="1.85896041552197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806-4991-900F-461597A9708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Conditions'!$B$26:$D$26</c:f>
              <c:numCache>
                <c:formatCode>0.0%</c:formatCode>
                <c:ptCount val="3"/>
                <c:pt idx="0">
                  <c:v>0.26800000000000002</c:v>
                </c:pt>
                <c:pt idx="1">
                  <c:v>0.247</c:v>
                </c:pt>
                <c:pt idx="2">
                  <c:v>0.218</c:v>
                </c:pt>
              </c:numCache>
            </c:numRef>
          </c:val>
          <c:smooth val="0"/>
          <c:extLst>
            <c:ext xmlns:c16="http://schemas.microsoft.com/office/drawing/2014/chart" uri="{C3380CC4-5D6E-409C-BE32-E72D297353CC}">
              <c16:uniqueId val="{00000002-B79E-43C1-8A48-0B4F2651A0E0}"/>
            </c:ext>
          </c:extLst>
        </c:ser>
        <c:ser>
          <c:idx val="3"/>
          <c:order val="3"/>
          <c:tx>
            <c:strRef>
              <c:f>' Economic Conditions'!$A$27</c:f>
              <c:strCache>
                <c:ptCount val="1"/>
                <c:pt idx="0">
                  <c:v>Median Selected Monthly Owner Costs - Units without a Mortgage</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Conditions'!$B$27:$D$27</c:f>
              <c:numCache>
                <c:formatCode>0.0%</c:formatCode>
                <c:ptCount val="3"/>
                <c:pt idx="0">
                  <c:v>0.10199999999999999</c:v>
                </c:pt>
                <c:pt idx="1">
                  <c:v>0.1</c:v>
                </c:pt>
                <c:pt idx="2">
                  <c:v>0.09</c:v>
                </c:pt>
              </c:numCache>
            </c:numRef>
          </c:val>
          <c:smooth val="0"/>
          <c:extLst>
            <c:ext xmlns:c16="http://schemas.microsoft.com/office/drawing/2014/chart" uri="{C3380CC4-5D6E-409C-BE32-E72D297353CC}">
              <c16:uniqueId val="{00000003-B79E-43C1-8A48-0B4F2651A0E0}"/>
            </c:ext>
          </c:extLst>
        </c:ser>
        <c:dLbls>
          <c:dLblPos val="b"/>
          <c:showLegendKey val="0"/>
          <c:showVal val="1"/>
          <c:showCatName val="0"/>
          <c:showSerName val="0"/>
          <c:showPercent val="0"/>
          <c:showBubbleSize val="0"/>
        </c:dLbls>
        <c:smooth val="0"/>
        <c:axId val="368448512"/>
        <c:axId val="368448096"/>
      </c:lineChart>
      <c:catAx>
        <c:axId val="368448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096"/>
        <c:crosses val="autoZero"/>
        <c:auto val="1"/>
        <c:lblAlgn val="ctr"/>
        <c:lblOffset val="100"/>
        <c:noMultiLvlLbl val="0"/>
      </c:catAx>
      <c:valAx>
        <c:axId val="3684480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5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ndard"/>
        <c:varyColors val="0"/>
        <c:ser>
          <c:idx val="0"/>
          <c:order val="0"/>
          <c:tx>
            <c:strRef>
              <c:f>Housing!$A$13</c:f>
              <c:strCache>
                <c:ptCount val="1"/>
                <c:pt idx="0">
                  <c:v>Total Units</c:v>
                </c:pt>
              </c:strCache>
            </c:strRef>
          </c:tx>
          <c:spPr>
            <a:solidFill>
              <a:schemeClr val="accent1"/>
            </a:solidFill>
            <a:ln>
              <a:noFill/>
            </a:ln>
            <a:effectLst/>
          </c:spPr>
          <c:cat>
            <c:numRef>
              <c:f>Housing!$B$12:$F$12</c:f>
              <c:numCache>
                <c:formatCode>General</c:formatCode>
                <c:ptCount val="5"/>
                <c:pt idx="0">
                  <c:v>1980</c:v>
                </c:pt>
                <c:pt idx="1">
                  <c:v>1990</c:v>
                </c:pt>
                <c:pt idx="2">
                  <c:v>2000</c:v>
                </c:pt>
                <c:pt idx="3">
                  <c:v>2010</c:v>
                </c:pt>
                <c:pt idx="4">
                  <c:v>2020</c:v>
                </c:pt>
              </c:numCache>
            </c:numRef>
          </c:cat>
          <c:val>
            <c:numRef>
              <c:f>Housing!$B$13:$F$13</c:f>
              <c:numCache>
                <c:formatCode>#,##0</c:formatCode>
                <c:ptCount val="5"/>
                <c:pt idx="0">
                  <c:v>9748</c:v>
                </c:pt>
                <c:pt idx="1">
                  <c:v>9856</c:v>
                </c:pt>
                <c:pt idx="2">
                  <c:v>9942</c:v>
                </c:pt>
                <c:pt idx="3">
                  <c:v>10374</c:v>
                </c:pt>
                <c:pt idx="4">
                  <c:v>10142</c:v>
                </c:pt>
              </c:numCache>
            </c:numRef>
          </c:val>
          <c:extLst>
            <c:ext xmlns:c16="http://schemas.microsoft.com/office/drawing/2014/chart" uri="{C3380CC4-5D6E-409C-BE32-E72D297353CC}">
              <c16:uniqueId val="{00000000-D1AD-4B48-9AAD-79D32D7E2FC6}"/>
            </c:ext>
          </c:extLst>
        </c:ser>
        <c:dLbls>
          <c:showLegendKey val="0"/>
          <c:showVal val="0"/>
          <c:showCatName val="0"/>
          <c:showSerName val="0"/>
          <c:showPercent val="0"/>
          <c:showBubbleSize val="0"/>
        </c:dLbls>
        <c:axId val="333861488"/>
        <c:axId val="333861904"/>
      </c:areaChart>
      <c:lineChart>
        <c:grouping val="standard"/>
        <c:varyColors val="0"/>
        <c:ser>
          <c:idx val="1"/>
          <c:order val="1"/>
          <c:tx>
            <c:strRef>
              <c:f>Housing!$A$14</c:f>
              <c:strCache>
                <c:ptCount val="1"/>
                <c:pt idx="0">
                  <c:v>Percent Change</c:v>
                </c:pt>
              </c:strCache>
            </c:strRef>
          </c:tx>
          <c:spPr>
            <a:ln w="28575" cap="rnd">
              <a:solidFill>
                <a:schemeClr val="tx2"/>
              </a:solidFill>
              <a:round/>
            </a:ln>
            <a:effectLst/>
          </c:spPr>
          <c:marker>
            <c:symbol val="circle"/>
            <c:size val="6"/>
            <c:spPr>
              <a:solidFill>
                <a:schemeClr val="tx2"/>
              </a:solidFill>
              <a:ln w="9525">
                <a:solidFill>
                  <a:schemeClr val="tx2"/>
                </a:solidFill>
              </a:ln>
              <a:effectLst/>
            </c:spPr>
          </c:marker>
          <c:dLbls>
            <c:dLbl>
              <c:idx val="4"/>
              <c:layout>
                <c:manualLayout>
                  <c:x val="-7.7725620835857054E-3"/>
                  <c:y val="7.072040535527361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030-4143-82F9-21311280CC70}"/>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Housing!$B$12:$F$12</c:f>
              <c:numCache>
                <c:formatCode>General</c:formatCode>
                <c:ptCount val="5"/>
                <c:pt idx="0">
                  <c:v>1980</c:v>
                </c:pt>
                <c:pt idx="1">
                  <c:v>1990</c:v>
                </c:pt>
                <c:pt idx="2">
                  <c:v>2000</c:v>
                </c:pt>
                <c:pt idx="3">
                  <c:v>2010</c:v>
                </c:pt>
                <c:pt idx="4">
                  <c:v>2020</c:v>
                </c:pt>
              </c:numCache>
            </c:numRef>
          </c:cat>
          <c:val>
            <c:numRef>
              <c:f>Housing!$B$14:$F$14</c:f>
              <c:numCache>
                <c:formatCode>0.00%</c:formatCode>
                <c:ptCount val="5"/>
                <c:pt idx="1">
                  <c:v>1.107919573245794E-2</c:v>
                </c:pt>
                <c:pt idx="2">
                  <c:v>8.7256493506493501E-3</c:v>
                </c:pt>
                <c:pt idx="3">
                  <c:v>4.3452021726010863E-2</c:v>
                </c:pt>
                <c:pt idx="4">
                  <c:v>-2.2363601310969733E-2</c:v>
                </c:pt>
              </c:numCache>
            </c:numRef>
          </c:val>
          <c:smooth val="0"/>
          <c:extLst>
            <c:ext xmlns:c16="http://schemas.microsoft.com/office/drawing/2014/chart" uri="{C3380CC4-5D6E-409C-BE32-E72D297353CC}">
              <c16:uniqueId val="{00000001-D1AD-4B48-9AAD-79D32D7E2FC6}"/>
            </c:ext>
          </c:extLst>
        </c:ser>
        <c:dLbls>
          <c:showLegendKey val="0"/>
          <c:showVal val="0"/>
          <c:showCatName val="0"/>
          <c:showSerName val="0"/>
          <c:showPercent val="0"/>
          <c:showBubbleSize val="0"/>
        </c:dLbls>
        <c:marker val="1"/>
        <c:smooth val="0"/>
        <c:axId val="224757520"/>
        <c:axId val="333860656"/>
      </c:lineChart>
      <c:catAx>
        <c:axId val="333861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904"/>
        <c:crosses val="autoZero"/>
        <c:auto val="1"/>
        <c:lblAlgn val="ctr"/>
        <c:lblOffset val="100"/>
        <c:noMultiLvlLbl val="0"/>
      </c:catAx>
      <c:valAx>
        <c:axId val="3338619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488"/>
        <c:crosses val="autoZero"/>
        <c:crossBetween val="between"/>
      </c:valAx>
      <c:valAx>
        <c:axId val="33386065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4757520"/>
        <c:crosses val="max"/>
        <c:crossBetween val="between"/>
      </c:valAx>
      <c:catAx>
        <c:axId val="224757520"/>
        <c:scaling>
          <c:orientation val="minMax"/>
        </c:scaling>
        <c:delete val="1"/>
        <c:axPos val="b"/>
        <c:numFmt formatCode="General" sourceLinked="1"/>
        <c:majorTickMark val="out"/>
        <c:minorTickMark val="none"/>
        <c:tickLblPos val="nextTo"/>
        <c:crossAx val="3338606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Housing!$A$50</c:f>
              <c:strCache>
                <c:ptCount val="1"/>
                <c:pt idx="0">
                  <c:v>   1, Detached</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(Housing!$B$48,Housing!$D$48,Housing!$F$48)</c:f>
              <c:numCache>
                <c:formatCode>General</c:formatCode>
                <c:ptCount val="3"/>
                <c:pt idx="0">
                  <c:v>2010</c:v>
                </c:pt>
                <c:pt idx="1">
                  <c:v>2015</c:v>
                </c:pt>
                <c:pt idx="2">
                  <c:v>2020</c:v>
                </c:pt>
              </c:numCache>
            </c:numRef>
          </c:cat>
          <c:val>
            <c:numRef>
              <c:f>(Housing!$B$50,Housing!$D$50,Housing!$F$50)</c:f>
              <c:numCache>
                <c:formatCode>#,##0</c:formatCode>
                <c:ptCount val="3"/>
                <c:pt idx="0">
                  <c:v>7414</c:v>
                </c:pt>
                <c:pt idx="1">
                  <c:v>7549</c:v>
                </c:pt>
                <c:pt idx="2">
                  <c:v>7301</c:v>
                </c:pt>
              </c:numCache>
            </c:numRef>
          </c:val>
          <c:smooth val="1"/>
          <c:extLst>
            <c:ext xmlns:c16="http://schemas.microsoft.com/office/drawing/2014/chart" uri="{C3380CC4-5D6E-409C-BE32-E72D297353CC}">
              <c16:uniqueId val="{00000000-78AC-4F96-AAF8-11498C835577}"/>
            </c:ext>
          </c:extLst>
        </c:ser>
        <c:ser>
          <c:idx val="1"/>
          <c:order val="1"/>
          <c:tx>
            <c:strRef>
              <c:f>Housing!$A$51</c:f>
              <c:strCache>
                <c:ptCount val="1"/>
                <c:pt idx="0">
                  <c:v>   1, Attached</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(Housing!$B$48,Housing!$D$48,Housing!$F$48)</c:f>
              <c:numCache>
                <c:formatCode>General</c:formatCode>
                <c:ptCount val="3"/>
                <c:pt idx="0">
                  <c:v>2010</c:v>
                </c:pt>
                <c:pt idx="1">
                  <c:v>2015</c:v>
                </c:pt>
                <c:pt idx="2">
                  <c:v>2020</c:v>
                </c:pt>
              </c:numCache>
            </c:numRef>
          </c:cat>
          <c:val>
            <c:numRef>
              <c:f>(Housing!$B$51,Housing!$D$51,Housing!$F$51)</c:f>
              <c:numCache>
                <c:formatCode>#,##0</c:formatCode>
                <c:ptCount val="3"/>
                <c:pt idx="0">
                  <c:v>991</c:v>
                </c:pt>
                <c:pt idx="1">
                  <c:v>1007</c:v>
                </c:pt>
                <c:pt idx="2">
                  <c:v>1389</c:v>
                </c:pt>
              </c:numCache>
            </c:numRef>
          </c:val>
          <c:smooth val="1"/>
          <c:extLst>
            <c:ext xmlns:c16="http://schemas.microsoft.com/office/drawing/2014/chart" uri="{C3380CC4-5D6E-409C-BE32-E72D297353CC}">
              <c16:uniqueId val="{00000001-78AC-4F96-AAF8-11498C835577}"/>
            </c:ext>
          </c:extLst>
        </c:ser>
        <c:ser>
          <c:idx val="2"/>
          <c:order val="2"/>
          <c:tx>
            <c:strRef>
              <c:f>Housing!$A$52</c:f>
              <c:strCache>
                <c:ptCount val="1"/>
                <c:pt idx="0">
                  <c:v>   2</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(Housing!$B$48,Housing!$D$48,Housing!$F$48)</c:f>
              <c:numCache>
                <c:formatCode>General</c:formatCode>
                <c:ptCount val="3"/>
                <c:pt idx="0">
                  <c:v>2010</c:v>
                </c:pt>
                <c:pt idx="1">
                  <c:v>2015</c:v>
                </c:pt>
                <c:pt idx="2">
                  <c:v>2020</c:v>
                </c:pt>
              </c:numCache>
            </c:numRef>
          </c:cat>
          <c:val>
            <c:numRef>
              <c:f>(Housing!$B$52,Housing!$D$52,Housing!$F$52)</c:f>
              <c:numCache>
                <c:formatCode>#,##0</c:formatCode>
                <c:ptCount val="3"/>
                <c:pt idx="0">
                  <c:v>333</c:v>
                </c:pt>
                <c:pt idx="1">
                  <c:v>340</c:v>
                </c:pt>
                <c:pt idx="2">
                  <c:v>272</c:v>
                </c:pt>
              </c:numCache>
            </c:numRef>
          </c:val>
          <c:smooth val="1"/>
          <c:extLst>
            <c:ext xmlns:c16="http://schemas.microsoft.com/office/drawing/2014/chart" uri="{C3380CC4-5D6E-409C-BE32-E72D297353CC}">
              <c16:uniqueId val="{00000002-78AC-4F96-AAF8-11498C835577}"/>
            </c:ext>
          </c:extLst>
        </c:ser>
        <c:ser>
          <c:idx val="3"/>
          <c:order val="3"/>
          <c:tx>
            <c:strRef>
              <c:f>Housing!$A$53</c:f>
              <c:strCache>
                <c:ptCount val="1"/>
                <c:pt idx="0">
                  <c:v>   3 or 4</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(Housing!$B$48,Housing!$D$48,Housing!$F$48)</c:f>
              <c:numCache>
                <c:formatCode>General</c:formatCode>
                <c:ptCount val="3"/>
                <c:pt idx="0">
                  <c:v>2010</c:v>
                </c:pt>
                <c:pt idx="1">
                  <c:v>2015</c:v>
                </c:pt>
                <c:pt idx="2">
                  <c:v>2020</c:v>
                </c:pt>
              </c:numCache>
            </c:numRef>
          </c:cat>
          <c:val>
            <c:numRef>
              <c:f>(Housing!$B$53,Housing!$D$53,Housing!$F$53)</c:f>
              <c:numCache>
                <c:formatCode>#,##0</c:formatCode>
                <c:ptCount val="3"/>
                <c:pt idx="0">
                  <c:v>127</c:v>
                </c:pt>
                <c:pt idx="1">
                  <c:v>178</c:v>
                </c:pt>
                <c:pt idx="2">
                  <c:v>143</c:v>
                </c:pt>
              </c:numCache>
            </c:numRef>
          </c:val>
          <c:smooth val="1"/>
          <c:extLst>
            <c:ext xmlns:c16="http://schemas.microsoft.com/office/drawing/2014/chart" uri="{C3380CC4-5D6E-409C-BE32-E72D297353CC}">
              <c16:uniqueId val="{00000004-78AC-4F96-AAF8-11498C835577}"/>
            </c:ext>
          </c:extLst>
        </c:ser>
        <c:ser>
          <c:idx val="4"/>
          <c:order val="4"/>
          <c:tx>
            <c:strRef>
              <c:f>Housing!$A$54</c:f>
              <c:strCache>
                <c:ptCount val="1"/>
                <c:pt idx="0">
                  <c:v>   5 to 9</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(Housing!$B$48,Housing!$D$48,Housing!$F$48)</c:f>
              <c:numCache>
                <c:formatCode>General</c:formatCode>
                <c:ptCount val="3"/>
                <c:pt idx="0">
                  <c:v>2010</c:v>
                </c:pt>
                <c:pt idx="1">
                  <c:v>2015</c:v>
                </c:pt>
                <c:pt idx="2">
                  <c:v>2020</c:v>
                </c:pt>
              </c:numCache>
            </c:numRef>
          </c:cat>
          <c:val>
            <c:numRef>
              <c:f>(Housing!$B$54,Housing!$D$54,Housing!$F$54)</c:f>
              <c:numCache>
                <c:formatCode>#,##0</c:formatCode>
                <c:ptCount val="3"/>
                <c:pt idx="0">
                  <c:v>72</c:v>
                </c:pt>
                <c:pt idx="1">
                  <c:v>172</c:v>
                </c:pt>
                <c:pt idx="2">
                  <c:v>65</c:v>
                </c:pt>
              </c:numCache>
            </c:numRef>
          </c:val>
          <c:smooth val="1"/>
          <c:extLst>
            <c:ext xmlns:c16="http://schemas.microsoft.com/office/drawing/2014/chart" uri="{C3380CC4-5D6E-409C-BE32-E72D297353CC}">
              <c16:uniqueId val="{00000005-78AC-4F96-AAF8-11498C835577}"/>
            </c:ext>
          </c:extLst>
        </c:ser>
        <c:ser>
          <c:idx val="5"/>
          <c:order val="5"/>
          <c:tx>
            <c:strRef>
              <c:f>Housing!$A$55</c:f>
              <c:strCache>
                <c:ptCount val="1"/>
                <c:pt idx="0">
                  <c:v>   10 to 19</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(Housing!$B$48,Housing!$D$48,Housing!$F$48)</c:f>
              <c:numCache>
                <c:formatCode>General</c:formatCode>
                <c:ptCount val="3"/>
                <c:pt idx="0">
                  <c:v>2010</c:v>
                </c:pt>
                <c:pt idx="1">
                  <c:v>2015</c:v>
                </c:pt>
                <c:pt idx="2">
                  <c:v>2020</c:v>
                </c:pt>
              </c:numCache>
            </c:numRef>
          </c:cat>
          <c:val>
            <c:numRef>
              <c:f>(Housing!$B$55,Housing!$D$55,Housing!$F$55)</c:f>
              <c:numCache>
                <c:formatCode>#,##0</c:formatCode>
                <c:ptCount val="3"/>
                <c:pt idx="0">
                  <c:v>48</c:v>
                </c:pt>
                <c:pt idx="1">
                  <c:v>58</c:v>
                </c:pt>
                <c:pt idx="2">
                  <c:v>29</c:v>
                </c:pt>
              </c:numCache>
            </c:numRef>
          </c:val>
          <c:smooth val="1"/>
          <c:extLst>
            <c:ext xmlns:c16="http://schemas.microsoft.com/office/drawing/2014/chart" uri="{C3380CC4-5D6E-409C-BE32-E72D297353CC}">
              <c16:uniqueId val="{00000006-78AC-4F96-AAF8-11498C835577}"/>
            </c:ext>
          </c:extLst>
        </c:ser>
        <c:ser>
          <c:idx val="6"/>
          <c:order val="6"/>
          <c:tx>
            <c:strRef>
              <c:f>Housing!$A$56</c:f>
              <c:strCache>
                <c:ptCount val="1"/>
                <c:pt idx="0">
                  <c:v>   20 to 49</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(Housing!$B$56,Housing!$D$56,Housing!$F$56)</c:f>
              <c:numCache>
                <c:formatCode>#,##0</c:formatCode>
                <c:ptCount val="3"/>
                <c:pt idx="0">
                  <c:v>10</c:v>
                </c:pt>
                <c:pt idx="1">
                  <c:v>60</c:v>
                </c:pt>
                <c:pt idx="2">
                  <c:v>21</c:v>
                </c:pt>
              </c:numCache>
            </c:numRef>
          </c:val>
          <c:smooth val="1"/>
          <c:extLst>
            <c:ext xmlns:c16="http://schemas.microsoft.com/office/drawing/2014/chart" uri="{C3380CC4-5D6E-409C-BE32-E72D297353CC}">
              <c16:uniqueId val="{00000007-78AC-4F96-AAF8-11498C835577}"/>
            </c:ext>
          </c:extLst>
        </c:ser>
        <c:ser>
          <c:idx val="7"/>
          <c:order val="7"/>
          <c:tx>
            <c:strRef>
              <c:f>Housing!$A$57</c:f>
              <c:strCache>
                <c:ptCount val="1"/>
                <c:pt idx="0">
                  <c:v>   50 or More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(Housing!$B$57,Housing!$D$57,Housing!$F$57)</c:f>
              <c:numCache>
                <c:formatCode>#,##0</c:formatCode>
                <c:ptCount val="3"/>
                <c:pt idx="0">
                  <c:v>0</c:v>
                </c:pt>
                <c:pt idx="1">
                  <c:v>26</c:v>
                </c:pt>
                <c:pt idx="2">
                  <c:v>24</c:v>
                </c:pt>
              </c:numCache>
            </c:numRef>
          </c:val>
          <c:smooth val="1"/>
          <c:extLst>
            <c:ext xmlns:c16="http://schemas.microsoft.com/office/drawing/2014/chart" uri="{C3380CC4-5D6E-409C-BE32-E72D297353CC}">
              <c16:uniqueId val="{00000008-78AC-4F96-AAF8-11498C835577}"/>
            </c:ext>
          </c:extLst>
        </c:ser>
        <c:ser>
          <c:idx val="8"/>
          <c:order val="8"/>
          <c:tx>
            <c:strRef>
              <c:f>Housing!$A$58</c:f>
              <c:strCache>
                <c:ptCount val="1"/>
                <c:pt idx="0">
                  <c:v>   Mobile Home</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(Housing!$B$58,Housing!$D$58,Housing!$F$58)</c:f>
              <c:numCache>
                <c:formatCode>#,##0</c:formatCode>
                <c:ptCount val="3"/>
                <c:pt idx="0">
                  <c:v>882</c:v>
                </c:pt>
                <c:pt idx="1">
                  <c:v>1217</c:v>
                </c:pt>
                <c:pt idx="2">
                  <c:v>870</c:v>
                </c:pt>
              </c:numCache>
            </c:numRef>
          </c:val>
          <c:smooth val="1"/>
          <c:extLst>
            <c:ext xmlns:c16="http://schemas.microsoft.com/office/drawing/2014/chart" uri="{C3380CC4-5D6E-409C-BE32-E72D297353CC}">
              <c16:uniqueId val="{00000009-78AC-4F96-AAF8-11498C835577}"/>
            </c:ext>
          </c:extLst>
        </c:ser>
        <c:ser>
          <c:idx val="9"/>
          <c:order val="9"/>
          <c:tx>
            <c:strRef>
              <c:f>Housing!$A$59</c:f>
              <c:strCache>
                <c:ptCount val="1"/>
                <c:pt idx="0">
                  <c:v>   Boat, Rv, Van, Etc.</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(Housing!$B$59,Housing!$D$59,Housing!$F$59)</c:f>
              <c:numCache>
                <c:formatCode>#,##0</c:formatCode>
                <c:ptCount val="3"/>
                <c:pt idx="0">
                  <c:v>9</c:v>
                </c:pt>
                <c:pt idx="1">
                  <c:v>14</c:v>
                </c:pt>
                <c:pt idx="2">
                  <c:v>28</c:v>
                </c:pt>
              </c:numCache>
            </c:numRef>
          </c:val>
          <c:smooth val="1"/>
          <c:extLst>
            <c:ext xmlns:c16="http://schemas.microsoft.com/office/drawing/2014/chart" uri="{C3380CC4-5D6E-409C-BE32-E72D297353CC}">
              <c16:uniqueId val="{0000000A-78AC-4F96-AAF8-11498C835577}"/>
            </c:ext>
          </c:extLst>
        </c:ser>
        <c:dLbls>
          <c:showLegendKey val="0"/>
          <c:showVal val="0"/>
          <c:showCatName val="0"/>
          <c:showSerName val="0"/>
          <c:showPercent val="0"/>
          <c:showBubbleSize val="0"/>
        </c:dLbls>
        <c:marker val="1"/>
        <c:smooth val="0"/>
        <c:axId val="498825120"/>
        <c:axId val="498811392"/>
      </c:lineChart>
      <c:catAx>
        <c:axId val="498825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11392"/>
        <c:crosses val="autoZero"/>
        <c:auto val="1"/>
        <c:lblAlgn val="ctr"/>
        <c:lblOffset val="100"/>
        <c:noMultiLvlLbl val="0"/>
      </c:catAx>
      <c:valAx>
        <c:axId val="498811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2512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Housing!$B$76</c:f>
              <c:strCache>
                <c:ptCount val="1"/>
                <c:pt idx="0">
                  <c:v>Unincorporated Kings County</c:v>
                </c:pt>
              </c:strCache>
            </c:strRef>
          </c:tx>
          <c:spPr>
            <a:solidFill>
              <a:schemeClr val="accent1"/>
            </a:solidFill>
            <a:ln w="317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Housing!$A$78:$A$87</c:f>
              <c:strCache>
                <c:ptCount val="10"/>
                <c:pt idx="0">
                  <c:v>2014 Or Later</c:v>
                </c:pt>
                <c:pt idx="1">
                  <c:v>2010 To 2013</c:v>
                </c:pt>
                <c:pt idx="2">
                  <c:v>2000 To 2009</c:v>
                </c:pt>
                <c:pt idx="3">
                  <c:v>1990 To 1999</c:v>
                </c:pt>
                <c:pt idx="4">
                  <c:v>1980 To 1989</c:v>
                </c:pt>
                <c:pt idx="5">
                  <c:v>1970 To 1979</c:v>
                </c:pt>
                <c:pt idx="6">
                  <c:v>1960 To 1969</c:v>
                </c:pt>
                <c:pt idx="7">
                  <c:v>1950 To 1959</c:v>
                </c:pt>
                <c:pt idx="8">
                  <c:v>1940 To 1949</c:v>
                </c:pt>
                <c:pt idx="9">
                  <c:v>1939 Or Earlier</c:v>
                </c:pt>
              </c:strCache>
            </c:strRef>
          </c:cat>
          <c:val>
            <c:numRef>
              <c:f>Housing!$B$78:$B$87</c:f>
              <c:numCache>
                <c:formatCode>#,##0</c:formatCode>
                <c:ptCount val="10"/>
                <c:pt idx="0">
                  <c:v>84</c:v>
                </c:pt>
                <c:pt idx="1">
                  <c:v>425</c:v>
                </c:pt>
                <c:pt idx="2">
                  <c:v>1614</c:v>
                </c:pt>
                <c:pt idx="3">
                  <c:v>1689</c:v>
                </c:pt>
                <c:pt idx="4">
                  <c:v>947</c:v>
                </c:pt>
                <c:pt idx="5">
                  <c:v>1503</c:v>
                </c:pt>
                <c:pt idx="6">
                  <c:v>986</c:v>
                </c:pt>
                <c:pt idx="7">
                  <c:v>737</c:v>
                </c:pt>
                <c:pt idx="8">
                  <c:v>545</c:v>
                </c:pt>
                <c:pt idx="9">
                  <c:v>714</c:v>
                </c:pt>
              </c:numCache>
            </c:numRef>
          </c:val>
          <c:extLst>
            <c:ext xmlns:c16="http://schemas.microsoft.com/office/drawing/2014/chart" uri="{C3380CC4-5D6E-409C-BE32-E72D297353CC}">
              <c16:uniqueId val="{00000000-1A15-4ED2-A3EE-AA69541CDA6A}"/>
            </c:ext>
          </c:extLst>
        </c:ser>
        <c:dLbls>
          <c:showLegendKey val="0"/>
          <c:showVal val="0"/>
          <c:showCatName val="0"/>
          <c:showSerName val="0"/>
          <c:showPercent val="0"/>
          <c:showBubbleSize val="0"/>
        </c:dLbls>
        <c:gapWidth val="40"/>
        <c:axId val="575016432"/>
        <c:axId val="575005200"/>
      </c:barChart>
      <c:catAx>
        <c:axId val="575016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05200"/>
        <c:crosses val="autoZero"/>
        <c:auto val="1"/>
        <c:lblAlgn val="ctr"/>
        <c:lblOffset val="100"/>
        <c:noMultiLvlLbl val="0"/>
      </c:catAx>
      <c:valAx>
        <c:axId val="5750052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164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Housing!$B$164</c:f>
              <c:strCache>
                <c:ptCount val="1"/>
                <c:pt idx="0">
                  <c:v>Unincorporated Kings County</c:v>
                </c:pt>
              </c:strCache>
            </c:strRef>
          </c:tx>
          <c:spPr>
            <a:ln>
              <a:noFill/>
            </a:ln>
          </c:spPr>
          <c:dPt>
            <c:idx val="0"/>
            <c:bubble3D val="0"/>
            <c:spPr>
              <a:solidFill>
                <a:schemeClr val="accent4"/>
              </a:solidFill>
              <a:ln w="19050">
                <a:noFill/>
              </a:ln>
              <a:effectLst/>
            </c:spPr>
            <c:extLst>
              <c:ext xmlns:c16="http://schemas.microsoft.com/office/drawing/2014/chart" uri="{C3380CC4-5D6E-409C-BE32-E72D297353CC}">
                <c16:uniqueId val="{00000002-93A3-4436-B65A-B80913D059A5}"/>
              </c:ext>
            </c:extLst>
          </c:dPt>
          <c:dPt>
            <c:idx val="1"/>
            <c:bubble3D val="0"/>
            <c:spPr>
              <a:solidFill>
                <a:schemeClr val="accent2"/>
              </a:solidFill>
              <a:ln w="19050">
                <a:noFill/>
              </a:ln>
              <a:effectLst/>
            </c:spPr>
            <c:extLst>
              <c:ext xmlns:c16="http://schemas.microsoft.com/office/drawing/2014/chart" uri="{C3380CC4-5D6E-409C-BE32-E72D297353CC}">
                <c16:uniqueId val="{00000003-0BC8-4081-8E5D-75288A9E623D}"/>
              </c:ext>
            </c:extLst>
          </c:dPt>
          <c:dPt>
            <c:idx val="2"/>
            <c:bubble3D val="0"/>
            <c:spPr>
              <a:solidFill>
                <a:schemeClr val="accent3"/>
              </a:solidFill>
              <a:ln w="19050">
                <a:noFill/>
              </a:ln>
              <a:effectLst/>
            </c:spPr>
            <c:extLst>
              <c:ext xmlns:c16="http://schemas.microsoft.com/office/drawing/2014/chart" uri="{C3380CC4-5D6E-409C-BE32-E72D297353CC}">
                <c16:uniqueId val="{00000005-0BC8-4081-8E5D-75288A9E623D}"/>
              </c:ext>
            </c:extLst>
          </c:dPt>
          <c:dPt>
            <c:idx val="3"/>
            <c:bubble3D val="0"/>
            <c:spPr>
              <a:solidFill>
                <a:srgbClr val="E9B092"/>
              </a:solidFill>
              <a:ln w="19050">
                <a:noFill/>
              </a:ln>
              <a:effectLst/>
            </c:spPr>
            <c:extLst>
              <c:ext xmlns:c16="http://schemas.microsoft.com/office/drawing/2014/chart" uri="{C3380CC4-5D6E-409C-BE32-E72D297353CC}">
                <c16:uniqueId val="{00000007-0BC8-4081-8E5D-75288A9E623D}"/>
              </c:ext>
            </c:extLst>
          </c:dPt>
          <c:dPt>
            <c:idx val="4"/>
            <c:bubble3D val="0"/>
            <c:spPr>
              <a:solidFill>
                <a:srgbClr val="ACCDDE"/>
              </a:solidFill>
              <a:ln w="19050">
                <a:noFill/>
              </a:ln>
              <a:effectLst/>
            </c:spPr>
            <c:extLst>
              <c:ext xmlns:c16="http://schemas.microsoft.com/office/drawing/2014/chart" uri="{C3380CC4-5D6E-409C-BE32-E72D297353CC}">
                <c16:uniqueId val="{00000009-0BC8-4081-8E5D-75288A9E623D}"/>
              </c:ext>
            </c:extLst>
          </c:dPt>
          <c:dPt>
            <c:idx val="5"/>
            <c:bubble3D val="0"/>
            <c:spPr>
              <a:solidFill>
                <a:schemeClr val="tx2"/>
              </a:solidFill>
              <a:ln w="19050">
                <a:noFill/>
              </a:ln>
              <a:effectLst/>
            </c:spPr>
            <c:extLst>
              <c:ext xmlns:c16="http://schemas.microsoft.com/office/drawing/2014/chart" uri="{C3380CC4-5D6E-409C-BE32-E72D297353CC}">
                <c16:uniqueId val="{0000000B-0BC8-4081-8E5D-75288A9E623D}"/>
              </c:ext>
            </c:extLst>
          </c:dPt>
          <c:dPt>
            <c:idx val="6"/>
            <c:bubble3D val="0"/>
            <c:spPr>
              <a:solidFill>
                <a:schemeClr val="accent1"/>
              </a:solidFill>
              <a:ln w="19050">
                <a:noFill/>
              </a:ln>
              <a:effectLst/>
            </c:spPr>
            <c:extLst>
              <c:ext xmlns:c16="http://schemas.microsoft.com/office/drawing/2014/chart" uri="{C3380CC4-5D6E-409C-BE32-E72D297353CC}">
                <c16:uniqueId val="{00000003-93A3-4436-B65A-B80913D059A5}"/>
              </c:ext>
            </c:extLst>
          </c:dPt>
          <c:dLbls>
            <c:dLbl>
              <c:idx val="5"/>
              <c:tx>
                <c:rich>
                  <a:bodyPr/>
                  <a:lstStyle/>
                  <a:p>
                    <a:fld id="{6E8EBD12-E21B-42E6-B8E1-AF7695701090}" type="PERCENTAGE">
                      <a:rPr lang="en-US">
                        <a:solidFill>
                          <a:schemeClr val="tx2"/>
                        </a:solidFill>
                      </a:rPr>
                      <a:pPr/>
                      <a:t>[PERCENTAGE]</a:t>
                    </a:fld>
                    <a:endParaRPr lang="en-US"/>
                  </a:p>
                </c:rich>
              </c:tx>
              <c:dLblPos val="inEnd"/>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0BC8-4081-8E5D-75288A9E623D}"/>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Housing!$A$166:$A$172</c:f>
              <c:strCache>
                <c:ptCount val="7"/>
                <c:pt idx="0">
                  <c:v>For Rent</c:v>
                </c:pt>
                <c:pt idx="1">
                  <c:v>Rented, Not Occupied</c:v>
                </c:pt>
                <c:pt idx="2">
                  <c:v>For Sale Only</c:v>
                </c:pt>
                <c:pt idx="3">
                  <c:v>Sold, Not Occupied</c:v>
                </c:pt>
                <c:pt idx="4">
                  <c:v>For Seasonal, Recreational, Or Occasional Use</c:v>
                </c:pt>
                <c:pt idx="5">
                  <c:v>For Migrant Workers</c:v>
                </c:pt>
                <c:pt idx="6">
                  <c:v>Other Vacant</c:v>
                </c:pt>
              </c:strCache>
            </c:strRef>
          </c:cat>
          <c:val>
            <c:numRef>
              <c:f>Housing!$B$166:$B$172</c:f>
              <c:numCache>
                <c:formatCode>#,##0</c:formatCode>
                <c:ptCount val="7"/>
                <c:pt idx="0">
                  <c:v>112</c:v>
                </c:pt>
                <c:pt idx="1">
                  <c:v>25</c:v>
                </c:pt>
                <c:pt idx="2">
                  <c:v>108</c:v>
                </c:pt>
                <c:pt idx="3">
                  <c:v>70</c:v>
                </c:pt>
                <c:pt idx="4">
                  <c:v>45</c:v>
                </c:pt>
                <c:pt idx="5">
                  <c:v>13</c:v>
                </c:pt>
                <c:pt idx="6">
                  <c:v>525</c:v>
                </c:pt>
              </c:numCache>
            </c:numRef>
          </c:val>
          <c:extLst>
            <c:ext xmlns:c16="http://schemas.microsoft.com/office/drawing/2014/chart" uri="{C3380CC4-5D6E-409C-BE32-E72D297353CC}">
              <c16:uniqueId val="{00000000-93A3-4436-B65A-B80913D059A5}"/>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8034145894228382"/>
          <c:y val="0.17710624466846406"/>
          <c:w val="0.30744480255738371"/>
          <c:h val="0.671377139619305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Housing!$A$187</c:f>
              <c:strCache>
                <c:ptCount val="1"/>
                <c:pt idx="0">
                  <c:v>      0.50 or Less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Unincorporated Kings County</c:v>
                </c:pt>
                <c:pt idx="1">
                  <c:v>Kings County</c:v>
                </c:pt>
                <c:pt idx="2">
                  <c:v>California</c:v>
                </c:pt>
              </c:strCache>
            </c:strRef>
          </c:cat>
          <c:val>
            <c:numRef>
              <c:extLst>
                <c:ext xmlns:c15="http://schemas.microsoft.com/office/drawing/2012/chart" uri="{02D57815-91ED-43cb-92C2-25804820EDAC}">
                  <c15:fullRef>
                    <c15:sqref>Housing!$B$187:$G$187</c15:sqref>
                  </c15:fullRef>
                </c:ext>
              </c:extLst>
              <c:f>(Housing!$C$187,Housing!$E$187,Housing!$G$187)</c:f>
              <c:numCache>
                <c:formatCode>#,##0.0%</c:formatCode>
                <c:ptCount val="3"/>
                <c:pt idx="0">
                  <c:v>0.49924275205538726</c:v>
                </c:pt>
                <c:pt idx="1">
                  <c:v>0.50951747546096693</c:v>
                </c:pt>
                <c:pt idx="2">
                  <c:v>0.57299999999999995</c:v>
                </c:pt>
              </c:numCache>
            </c:numRef>
          </c:val>
          <c:extLst>
            <c:ext xmlns:c16="http://schemas.microsoft.com/office/drawing/2014/chart" uri="{C3380CC4-5D6E-409C-BE32-E72D297353CC}">
              <c16:uniqueId val="{00000001-7A4B-4EA0-B5F7-422580855DD3}"/>
            </c:ext>
          </c:extLst>
        </c:ser>
        <c:ser>
          <c:idx val="2"/>
          <c:order val="2"/>
          <c:tx>
            <c:strRef>
              <c:f>Housing!$A$188</c:f>
              <c:strCache>
                <c:ptCount val="1"/>
                <c:pt idx="0">
                  <c:v>      0.51 to 1.00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Unincorporated Kings County</c:v>
                </c:pt>
                <c:pt idx="1">
                  <c:v>Kings County</c:v>
                </c:pt>
                <c:pt idx="2">
                  <c:v>California</c:v>
                </c:pt>
              </c:strCache>
            </c:strRef>
          </c:cat>
          <c:val>
            <c:numRef>
              <c:extLst>
                <c:ext xmlns:c15="http://schemas.microsoft.com/office/drawing/2012/chart" uri="{02D57815-91ED-43cb-92C2-25804820EDAC}">
                  <c15:fullRef>
                    <c15:sqref>Housing!$B$188:$G$188</c15:sqref>
                  </c15:fullRef>
                </c:ext>
              </c:extLst>
              <c:f>(Housing!$C$188,Housing!$E$188,Housing!$G$188)</c:f>
              <c:numCache>
                <c:formatCode>#,##0.0%</c:formatCode>
                <c:ptCount val="3"/>
                <c:pt idx="0">
                  <c:v>0.42330160103851144</c:v>
                </c:pt>
                <c:pt idx="1">
                  <c:v>0.40677460783414365</c:v>
                </c:pt>
                <c:pt idx="2">
                  <c:v>0.34499999999999997</c:v>
                </c:pt>
              </c:numCache>
            </c:numRef>
          </c:val>
          <c:extLst>
            <c:ext xmlns:c16="http://schemas.microsoft.com/office/drawing/2014/chart" uri="{C3380CC4-5D6E-409C-BE32-E72D297353CC}">
              <c16:uniqueId val="{00000002-7A4B-4EA0-B5F7-422580855DD3}"/>
            </c:ext>
          </c:extLst>
        </c:ser>
        <c:ser>
          <c:idx val="3"/>
          <c:order val="3"/>
          <c:tx>
            <c:strRef>
              <c:f>Housing!$A$189</c:f>
              <c:strCache>
                <c:ptCount val="1"/>
                <c:pt idx="0">
                  <c:v>      1.01 to 1.50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Unincorporated Kings County</c:v>
                </c:pt>
                <c:pt idx="1">
                  <c:v>Kings County</c:v>
                </c:pt>
                <c:pt idx="2">
                  <c:v>California</c:v>
                </c:pt>
              </c:strCache>
            </c:strRef>
          </c:cat>
          <c:val>
            <c:numRef>
              <c:extLst>
                <c:ext xmlns:c15="http://schemas.microsoft.com/office/drawing/2012/chart" uri="{02D57815-91ED-43cb-92C2-25804820EDAC}">
                  <c15:fullRef>
                    <c15:sqref>Housing!$B$189:$G$189</c15:sqref>
                  </c15:fullRef>
                </c:ext>
              </c:extLst>
              <c:f>(Housing!$C$189,Housing!$E$189,Housing!$G$189)</c:f>
              <c:numCache>
                <c:formatCode>#,##0.0%</c:formatCode>
                <c:ptCount val="3"/>
                <c:pt idx="0">
                  <c:v>5.0302899177845091E-2</c:v>
                </c:pt>
                <c:pt idx="1">
                  <c:v>6.1164113384093208E-2</c:v>
                </c:pt>
                <c:pt idx="2">
                  <c:v>5.2000000000000005E-2</c:v>
                </c:pt>
              </c:numCache>
            </c:numRef>
          </c:val>
          <c:extLst>
            <c:ext xmlns:c16="http://schemas.microsoft.com/office/drawing/2014/chart" uri="{C3380CC4-5D6E-409C-BE32-E72D297353CC}">
              <c16:uniqueId val="{00000003-7A4B-4EA0-B5F7-422580855DD3}"/>
            </c:ext>
          </c:extLst>
        </c:ser>
        <c:ser>
          <c:idx val="4"/>
          <c:order val="4"/>
          <c:tx>
            <c:strRef>
              <c:f>Housing!$A$190</c:f>
              <c:strCache>
                <c:ptCount val="1"/>
                <c:pt idx="0">
                  <c:v>      1.51 to 2.00</c:v>
                </c:pt>
              </c:strCache>
            </c:strRef>
          </c:tx>
          <c:spPr>
            <a:solidFill>
              <a:schemeClr val="accent5"/>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Unincorporated Kings County</c:v>
                </c:pt>
                <c:pt idx="1">
                  <c:v>Kings County</c:v>
                </c:pt>
                <c:pt idx="2">
                  <c:v>California</c:v>
                </c:pt>
              </c:strCache>
            </c:strRef>
          </c:cat>
          <c:val>
            <c:numRef>
              <c:extLst>
                <c:ext xmlns:c15="http://schemas.microsoft.com/office/drawing/2012/chart" uri="{02D57815-91ED-43cb-92C2-25804820EDAC}">
                  <c15:fullRef>
                    <c15:sqref>Housing!$B$190:$G$190</c15:sqref>
                  </c15:fullRef>
                </c:ext>
              </c:extLst>
              <c:f>(Housing!$C$190,Housing!$E$190,Housing!$G$190)</c:f>
              <c:numCache>
                <c:formatCode>#,##0.0%</c:formatCode>
                <c:ptCount val="3"/>
                <c:pt idx="0">
                  <c:v>2.5097360450021637E-2</c:v>
                </c:pt>
                <c:pt idx="1">
                  <c:v>1.7085588478121274E-2</c:v>
                </c:pt>
                <c:pt idx="2">
                  <c:v>2.1999999999999999E-2</c:v>
                </c:pt>
              </c:numCache>
            </c:numRef>
          </c:val>
          <c:extLst>
            <c:ext xmlns:c16="http://schemas.microsoft.com/office/drawing/2014/chart" uri="{C3380CC4-5D6E-409C-BE32-E72D297353CC}">
              <c16:uniqueId val="{00000004-7A4B-4EA0-B5F7-422580855DD3}"/>
            </c:ext>
          </c:extLst>
        </c:ser>
        <c:ser>
          <c:idx val="5"/>
          <c:order val="5"/>
          <c:tx>
            <c:strRef>
              <c:f>Housing!$A$191</c:f>
              <c:strCache>
                <c:ptCount val="1"/>
                <c:pt idx="0">
                  <c:v>      2.01 or More</c:v>
                </c:pt>
              </c:strCache>
            </c:strRef>
          </c:tx>
          <c:spPr>
            <a:solidFill>
              <a:schemeClr val="accent6"/>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Unincorporated Kings County</c:v>
                </c:pt>
                <c:pt idx="1">
                  <c:v>Kings County</c:v>
                </c:pt>
                <c:pt idx="2">
                  <c:v>California</c:v>
                </c:pt>
              </c:strCache>
            </c:strRef>
          </c:cat>
          <c:val>
            <c:numRef>
              <c:extLst>
                <c:ext xmlns:c15="http://schemas.microsoft.com/office/drawing/2012/chart" uri="{02D57815-91ED-43cb-92C2-25804820EDAC}">
                  <c15:fullRef>
                    <c15:sqref>Housing!$B$191:$G$191</c15:sqref>
                  </c15:fullRef>
                </c:ext>
              </c:extLst>
              <c:f>(Housing!$C$191,Housing!$E$191,Housing!$G$191)</c:f>
              <c:numCache>
                <c:formatCode>#,##0.0%</c:formatCode>
                <c:ptCount val="3"/>
                <c:pt idx="0">
                  <c:v>2.0553872782345306E-3</c:v>
                </c:pt>
                <c:pt idx="1">
                  <c:v>5.4582148426749839E-3</c:v>
                </c:pt>
                <c:pt idx="2">
                  <c:v>8.0000000000000002E-3</c:v>
                </c:pt>
              </c:numCache>
            </c:numRef>
          </c:val>
          <c:extLst>
            <c:ext xmlns:c16="http://schemas.microsoft.com/office/drawing/2014/chart" uri="{C3380CC4-5D6E-409C-BE32-E72D297353CC}">
              <c16:uniqueId val="{00000005-7A4B-4EA0-B5F7-422580855DD3}"/>
            </c:ext>
          </c:extLst>
        </c:ser>
        <c:dLbls>
          <c:showLegendKey val="0"/>
          <c:showVal val="1"/>
          <c:showCatName val="0"/>
          <c:showSerName val="0"/>
          <c:showPercent val="0"/>
          <c:showBubbleSize val="0"/>
        </c:dLbls>
        <c:gapWidth val="40"/>
        <c:overlap val="100"/>
        <c:axId val="673801120"/>
        <c:axId val="673805696"/>
        <c:extLst>
          <c:ext xmlns:c15="http://schemas.microsoft.com/office/drawing/2012/chart" uri="{02D57815-91ED-43cb-92C2-25804820EDAC}">
            <c15:filteredBarSeries>
              <c15:ser>
                <c:idx val="0"/>
                <c:order val="0"/>
                <c:tx>
                  <c:strRef>
                    <c:extLst>
                      <c:ext uri="{02D57815-91ED-43cb-92C2-25804820EDAC}">
                        <c15:formulaRef>
                          <c15:sqref>Housing!$A$186</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Housing!$B$185:$G$185</c15:sqref>
                        </c15:fullRef>
                        <c15:formulaRef>
                          <c15:sqref>(Housing!$C$185,Housing!$E$185,Housing!$G$185)</c15:sqref>
                        </c15:formulaRef>
                      </c:ext>
                    </c:extLst>
                    <c:strCache>
                      <c:ptCount val="3"/>
                      <c:pt idx="0">
                        <c:v>Unincorporated Kings County</c:v>
                      </c:pt>
                      <c:pt idx="1">
                        <c:v>Kings County</c:v>
                      </c:pt>
                      <c:pt idx="2">
                        <c:v>California</c:v>
                      </c:pt>
                    </c:strCache>
                  </c:strRef>
                </c:cat>
                <c:val>
                  <c:numRef>
                    <c:extLst>
                      <c:ext uri="{02D57815-91ED-43cb-92C2-25804820EDAC}">
                        <c15:fullRef>
                          <c15:sqref>Housing!$B$186:$G$186</c15:sqref>
                        </c15:fullRef>
                        <c15:formulaRef>
                          <c15:sqref>(Housing!$C$186,Housing!$E$186,Housing!$G$186)</c15:sqref>
                        </c15:formulaRef>
                      </c:ext>
                    </c:extLst>
                    <c:numCache>
                      <c:formatCode>#,##0.0%</c:formatCode>
                      <c:ptCount val="3"/>
                    </c:numCache>
                  </c:numRef>
                </c:val>
                <c:extLst>
                  <c:ext xmlns:c16="http://schemas.microsoft.com/office/drawing/2014/chart" uri="{C3380CC4-5D6E-409C-BE32-E72D297353CC}">
                    <c16:uniqueId val="{00000000-3E56-4324-9915-154F5914E6B3}"/>
                  </c:ext>
                </c:extLst>
              </c15:ser>
            </c15:filteredBarSeries>
          </c:ext>
        </c:extLst>
      </c:barChart>
      <c:catAx>
        <c:axId val="6738011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5696"/>
        <c:crosses val="autoZero"/>
        <c:auto val="1"/>
        <c:lblAlgn val="ctr"/>
        <c:lblOffset val="100"/>
        <c:noMultiLvlLbl val="0"/>
      </c:catAx>
      <c:valAx>
        <c:axId val="67380569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1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Housing!$A$228</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Housing!$B$228:$F$228</c:f>
              <c:numCache>
                <c:formatCode>#,##0.0%</c:formatCode>
                <c:ptCount val="5"/>
                <c:pt idx="0">
                  <c:v>0.46041906285942891</c:v>
                </c:pt>
                <c:pt idx="1">
                  <c:v>0.50307268489086676</c:v>
                </c:pt>
                <c:pt idx="2">
                  <c:v>0.52997858672376874</c:v>
                </c:pt>
                <c:pt idx="3">
                  <c:v>0.50734916229828353</c:v>
                </c:pt>
                <c:pt idx="4">
                  <c:v>0.46495023799221119</c:v>
                </c:pt>
              </c:numCache>
            </c:numRef>
          </c:val>
          <c:extLst>
            <c:ext xmlns:c16="http://schemas.microsoft.com/office/drawing/2014/chart" uri="{C3380CC4-5D6E-409C-BE32-E72D297353CC}">
              <c16:uniqueId val="{00000000-21F0-47C5-BF9B-5D0DFA2640C4}"/>
            </c:ext>
          </c:extLst>
        </c:ser>
        <c:ser>
          <c:idx val="1"/>
          <c:order val="1"/>
          <c:tx>
            <c:strRef>
              <c:f>Housing!$A$230</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Housing!$B$230:$F$230</c:f>
              <c:numCache>
                <c:formatCode>#,##0.0%</c:formatCode>
                <c:ptCount val="5"/>
                <c:pt idx="0">
                  <c:v>0.53958093714057109</c:v>
                </c:pt>
                <c:pt idx="1">
                  <c:v>0.49692731510913329</c:v>
                </c:pt>
                <c:pt idx="2">
                  <c:v>0.47002141327623126</c:v>
                </c:pt>
                <c:pt idx="3">
                  <c:v>0.49265083770171653</c:v>
                </c:pt>
                <c:pt idx="4">
                  <c:v>0.53504976200778886</c:v>
                </c:pt>
              </c:numCache>
            </c:numRef>
          </c:val>
          <c:extLst>
            <c:ext xmlns:c16="http://schemas.microsoft.com/office/drawing/2014/chart" uri="{C3380CC4-5D6E-409C-BE32-E72D297353CC}">
              <c16:uniqueId val="{00000001-21F0-47C5-BF9B-5D0DFA2640C4}"/>
            </c:ext>
          </c:extLst>
        </c:ser>
        <c:dLbls>
          <c:showLegendKey val="0"/>
          <c:showVal val="0"/>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779460639"/>
        <c:axId val="779463135"/>
      </c:barChart>
      <c:catAx>
        <c:axId val="779460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135"/>
        <c:crosses val="autoZero"/>
        <c:auto val="1"/>
        <c:lblAlgn val="ctr"/>
        <c:lblOffset val="100"/>
        <c:noMultiLvlLbl val="0"/>
      </c:catAx>
      <c:valAx>
        <c:axId val="779463135"/>
        <c:scaling>
          <c:orientation val="minMax"/>
          <c:max val="1"/>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0639"/>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Housing!$C$289</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Housing!$C$290:$C$296</c:f>
              <c:numCache>
                <c:formatCode>#,##0.0%</c:formatCode>
                <c:ptCount val="7"/>
                <c:pt idx="0">
                  <c:v>0.51678388746803094</c:v>
                </c:pt>
                <c:pt idx="1">
                  <c:v>0.23953488372093024</c:v>
                </c:pt>
                <c:pt idx="2">
                  <c:v>0.39516129032258063</c:v>
                </c:pt>
                <c:pt idx="3">
                  <c:v>0.43933054393305437</c:v>
                </c:pt>
                <c:pt idx="4">
                  <c:v>0.18181818181818182</c:v>
                </c:pt>
                <c:pt idx="5">
                  <c:v>0.34226190476190477</c:v>
                </c:pt>
                <c:pt idx="6">
                  <c:v>0.41480446927374304</c:v>
                </c:pt>
              </c:numCache>
            </c:numRef>
          </c:val>
          <c:extLst>
            <c:ext xmlns:c16="http://schemas.microsoft.com/office/drawing/2014/chart" uri="{C3380CC4-5D6E-409C-BE32-E72D297353CC}">
              <c16:uniqueId val="{00000000-30BF-49F6-8C57-5BFF428987C5}"/>
            </c:ext>
          </c:extLst>
        </c:ser>
        <c:ser>
          <c:idx val="1"/>
          <c:order val="1"/>
          <c:tx>
            <c:strRef>
              <c:f>Housing!$E$289</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Housing!$E$290:$E$296</c:f>
              <c:numCache>
                <c:formatCode>#,##0.0%</c:formatCode>
                <c:ptCount val="7"/>
                <c:pt idx="0">
                  <c:v>0.48321611253196933</c:v>
                </c:pt>
                <c:pt idx="1">
                  <c:v>0.76046511627906976</c:v>
                </c:pt>
                <c:pt idx="2">
                  <c:v>0.60483870967741937</c:v>
                </c:pt>
                <c:pt idx="3">
                  <c:v>0.56066945606694563</c:v>
                </c:pt>
                <c:pt idx="4">
                  <c:v>0</c:v>
                </c:pt>
                <c:pt idx="5">
                  <c:v>0.65773809523809523</c:v>
                </c:pt>
                <c:pt idx="6">
                  <c:v>0.58519553072625685</c:v>
                </c:pt>
              </c:numCache>
            </c:numRef>
          </c:val>
          <c:extLst>
            <c:ext xmlns:c16="http://schemas.microsoft.com/office/drawing/2014/chart" uri="{C3380CC4-5D6E-409C-BE32-E72D297353CC}">
              <c16:uniqueId val="{00000001-30BF-49F6-8C57-5BFF428987C5}"/>
            </c:ext>
          </c:extLst>
        </c:ser>
        <c:dLbls>
          <c:showLegendKey val="0"/>
          <c:showVal val="0"/>
          <c:showCatName val="0"/>
          <c:showSerName val="0"/>
          <c:showPercent val="0"/>
          <c:showBubbleSize val="0"/>
        </c:dLbls>
        <c:gapWidth val="40"/>
        <c:overlap val="100"/>
        <c:axId val="820841167"/>
        <c:axId val="820856143"/>
      </c:barChart>
      <c:catAx>
        <c:axId val="820841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56143"/>
        <c:crosses val="autoZero"/>
        <c:auto val="1"/>
        <c:lblAlgn val="ctr"/>
        <c:lblOffset val="100"/>
        <c:noMultiLvlLbl val="0"/>
      </c:catAx>
      <c:valAx>
        <c:axId val="82085614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41167"/>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
          <c:order val="5"/>
          <c:tx>
            <c:strRef>
              <c:f>Housing!$A$316</c:f>
              <c:strCache>
                <c:ptCount val="1"/>
                <c:pt idx="0">
                  <c:v>Total Units</c:v>
                </c:pt>
              </c:strCache>
            </c:strRef>
          </c:tx>
          <c:spPr>
            <a:ln w="28575" cap="rnd">
              <a:solidFill>
                <a:schemeClr val="accent6"/>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Housing!$B$316:$I$316</c15:sqref>
                  </c15:fullRef>
                </c:ext>
              </c:extLst>
              <c:f>Housing!$C$316:$I$316</c:f>
              <c:numCache>
                <c:formatCode>_(* #,##0_);_(* \(#,##0\);_(* "-"??_);_(@_)</c:formatCode>
                <c:ptCount val="7"/>
                <c:pt idx="0">
                  <c:v>0</c:v>
                </c:pt>
                <c:pt idx="1">
                  <c:v>0</c:v>
                </c:pt>
                <c:pt idx="2">
                  <c:v>17</c:v>
                </c:pt>
                <c:pt idx="3">
                  <c:v>20</c:v>
                </c:pt>
                <c:pt idx="4">
                  <c:v>22</c:v>
                </c:pt>
                <c:pt idx="5">
                  <c:v>0</c:v>
                </c:pt>
                <c:pt idx="6">
                  <c:v>0</c:v>
                </c:pt>
              </c:numCache>
            </c:numRef>
          </c:val>
          <c:smooth val="0"/>
          <c:extLst>
            <c:ext xmlns:c16="http://schemas.microsoft.com/office/drawing/2014/chart" uri="{C3380CC4-5D6E-409C-BE32-E72D297353CC}">
              <c16:uniqueId val="{00000005-BBDA-4745-AFC1-7AF1C287DCFC}"/>
            </c:ext>
          </c:extLst>
        </c:ser>
        <c:ser>
          <c:idx val="3"/>
          <c:order val="3"/>
          <c:tx>
            <c:strRef>
              <c:f>Housing!$A$314</c:f>
              <c:strCache>
                <c:ptCount val="1"/>
                <c:pt idx="0">
                  <c:v>Subtotal Affordable</c:v>
                </c:pt>
              </c:strCache>
            </c:strRef>
          </c:tx>
          <c:spPr>
            <a:ln w="28575" cap="rnd">
              <a:solidFill>
                <a:schemeClr val="accent4"/>
              </a:solidFill>
              <a:round/>
            </a:ln>
            <a:effectLst/>
          </c:spPr>
          <c:marker>
            <c:symbol val="none"/>
          </c:marker>
          <c:dLbls>
            <c:dLbl>
              <c:idx val="2"/>
              <c:layout>
                <c:manualLayout>
                  <c:x val="-3.0256058420132941E-2"/>
                  <c:y val="2.59457907503228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413-4AD7-B3C0-B87AAECC464E}"/>
                </c:ext>
              </c:extLst>
            </c:dLbl>
            <c:dLbl>
              <c:idx val="3"/>
              <c:layout>
                <c:manualLayout>
                  <c:x val="-3.2420297219856405E-2"/>
                  <c:y val="2.12347814926332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413-4AD7-B3C0-B87AAECC464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Housing!$B$314:$I$314</c15:sqref>
                  </c15:fullRef>
                </c:ext>
              </c:extLst>
              <c:f>Housing!$C$314:$I$314</c:f>
              <c:numCache>
                <c:formatCode>_(* #,##0_);_(* \(#,##0\);_(* "-"??_);_(@_)</c:formatCode>
                <c:ptCount val="7"/>
                <c:pt idx="0">
                  <c:v>0</c:v>
                </c:pt>
                <c:pt idx="1">
                  <c:v>0</c:v>
                </c:pt>
                <c:pt idx="2">
                  <c:v>9</c:v>
                </c:pt>
                <c:pt idx="3">
                  <c:v>12</c:v>
                </c:pt>
                <c:pt idx="4">
                  <c:v>14</c:v>
                </c:pt>
                <c:pt idx="5">
                  <c:v>0</c:v>
                </c:pt>
                <c:pt idx="6">
                  <c:v>0</c:v>
                </c:pt>
              </c:numCache>
            </c:numRef>
          </c:val>
          <c:smooth val="0"/>
          <c:extLst>
            <c:ext xmlns:c16="http://schemas.microsoft.com/office/drawing/2014/chart" uri="{C3380CC4-5D6E-409C-BE32-E72D297353CC}">
              <c16:uniqueId val="{00000003-BBDA-4745-AFC1-7AF1C287DCFC}"/>
            </c:ext>
          </c:extLst>
        </c:ser>
        <c:ser>
          <c:idx val="4"/>
          <c:order val="4"/>
          <c:tx>
            <c:v>Subtotal Above Moderate</c:v>
          </c:tx>
          <c:spPr>
            <a:ln w="28575" cap="rnd">
              <a:solidFill>
                <a:schemeClr val="accent5"/>
              </a:solidFill>
              <a:round/>
            </a:ln>
            <a:effectLst/>
          </c:spPr>
          <c:marker>
            <c:symbol val="none"/>
          </c:marker>
          <c:dLbls>
            <c:dLbl>
              <c:idx val="0"/>
              <c:layout>
                <c:manualLayout>
                  <c:x val="-2.348744417712403E-2"/>
                  <c:y val="-4.00788185233916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413-4AD7-B3C0-B87AAECC464E}"/>
                </c:ext>
              </c:extLst>
            </c:dLbl>
            <c:dLbl>
              <c:idx val="2"/>
              <c:layout>
                <c:manualLayout>
                  <c:x val="-3.2420297219856328E-2"/>
                  <c:y val="-4.00788185233917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413-4AD7-B3C0-B87AAECC464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Housing!$B$315:$I$315</c15:sqref>
                  </c15:fullRef>
                </c:ext>
              </c:extLst>
              <c:f>Housing!$C$315:$I$315</c:f>
              <c:numCache>
                <c:formatCode>_(* #,##0_);_(* \(#,##0\);_(* "-"??_);_(@_)</c:formatCode>
                <c:ptCount val="7"/>
                <c:pt idx="0">
                  <c:v>0</c:v>
                </c:pt>
                <c:pt idx="1">
                  <c:v>0</c:v>
                </c:pt>
                <c:pt idx="2">
                  <c:v>8</c:v>
                </c:pt>
                <c:pt idx="3">
                  <c:v>8</c:v>
                </c:pt>
                <c:pt idx="4">
                  <c:v>8</c:v>
                </c:pt>
                <c:pt idx="5">
                  <c:v>0</c:v>
                </c:pt>
                <c:pt idx="6">
                  <c:v>0</c:v>
                </c:pt>
              </c:numCache>
            </c:numRef>
          </c:val>
          <c:smooth val="0"/>
          <c:extLst>
            <c:ext xmlns:c16="http://schemas.microsoft.com/office/drawing/2014/chart" uri="{C3380CC4-5D6E-409C-BE32-E72D297353CC}">
              <c16:uniqueId val="{00000004-BBDA-4745-AFC1-7AF1C287DCFC}"/>
            </c:ext>
          </c:extLst>
        </c:ser>
        <c:dLbls>
          <c:showLegendKey val="0"/>
          <c:showVal val="0"/>
          <c:showCatName val="0"/>
          <c:showSerName val="0"/>
          <c:showPercent val="0"/>
          <c:showBubbleSize val="0"/>
        </c:dLbls>
        <c:smooth val="0"/>
        <c:axId val="759500272"/>
        <c:axId val="759505680"/>
        <c:extLst>
          <c:ext xmlns:c15="http://schemas.microsoft.com/office/drawing/2012/chart" uri="{02D57815-91ED-43cb-92C2-25804820EDAC}">
            <c15:filteredLineSeries>
              <c15:ser>
                <c:idx val="0"/>
                <c:order val="0"/>
                <c:tx>
                  <c:strRef>
                    <c:extLst>
                      <c:ext uri="{02D57815-91ED-43cb-92C2-25804820EDAC}">
                        <c15:formulaRef>
                          <c15:sqref>Housing!$A$311</c15:sqref>
                        </c15:formulaRef>
                      </c:ext>
                    </c:extLst>
                    <c:strCache>
                      <c:ptCount val="1"/>
                      <c:pt idx="0">
                        <c:v>Very Low</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uri="{02D57815-91ED-43cb-92C2-25804820EDAC}">
                        <c15:fullRef>
                          <c15:sqref>Housing!$B$311:$I$311</c15:sqref>
                        </c15:fullRef>
                        <c15:formulaRef>
                          <c15:sqref>Housing!$C$311:$I$311</c15:sqref>
                        </c15:formulaRef>
                      </c:ext>
                    </c:extLst>
                    <c:numCache>
                      <c:formatCode>_(* #,##0_);_(* \(#,##0\);_(*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0-BBDA-4745-AFC1-7AF1C287DCFC}"/>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Housing!$A$312</c15:sqref>
                        </c15:formulaRef>
                      </c:ext>
                    </c:extLst>
                    <c:strCache>
                      <c:ptCount val="1"/>
                      <c:pt idx="0">
                        <c:v>Low</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c:ext xmlns:c15="http://schemas.microsoft.com/office/drawing/2012/char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Housing!$B$312:$I$312</c15:sqref>
                        </c15:fullRef>
                        <c15:formulaRef>
                          <c15:sqref>Housing!$C$312:$I$312</c15:sqref>
                        </c15:formulaRef>
                      </c:ext>
                    </c:extLst>
                    <c:numCache>
                      <c:formatCode>_(* #,##0_);_(* \(#,##0\);_(* "-"??_);_(@_)</c:formatCode>
                      <c:ptCount val="7"/>
                      <c:pt idx="0">
                        <c:v>0</c:v>
                      </c:pt>
                      <c:pt idx="1">
                        <c:v>0</c:v>
                      </c:pt>
                      <c:pt idx="2">
                        <c:v>8</c:v>
                      </c:pt>
                      <c:pt idx="3">
                        <c:v>11</c:v>
                      </c:pt>
                      <c:pt idx="4">
                        <c:v>12</c:v>
                      </c:pt>
                      <c:pt idx="5">
                        <c:v>0</c:v>
                      </c:pt>
                      <c:pt idx="6">
                        <c:v>0</c:v>
                      </c:pt>
                    </c:numCache>
                  </c:numRef>
                </c:val>
                <c:smooth val="0"/>
                <c:extLst xmlns:c15="http://schemas.microsoft.com/office/drawing/2012/chart">
                  <c:ext xmlns:c16="http://schemas.microsoft.com/office/drawing/2014/chart" uri="{C3380CC4-5D6E-409C-BE32-E72D297353CC}">
                    <c16:uniqueId val="{00000001-BBDA-4745-AFC1-7AF1C287DCFC}"/>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Housing!$A$313</c15:sqref>
                        </c15:formulaRef>
                      </c:ext>
                    </c:extLst>
                    <c:strCache>
                      <c:ptCount val="1"/>
                      <c:pt idx="0">
                        <c:v>Moderate</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Housing!$B$313:$I$313</c15:sqref>
                        </c15:fullRef>
                        <c15:formulaRef>
                          <c15:sqref>Housing!$C$313:$I$313</c15:sqref>
                        </c15:formulaRef>
                      </c:ext>
                    </c:extLst>
                    <c:numCache>
                      <c:formatCode>_(* #,##0_);_(* \(#,##0\);_(* "-"??_);_(@_)</c:formatCode>
                      <c:ptCount val="7"/>
                      <c:pt idx="0">
                        <c:v>0</c:v>
                      </c:pt>
                      <c:pt idx="1">
                        <c:v>0</c:v>
                      </c:pt>
                      <c:pt idx="2">
                        <c:v>1</c:v>
                      </c:pt>
                      <c:pt idx="3">
                        <c:v>1</c:v>
                      </c:pt>
                      <c:pt idx="4">
                        <c:v>2</c:v>
                      </c:pt>
                      <c:pt idx="5">
                        <c:v>0</c:v>
                      </c:pt>
                      <c:pt idx="6">
                        <c:v>0</c:v>
                      </c:pt>
                    </c:numCache>
                  </c:numRef>
                </c:val>
                <c:smooth val="0"/>
                <c:extLst xmlns:c15="http://schemas.microsoft.com/office/drawing/2012/chart">
                  <c:ext xmlns:c16="http://schemas.microsoft.com/office/drawing/2014/chart" uri="{C3380CC4-5D6E-409C-BE32-E72D297353CC}">
                    <c16:uniqueId val="{00000002-BBDA-4745-AFC1-7AF1C287DCFC}"/>
                  </c:ext>
                </c:extLst>
              </c15:ser>
            </c15:filteredLineSeries>
          </c:ext>
        </c:extLst>
      </c:lineChart>
      <c:catAx>
        <c:axId val="759500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5680"/>
        <c:crosses val="autoZero"/>
        <c:auto val="1"/>
        <c:lblAlgn val="ctr"/>
        <c:lblOffset val="100"/>
        <c:noMultiLvlLbl val="0"/>
      </c:catAx>
      <c:valAx>
        <c:axId val="759505680"/>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0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9"/>
          <c:order val="9"/>
          <c:tx>
            <c:strRef>
              <c:f>Housing!$K$310</c:f>
              <c:strCache>
                <c:ptCount val="1"/>
                <c:pt idx="0">
                  <c:v>Percent RHNA Completion</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ext>
              </c:extLst>
              <c:f>(Housing!$A$311:$A$313,Housing!$A$315)</c:f>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Housing!$K$311:$K$316</c15:sqref>
                  </c15:fullRef>
                </c:ext>
              </c:extLst>
              <c:f>(Housing!$K$311:$K$313,Housing!$K$315)</c:f>
              <c:numCache>
                <c:formatCode>0.00%</c:formatCode>
                <c:ptCount val="4"/>
                <c:pt idx="0">
                  <c:v>0</c:v>
                </c:pt>
                <c:pt idx="1">
                  <c:v>0.22463768115942029</c:v>
                </c:pt>
                <c:pt idx="2">
                  <c:v>2.7210884353741496E-2</c:v>
                </c:pt>
                <c:pt idx="3">
                  <c:v>6.9164265129683003E-2</c:v>
                </c:pt>
              </c:numCache>
            </c:numRef>
          </c:val>
          <c:extLst>
            <c:ext xmlns:c16="http://schemas.microsoft.com/office/drawing/2014/chart" uri="{C3380CC4-5D6E-409C-BE32-E72D297353CC}">
              <c16:uniqueId val="{00000008-98DC-4D0E-8C99-3B18BF18745E}"/>
            </c:ext>
          </c:extLst>
        </c:ser>
        <c:dLbls>
          <c:dLblPos val="outEnd"/>
          <c:showLegendKey val="0"/>
          <c:showVal val="1"/>
          <c:showCatName val="0"/>
          <c:showSerName val="0"/>
          <c:showPercent val="0"/>
          <c:showBubbleSize val="0"/>
        </c:dLbls>
        <c:gapWidth val="40"/>
        <c:overlap val="-27"/>
        <c:axId val="1177213904"/>
        <c:axId val="1177235536"/>
        <c:extLst>
          <c:ext xmlns:c15="http://schemas.microsoft.com/office/drawing/2012/chart" uri="{02D57815-91ED-43cb-92C2-25804820EDAC}">
            <c15:filteredBarSeries>
              <c15:ser>
                <c:idx val="0"/>
                <c:order val="0"/>
                <c:tx>
                  <c:strRef>
                    <c:extLst>
                      <c:ext uri="{02D57815-91ED-43cb-92C2-25804820EDAC}">
                        <c15:formulaRef>
                          <c15:sqref>Housing!$B$310</c15:sqref>
                        </c15:formulaRef>
                      </c:ext>
                    </c:extLst>
                    <c:strCache>
                      <c:ptCount val="1"/>
                      <c:pt idx="0">
                        <c:v>2015-2023 RHNA 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uri="{02D57815-91ED-43cb-92C2-25804820EDAC}">
                        <c15:fullRef>
                          <c15:sqref>Housing!$B$311:$B$316</c15:sqref>
                        </c15:fullRef>
                        <c15:formulaRef>
                          <c15:sqref>(Housing!$B$311:$B$313,Housing!$B$315)</c15:sqref>
                        </c15:formulaRef>
                      </c:ext>
                    </c:extLst>
                    <c:numCache>
                      <c:formatCode>General</c:formatCode>
                      <c:ptCount val="4"/>
                      <c:pt idx="0">
                        <c:v>186</c:v>
                      </c:pt>
                      <c:pt idx="1">
                        <c:v>138</c:v>
                      </c:pt>
                      <c:pt idx="2">
                        <c:v>147</c:v>
                      </c:pt>
                      <c:pt idx="3">
                        <c:v>347</c:v>
                      </c:pt>
                    </c:numCache>
                  </c:numRef>
                </c:val>
                <c:extLst>
                  <c:ext xmlns:c16="http://schemas.microsoft.com/office/drawing/2014/chart" uri="{C3380CC4-5D6E-409C-BE32-E72D297353CC}">
                    <c16:uniqueId val="{00000000-3729-4AA3-B8D1-AD2A9AFDB5CE}"/>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Housing!$C$310</c15:sqref>
                        </c15:formulaRef>
                      </c:ext>
                    </c:extLst>
                    <c:strCache>
                      <c:ptCount val="1"/>
                      <c:pt idx="0">
                        <c:v>2015</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Housing!$C$311:$C$316</c15:sqref>
                        </c15:fullRef>
                        <c15:formulaRef>
                          <c15:sqref>(Housing!$C$311:$C$313,Housing!$C$315)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1-3729-4AA3-B8D1-AD2A9AFDB5CE}"/>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Housing!$D$310</c15:sqref>
                        </c15:formulaRef>
                      </c:ext>
                    </c:extLst>
                    <c:strCache>
                      <c:ptCount val="1"/>
                      <c:pt idx="0">
                        <c:v>2016</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Housing!$D$311:$D$316</c15:sqref>
                        </c15:fullRef>
                        <c15:formulaRef>
                          <c15:sqref>(Housing!$D$311:$D$313,Housing!$D$315)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2-3729-4AA3-B8D1-AD2A9AFDB5CE}"/>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Housing!$E$310</c15:sqref>
                        </c15:formulaRef>
                      </c:ext>
                    </c:extLst>
                    <c:strCache>
                      <c:ptCount val="1"/>
                      <c:pt idx="0">
                        <c:v>2017</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Housing!$E$311:$E$316</c15:sqref>
                        </c15:fullRef>
                        <c15:formulaRef>
                          <c15:sqref>(Housing!$E$311:$E$313,Housing!$E$315)</c15:sqref>
                        </c15:formulaRef>
                      </c:ext>
                    </c:extLst>
                    <c:numCache>
                      <c:formatCode>_(* #,##0_);_(* \(#,##0\);_(* "-"??_);_(@_)</c:formatCode>
                      <c:ptCount val="4"/>
                      <c:pt idx="0">
                        <c:v>0</c:v>
                      </c:pt>
                      <c:pt idx="1">
                        <c:v>8</c:v>
                      </c:pt>
                      <c:pt idx="2">
                        <c:v>1</c:v>
                      </c:pt>
                      <c:pt idx="3">
                        <c:v>8</c:v>
                      </c:pt>
                    </c:numCache>
                  </c:numRef>
                </c:val>
                <c:extLst xmlns:c15="http://schemas.microsoft.com/office/drawing/2012/chart">
                  <c:ext xmlns:c16="http://schemas.microsoft.com/office/drawing/2014/chart" uri="{C3380CC4-5D6E-409C-BE32-E72D297353CC}">
                    <c16:uniqueId val="{00000003-3729-4AA3-B8D1-AD2A9AFDB5CE}"/>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Housing!$F$310</c15:sqref>
                        </c15:formulaRef>
                      </c:ext>
                    </c:extLst>
                    <c:strCache>
                      <c:ptCount val="1"/>
                      <c:pt idx="0">
                        <c:v>2018</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Housing!$F$311:$F$316</c15:sqref>
                        </c15:fullRef>
                        <c15:formulaRef>
                          <c15:sqref>(Housing!$F$311:$F$313,Housing!$F$315)</c15:sqref>
                        </c15:formulaRef>
                      </c:ext>
                    </c:extLst>
                    <c:numCache>
                      <c:formatCode>_(* #,##0_);_(* \(#,##0\);_(* "-"??_);_(@_)</c:formatCode>
                      <c:ptCount val="4"/>
                      <c:pt idx="0">
                        <c:v>0</c:v>
                      </c:pt>
                      <c:pt idx="1">
                        <c:v>11</c:v>
                      </c:pt>
                      <c:pt idx="2">
                        <c:v>1</c:v>
                      </c:pt>
                      <c:pt idx="3">
                        <c:v>8</c:v>
                      </c:pt>
                    </c:numCache>
                  </c:numRef>
                </c:val>
                <c:extLst xmlns:c15="http://schemas.microsoft.com/office/drawing/2012/chart">
                  <c:ext xmlns:c16="http://schemas.microsoft.com/office/drawing/2014/chart" uri="{C3380CC4-5D6E-409C-BE32-E72D297353CC}">
                    <c16:uniqueId val="{00000004-3729-4AA3-B8D1-AD2A9AFDB5CE}"/>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Housing!$G$310</c15:sqref>
                        </c15:formulaRef>
                      </c:ext>
                    </c:extLst>
                    <c:strCache>
                      <c:ptCount val="1"/>
                      <c:pt idx="0">
                        <c:v>2019</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Housing!$G$311:$G$316</c15:sqref>
                        </c15:fullRef>
                        <c15:formulaRef>
                          <c15:sqref>(Housing!$G$311:$G$313,Housing!$G$315)</c15:sqref>
                        </c15:formulaRef>
                      </c:ext>
                    </c:extLst>
                    <c:numCache>
                      <c:formatCode>_(* #,##0_);_(* \(#,##0\);_(* "-"??_);_(@_)</c:formatCode>
                      <c:ptCount val="4"/>
                      <c:pt idx="0">
                        <c:v>0</c:v>
                      </c:pt>
                      <c:pt idx="1">
                        <c:v>12</c:v>
                      </c:pt>
                      <c:pt idx="2">
                        <c:v>2</c:v>
                      </c:pt>
                      <c:pt idx="3">
                        <c:v>8</c:v>
                      </c:pt>
                    </c:numCache>
                  </c:numRef>
                </c:val>
                <c:extLst xmlns:c15="http://schemas.microsoft.com/office/drawing/2012/chart">
                  <c:ext xmlns:c16="http://schemas.microsoft.com/office/drawing/2014/chart" uri="{C3380CC4-5D6E-409C-BE32-E72D297353CC}">
                    <c16:uniqueId val="{00000005-3729-4AA3-B8D1-AD2A9AFDB5CE}"/>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Housing!$H$310</c15:sqref>
                        </c15:formulaRef>
                      </c:ext>
                    </c:extLst>
                    <c:strCache>
                      <c:ptCount val="1"/>
                      <c:pt idx="0">
                        <c:v>2020</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Housing!$H$311:$H$316</c15:sqref>
                        </c15:fullRef>
                        <c15:formulaRef>
                          <c15:sqref>(Housing!$H$311:$H$313,Housing!$H$315)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5-3729-4AA3-B8D1-AD2A9AFDB5CE}"/>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Housing!$I$310</c15:sqref>
                        </c15:formulaRef>
                      </c:ext>
                    </c:extLst>
                    <c:strCache>
                      <c:ptCount val="1"/>
                      <c:pt idx="0">
                        <c:v>2021</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Housing!$I$311:$I$316</c15:sqref>
                        </c15:fullRef>
                        <c15:formulaRef>
                          <c15:sqref>(Housing!$I$311:$I$313,Housing!$I$315)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6-3729-4AA3-B8D1-AD2A9AFDB5CE}"/>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Housing!$J$310</c15:sqref>
                        </c15:formulaRef>
                      </c:ext>
                    </c:extLst>
                    <c:strCache>
                      <c:ptCount val="1"/>
                      <c:pt idx="0">
                        <c:v>Total Permits (2015 to 2021)</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Housing!$J$311:$J$316</c15:sqref>
                        </c15:fullRef>
                        <c15:formulaRef>
                          <c15:sqref>(Housing!$J$311:$J$313,Housing!$J$315)</c15:sqref>
                        </c15:formulaRef>
                      </c:ext>
                    </c:extLst>
                    <c:numCache>
                      <c:formatCode>_(* #,##0_);_(* \(#,##0\);_(* "-"??_);_(@_)</c:formatCode>
                      <c:ptCount val="4"/>
                      <c:pt idx="0">
                        <c:v>0</c:v>
                      </c:pt>
                      <c:pt idx="1">
                        <c:v>31</c:v>
                      </c:pt>
                      <c:pt idx="2">
                        <c:v>4</c:v>
                      </c:pt>
                      <c:pt idx="3">
                        <c:v>24</c:v>
                      </c:pt>
                    </c:numCache>
                  </c:numRef>
                </c:val>
                <c:extLst xmlns:c15="http://schemas.microsoft.com/office/drawing/2012/chart">
                  <c:ext xmlns:c16="http://schemas.microsoft.com/office/drawing/2014/chart" uri="{C3380CC4-5D6E-409C-BE32-E72D297353CC}">
                    <c16:uniqueId val="{00000007-98DC-4D0E-8C99-3B18BF18745E}"/>
                  </c:ext>
                </c:extLst>
              </c15:ser>
            </c15:filteredBarSeries>
          </c:ext>
        </c:extLst>
      </c:barChart>
      <c:catAx>
        <c:axId val="117721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35536"/>
        <c:crosses val="autoZero"/>
        <c:auto val="1"/>
        <c:lblAlgn val="ctr"/>
        <c:lblOffset val="100"/>
        <c:noMultiLvlLbl val="0"/>
      </c:catAx>
      <c:valAx>
        <c:axId val="117723553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13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1"/>
          <c:tx>
            <c:strRef>
              <c:f>Population!$C$237</c:f>
              <c:strCache>
                <c:ptCount val="1"/>
                <c:pt idx="0">
                  <c:v>Unincorporated Kings County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Population!$C$238:$C$251</c15:sqref>
                  </c15:fullRef>
                </c:ext>
              </c:extLst>
              <c:f>Population!$C$239:$C$251</c:f>
              <c:numCache>
                <c:formatCode>#,##0.0%</c:formatCode>
                <c:ptCount val="13"/>
                <c:pt idx="0">
                  <c:v>0.22419574082464885</c:v>
                </c:pt>
                <c:pt idx="1">
                  <c:v>3.8423198912550971E-2</c:v>
                </c:pt>
                <c:pt idx="2">
                  <c:v>7.2949705482555499E-2</c:v>
                </c:pt>
                <c:pt idx="3">
                  <c:v>3.035795197100136E-2</c:v>
                </c:pt>
                <c:pt idx="4">
                  <c:v>0.11273221567739013</c:v>
                </c:pt>
                <c:pt idx="5">
                  <c:v>6.5337562301767099E-2</c:v>
                </c:pt>
                <c:pt idx="6">
                  <c:v>4.6216583597643857E-3</c:v>
                </c:pt>
                <c:pt idx="7">
                  <c:v>2.9361123697326689E-2</c:v>
                </c:pt>
                <c:pt idx="8">
                  <c:v>6.3978251019483456E-2</c:v>
                </c:pt>
                <c:pt idx="9">
                  <c:v>0.17426370638876304</c:v>
                </c:pt>
                <c:pt idx="10">
                  <c:v>5.9447213411871321E-2</c:v>
                </c:pt>
                <c:pt idx="11">
                  <c:v>4.4132306298142306E-2</c:v>
                </c:pt>
                <c:pt idx="12">
                  <c:v>8.0199365654734928E-2</c:v>
                </c:pt>
              </c:numCache>
            </c:numRef>
          </c:val>
          <c:extLst>
            <c:ext xmlns:c16="http://schemas.microsoft.com/office/drawing/2014/chart" uri="{C3380CC4-5D6E-409C-BE32-E72D297353CC}">
              <c16:uniqueId val="{00000000-F62B-4927-BAE1-61B22050FC29}"/>
            </c:ext>
          </c:extLst>
        </c:ser>
        <c:ser>
          <c:idx val="3"/>
          <c:order val="3"/>
          <c:tx>
            <c:strRef>
              <c:f>Population!$E$237</c:f>
              <c:strCache>
                <c:ptCount val="1"/>
                <c:pt idx="0">
                  <c:v>Kings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Population!$E$238:$E$251</c15:sqref>
                  </c15:fullRef>
                </c:ext>
              </c:extLst>
              <c:f>Population!$E$239:$E$251</c:f>
              <c:numCache>
                <c:formatCode>#,##0.0%</c:formatCode>
                <c:ptCount val="13"/>
                <c:pt idx="0">
                  <c:v>0.15405964199899416</c:v>
                </c:pt>
                <c:pt idx="1">
                  <c:v>3.9041108648276118E-2</c:v>
                </c:pt>
                <c:pt idx="2">
                  <c:v>7.4748076815616446E-2</c:v>
                </c:pt>
                <c:pt idx="3">
                  <c:v>2.6300594184811964E-2</c:v>
                </c:pt>
                <c:pt idx="4">
                  <c:v>0.10224076592098646</c:v>
                </c:pt>
                <c:pt idx="5">
                  <c:v>5.5730437536088813E-2</c:v>
                </c:pt>
                <c:pt idx="6">
                  <c:v>8.698567623447017E-3</c:v>
                </c:pt>
                <c:pt idx="7">
                  <c:v>2.8330880846387393E-2</c:v>
                </c:pt>
                <c:pt idx="8">
                  <c:v>6.8750349246558762E-2</c:v>
                </c:pt>
                <c:pt idx="9">
                  <c:v>0.20163167992251382</c:v>
                </c:pt>
                <c:pt idx="10">
                  <c:v>7.6163689533779125E-2</c:v>
                </c:pt>
                <c:pt idx="11">
                  <c:v>3.5334438504665937E-2</c:v>
                </c:pt>
                <c:pt idx="12">
                  <c:v>0.12896976921787398</c:v>
                </c:pt>
              </c:numCache>
            </c:numRef>
          </c:val>
          <c:extLst>
            <c:ext xmlns:c16="http://schemas.microsoft.com/office/drawing/2014/chart" uri="{C3380CC4-5D6E-409C-BE32-E72D297353CC}">
              <c16:uniqueId val="{00000001-F62B-4927-BAE1-61B22050FC29}"/>
            </c:ext>
          </c:extLst>
        </c:ser>
        <c:ser>
          <c:idx val="5"/>
          <c:order val="5"/>
          <c:tx>
            <c:strRef>
              <c:f>Population!$G$237</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Population!$G$238:$G$251</c15:sqref>
                  </c15:fullRef>
                </c:ext>
              </c:extLst>
              <c:f>Population!$G$239:$G$251</c:f>
              <c:numCache>
                <c:formatCode>#,##0.0%</c:formatCode>
                <c:ptCount val="13"/>
                <c:pt idx="0">
                  <c:v>2.1000000000000001E-2</c:v>
                </c:pt>
                <c:pt idx="1">
                  <c:v>6.4000000000000001E-2</c:v>
                </c:pt>
                <c:pt idx="2">
                  <c:v>0.09</c:v>
                </c:pt>
                <c:pt idx="3">
                  <c:v>2.8000000000000001E-2</c:v>
                </c:pt>
                <c:pt idx="4">
                  <c:v>0.104</c:v>
                </c:pt>
                <c:pt idx="5">
                  <c:v>5.5E-2</c:v>
                </c:pt>
                <c:pt idx="6">
                  <c:v>2.9000000000000001E-2</c:v>
                </c:pt>
                <c:pt idx="7">
                  <c:v>0.06</c:v>
                </c:pt>
                <c:pt idx="8">
                  <c:v>0.13800000000000001</c:v>
                </c:pt>
                <c:pt idx="9">
                  <c:v>0.21199999999999999</c:v>
                </c:pt>
                <c:pt idx="10">
                  <c:v>0.10199999999999999</c:v>
                </c:pt>
                <c:pt idx="11">
                  <c:v>5.0999999999999997E-2</c:v>
                </c:pt>
                <c:pt idx="12">
                  <c:v>4.5999999999999999E-2</c:v>
                </c:pt>
              </c:numCache>
            </c:numRef>
          </c:val>
          <c:extLst>
            <c:ext xmlns:c16="http://schemas.microsoft.com/office/drawing/2014/chart" uri="{C3380CC4-5D6E-409C-BE32-E72D297353CC}">
              <c16:uniqueId val="{00000002-F62B-4927-BAE1-61B22050FC29}"/>
            </c:ext>
          </c:extLst>
        </c:ser>
        <c:dLbls>
          <c:dLblPos val="outEnd"/>
          <c:showLegendKey val="0"/>
          <c:showVal val="1"/>
          <c:showCatName val="0"/>
          <c:showSerName val="0"/>
          <c:showPercent val="0"/>
          <c:showBubbleSize val="0"/>
        </c:dLbls>
        <c:gapWidth val="40"/>
        <c:axId val="57870559"/>
        <c:axId val="57884703"/>
        <c:extLst>
          <c:ext xmlns:c15="http://schemas.microsoft.com/office/drawing/2012/chart" uri="{02D57815-91ED-43cb-92C2-25804820EDAC}">
            <c15:filteredBarSeries>
              <c15:ser>
                <c:idx val="0"/>
                <c:order val="0"/>
                <c:tx>
                  <c:strRef>
                    <c:extLst>
                      <c:ext uri="{02D57815-91ED-43cb-92C2-25804820EDAC}">
                        <c15:formulaRef>
                          <c15:sqref>Population!$B$237</c15:sqref>
                        </c15:formulaRef>
                      </c:ext>
                    </c:extLst>
                    <c:strCache>
                      <c:ptCount val="1"/>
                      <c:pt idx="0">
                        <c:v>Unincorporated Kings County</c:v>
                      </c:pt>
                    </c:strCache>
                  </c:strRef>
                </c:tx>
                <c:spPr>
                  <a:solidFill>
                    <a:schemeClr val="accent1"/>
                  </a:solidFill>
                  <a:ln>
                    <a:noFill/>
                  </a:ln>
                  <a:effectLst/>
                </c:spPr>
                <c:invertIfNegative val="0"/>
                <c:dPt>
                  <c:idx val="0"/>
                  <c:invertIfNegative val="0"/>
                  <c:bubble3D val="0"/>
                  <c:extLst>
                    <c:ext xmlns:c16="http://schemas.microsoft.com/office/drawing/2014/chart" uri="{C3380CC4-5D6E-409C-BE32-E72D297353CC}">
                      <c16:uniqueId val="{00000003-F62B-4927-BAE1-61B22050FC29}"/>
                    </c:ext>
                  </c:extLst>
                </c:dPt>
                <c:dPt>
                  <c:idx val="1"/>
                  <c:invertIfNegative val="0"/>
                  <c:bubble3D val="0"/>
                  <c:extLst>
                    <c:ext xmlns:c16="http://schemas.microsoft.com/office/drawing/2014/chart" uri="{C3380CC4-5D6E-409C-BE32-E72D297353CC}">
                      <c16:uniqueId val="{00000004-F62B-4927-BAE1-61B22050FC29}"/>
                    </c:ext>
                  </c:extLst>
                </c:dPt>
                <c:dPt>
                  <c:idx val="2"/>
                  <c:invertIfNegative val="0"/>
                  <c:bubble3D val="0"/>
                  <c:extLst>
                    <c:ext xmlns:c16="http://schemas.microsoft.com/office/drawing/2014/chart" uri="{C3380CC4-5D6E-409C-BE32-E72D297353CC}">
                      <c16:uniqueId val="{00000005-F62B-4927-BAE1-61B22050FC29}"/>
                    </c:ext>
                  </c:extLst>
                </c:dPt>
                <c:dPt>
                  <c:idx val="3"/>
                  <c:invertIfNegative val="0"/>
                  <c:bubble3D val="0"/>
                  <c:extLst>
                    <c:ext xmlns:c16="http://schemas.microsoft.com/office/drawing/2014/chart" uri="{C3380CC4-5D6E-409C-BE32-E72D297353CC}">
                      <c16:uniqueId val="{00000006-F62B-4927-BAE1-61B22050FC29}"/>
                    </c:ext>
                  </c:extLst>
                </c:dPt>
                <c:dPt>
                  <c:idx val="4"/>
                  <c:invertIfNegative val="0"/>
                  <c:bubble3D val="0"/>
                  <c:extLst>
                    <c:ext xmlns:c16="http://schemas.microsoft.com/office/drawing/2014/chart" uri="{C3380CC4-5D6E-409C-BE32-E72D297353CC}">
                      <c16:uniqueId val="{00000007-F62B-4927-BAE1-61B22050FC29}"/>
                    </c:ext>
                  </c:extLst>
                </c:dPt>
                <c:dPt>
                  <c:idx val="5"/>
                  <c:invertIfNegative val="0"/>
                  <c:bubble3D val="0"/>
                  <c:extLst>
                    <c:ext xmlns:c16="http://schemas.microsoft.com/office/drawing/2014/chart" uri="{C3380CC4-5D6E-409C-BE32-E72D297353CC}">
                      <c16:uniqueId val="{00000008-F62B-4927-BAE1-61B22050FC29}"/>
                    </c:ext>
                  </c:extLst>
                </c:dPt>
                <c:dPt>
                  <c:idx val="6"/>
                  <c:invertIfNegative val="0"/>
                  <c:bubble3D val="0"/>
                  <c:extLst>
                    <c:ext xmlns:c16="http://schemas.microsoft.com/office/drawing/2014/chart" uri="{C3380CC4-5D6E-409C-BE32-E72D297353CC}">
                      <c16:uniqueId val="{00000009-F62B-4927-BAE1-61B22050FC29}"/>
                    </c:ext>
                  </c:extLst>
                </c:dPt>
                <c:dPt>
                  <c:idx val="7"/>
                  <c:invertIfNegative val="0"/>
                  <c:bubble3D val="0"/>
                  <c:extLst>
                    <c:ext xmlns:c16="http://schemas.microsoft.com/office/drawing/2014/chart" uri="{C3380CC4-5D6E-409C-BE32-E72D297353CC}">
                      <c16:uniqueId val="{0000000A-F62B-4927-BAE1-61B22050FC29}"/>
                    </c:ext>
                  </c:extLst>
                </c:dPt>
                <c:dPt>
                  <c:idx val="8"/>
                  <c:invertIfNegative val="0"/>
                  <c:bubble3D val="0"/>
                  <c:extLst>
                    <c:ext xmlns:c16="http://schemas.microsoft.com/office/drawing/2014/chart" uri="{C3380CC4-5D6E-409C-BE32-E72D297353CC}">
                      <c16:uniqueId val="{0000000B-F62B-4927-BAE1-61B22050FC29}"/>
                    </c:ext>
                  </c:extLst>
                </c:dPt>
                <c:dPt>
                  <c:idx val="9"/>
                  <c:invertIfNegative val="0"/>
                  <c:bubble3D val="0"/>
                  <c:extLst>
                    <c:ext xmlns:c16="http://schemas.microsoft.com/office/drawing/2014/chart" uri="{C3380CC4-5D6E-409C-BE32-E72D297353CC}">
                      <c16:uniqueId val="{0000000C-F62B-4927-BAE1-61B22050FC29}"/>
                    </c:ext>
                  </c:extLst>
                </c:dPt>
                <c:dPt>
                  <c:idx val="10"/>
                  <c:invertIfNegative val="0"/>
                  <c:bubble3D val="0"/>
                  <c:extLst>
                    <c:ext xmlns:c16="http://schemas.microsoft.com/office/drawing/2014/chart" uri="{C3380CC4-5D6E-409C-BE32-E72D297353CC}">
                      <c16:uniqueId val="{0000000D-F62B-4927-BAE1-61B22050FC29}"/>
                    </c:ext>
                  </c:extLst>
                </c:dPt>
                <c:dPt>
                  <c:idx val="11"/>
                  <c:invertIfNegative val="0"/>
                  <c:bubble3D val="0"/>
                  <c:extLst>
                    <c:ext xmlns:c16="http://schemas.microsoft.com/office/drawing/2014/chart" uri="{C3380CC4-5D6E-409C-BE32-E72D297353CC}">
                      <c16:uniqueId val="{0000000E-F62B-4927-BAE1-61B22050FC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uri="{02D57815-91ED-43cb-92C2-25804820EDAC}">
                        <c15:fullRef>
                          <c15:sqref>Population!$B$238:$B$251</c15:sqref>
                        </c15:fullRef>
                        <c15:formulaRef>
                          <c15:sqref>Population!$B$239:$B$251</c15:sqref>
                        </c15:formulaRef>
                      </c:ext>
                    </c:extLst>
                    <c:numCache>
                      <c:formatCode>#,##0</c:formatCode>
                      <c:ptCount val="13"/>
                      <c:pt idx="0">
                        <c:v>2474</c:v>
                      </c:pt>
                      <c:pt idx="1">
                        <c:v>424</c:v>
                      </c:pt>
                      <c:pt idx="2">
                        <c:v>805</c:v>
                      </c:pt>
                      <c:pt idx="3">
                        <c:v>335</c:v>
                      </c:pt>
                      <c:pt idx="4">
                        <c:v>1244</c:v>
                      </c:pt>
                      <c:pt idx="5">
                        <c:v>721</c:v>
                      </c:pt>
                      <c:pt idx="6">
                        <c:v>51</c:v>
                      </c:pt>
                      <c:pt idx="7">
                        <c:v>324</c:v>
                      </c:pt>
                      <c:pt idx="8">
                        <c:v>706</c:v>
                      </c:pt>
                      <c:pt idx="9">
                        <c:v>1923</c:v>
                      </c:pt>
                      <c:pt idx="10">
                        <c:v>656</c:v>
                      </c:pt>
                      <c:pt idx="11">
                        <c:v>487</c:v>
                      </c:pt>
                      <c:pt idx="12">
                        <c:v>885</c:v>
                      </c:pt>
                    </c:numCache>
                  </c:numRef>
                </c:val>
                <c:extLst>
                  <c:ext xmlns:c16="http://schemas.microsoft.com/office/drawing/2014/chart" uri="{C3380CC4-5D6E-409C-BE32-E72D297353CC}">
                    <c16:uniqueId val="{0000000F-F62B-4927-BAE1-61B22050FC2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Population!$D$237</c15:sqref>
                        </c15:formulaRef>
                      </c:ext>
                    </c:extLst>
                    <c:strCache>
                      <c:ptCount val="1"/>
                      <c:pt idx="0">
                        <c:v>Kings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Population!$D$238:$D$251</c15:sqref>
                        </c15:fullRef>
                        <c15:formulaRef>
                          <c15:sqref>Population!$D$239:$D$251</c15:sqref>
                        </c15:formulaRef>
                      </c:ext>
                    </c:extLst>
                    <c:numCache>
                      <c:formatCode>#,##0</c:formatCode>
                      <c:ptCount val="13"/>
                      <c:pt idx="0">
                        <c:v>8271</c:v>
                      </c:pt>
                      <c:pt idx="1">
                        <c:v>2096</c:v>
                      </c:pt>
                      <c:pt idx="2">
                        <c:v>4013</c:v>
                      </c:pt>
                      <c:pt idx="3">
                        <c:v>1412</c:v>
                      </c:pt>
                      <c:pt idx="4">
                        <c:v>5489</c:v>
                      </c:pt>
                      <c:pt idx="5">
                        <c:v>2992</c:v>
                      </c:pt>
                      <c:pt idx="6">
                        <c:v>467</c:v>
                      </c:pt>
                      <c:pt idx="7">
                        <c:v>1521</c:v>
                      </c:pt>
                      <c:pt idx="8">
                        <c:v>3691</c:v>
                      </c:pt>
                      <c:pt idx="9">
                        <c:v>10825</c:v>
                      </c:pt>
                      <c:pt idx="10">
                        <c:v>4089</c:v>
                      </c:pt>
                      <c:pt idx="11">
                        <c:v>1897</c:v>
                      </c:pt>
                      <c:pt idx="12">
                        <c:v>6924</c:v>
                      </c:pt>
                    </c:numCache>
                  </c:numRef>
                </c:val>
                <c:extLst xmlns:c15="http://schemas.microsoft.com/office/drawing/2012/chart">
                  <c:ext xmlns:c16="http://schemas.microsoft.com/office/drawing/2014/chart" uri="{C3380CC4-5D6E-409C-BE32-E72D297353CC}">
                    <c16:uniqueId val="{00000010-F62B-4927-BAE1-61B22050FC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Population!$F$237</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Population!$F$238:$F$251</c15:sqref>
                        </c15:fullRef>
                        <c15:formulaRef>
                          <c15:sqref>Population!$F$239:$F$251</c15:sqref>
                        </c15:formulaRef>
                      </c:ext>
                    </c:extLst>
                    <c:numCache>
                      <c:formatCode>#,##0</c:formatCode>
                      <c:ptCount val="13"/>
                      <c:pt idx="0">
                        <c:v>394290</c:v>
                      </c:pt>
                      <c:pt idx="1">
                        <c:v>1190537</c:v>
                      </c:pt>
                      <c:pt idx="2">
                        <c:v>1676497</c:v>
                      </c:pt>
                      <c:pt idx="3">
                        <c:v>514234</c:v>
                      </c:pt>
                      <c:pt idx="4">
                        <c:v>1942421</c:v>
                      </c:pt>
                      <c:pt idx="5">
                        <c:v>1028818</c:v>
                      </c:pt>
                      <c:pt idx="6">
                        <c:v>542674</c:v>
                      </c:pt>
                      <c:pt idx="7">
                        <c:v>1118253</c:v>
                      </c:pt>
                      <c:pt idx="8">
                        <c:v>2581266</c:v>
                      </c:pt>
                      <c:pt idx="9">
                        <c:v>3960265</c:v>
                      </c:pt>
                      <c:pt idx="10">
                        <c:v>1894858</c:v>
                      </c:pt>
                      <c:pt idx="11">
                        <c:v>952302</c:v>
                      </c:pt>
                      <c:pt idx="12">
                        <c:v>850479</c:v>
                      </c:pt>
                    </c:numCache>
                  </c:numRef>
                </c:val>
                <c:extLst xmlns:c15="http://schemas.microsoft.com/office/drawing/2012/chart">
                  <c:ext xmlns:c16="http://schemas.microsoft.com/office/drawing/2014/chart" uri="{C3380CC4-5D6E-409C-BE32-E72D297353CC}">
                    <c16:uniqueId val="{00000011-F62B-4927-BAE1-61B22050FC29}"/>
                  </c:ext>
                </c:extLst>
              </c15:ser>
            </c15:filteredBarSeries>
          </c:ext>
        </c:extLst>
      </c:barChart>
      <c:valAx>
        <c:axId val="57884703"/>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70559"/>
        <c:crosses val="autoZero"/>
        <c:crossBetween val="between"/>
      </c:valAx>
      <c:catAx>
        <c:axId val="5787055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84703"/>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Housing!$A$302</c:f>
              <c:strCache>
                <c:ptCount val="1"/>
                <c:pt idx="0">
                  <c:v>One Housing Unit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Unincorporated Kings County</c:v>
                </c:pt>
                <c:pt idx="1">
                  <c:v>Kings County</c:v>
                </c:pt>
                <c:pt idx="2">
                  <c:v>California</c:v>
                </c:pt>
              </c:strCache>
            </c:strRef>
          </c:cat>
          <c:val>
            <c:numRef>
              <c:extLst>
                <c:ext xmlns:c15="http://schemas.microsoft.com/office/drawing/2012/chart" uri="{02D57815-91ED-43cb-92C2-25804820EDAC}">
                  <c15:fullRef>
                    <c15:sqref>Housing!$B$302:$G$302</c15:sqref>
                  </c15:fullRef>
                </c:ext>
              </c:extLst>
              <c:f>(Housing!$C$302,Housing!$E$302,Housing!$G$302)</c:f>
              <c:numCache>
                <c:formatCode>#,##0.0%</c:formatCode>
                <c:ptCount val="3"/>
                <c:pt idx="0">
                  <c:v>1</c:v>
                </c:pt>
                <c:pt idx="1">
                  <c:v>0.98684210526315785</c:v>
                </c:pt>
                <c:pt idx="2">
                  <c:v>0.94615112100814813</c:v>
                </c:pt>
              </c:numCache>
            </c:numRef>
          </c:val>
          <c:extLst>
            <c:ext xmlns:c16="http://schemas.microsoft.com/office/drawing/2014/chart" uri="{C3380CC4-5D6E-409C-BE32-E72D297353CC}">
              <c16:uniqueId val="{00000000-E684-4333-B574-FE7B8AAF81BE}"/>
            </c:ext>
          </c:extLst>
        </c:ser>
        <c:ser>
          <c:idx val="1"/>
          <c:order val="1"/>
          <c:tx>
            <c:strRef>
              <c:f>Housing!$A$303</c:f>
              <c:strCache>
                <c:ptCount val="1"/>
                <c:pt idx="0">
                  <c:v>Two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Unincorporated Kings County</c:v>
                </c:pt>
                <c:pt idx="1">
                  <c:v>Kings County</c:v>
                </c:pt>
                <c:pt idx="2">
                  <c:v>California</c:v>
                </c:pt>
              </c:strCache>
            </c:strRef>
          </c:cat>
          <c:val>
            <c:numRef>
              <c:extLst>
                <c:ext xmlns:c15="http://schemas.microsoft.com/office/drawing/2012/chart" uri="{02D57815-91ED-43cb-92C2-25804820EDAC}">
                  <c15:fullRef>
                    <c15:sqref>Housing!$B$303:$G$303</c15:sqref>
                  </c15:fullRef>
                </c:ext>
              </c:extLst>
              <c:f>(Housing!$C$303,Housing!$E$303,Housing!$G$303)</c:f>
              <c:numCache>
                <c:formatCode>#,##0.0%</c:formatCode>
                <c:ptCount val="3"/>
                <c:pt idx="0">
                  <c:v>0</c:v>
                </c:pt>
                <c:pt idx="1">
                  <c:v>3.2894736842105261E-3</c:v>
                </c:pt>
                <c:pt idx="2">
                  <c:v>2.0412638966209491E-2</c:v>
                </c:pt>
              </c:numCache>
            </c:numRef>
          </c:val>
          <c:extLst>
            <c:ext xmlns:c16="http://schemas.microsoft.com/office/drawing/2014/chart" uri="{C3380CC4-5D6E-409C-BE32-E72D297353CC}">
              <c16:uniqueId val="{00000001-E684-4333-B574-FE7B8AAF81BE}"/>
            </c:ext>
          </c:extLst>
        </c:ser>
        <c:ser>
          <c:idx val="2"/>
          <c:order val="2"/>
          <c:tx>
            <c:strRef>
              <c:f>Housing!$A$304</c:f>
              <c:strCache>
                <c:ptCount val="1"/>
                <c:pt idx="0">
                  <c:v>Three and Four Housing Units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Unincorporated Kings County</c:v>
                </c:pt>
                <c:pt idx="1">
                  <c:v>Kings County</c:v>
                </c:pt>
                <c:pt idx="2">
                  <c:v>California</c:v>
                </c:pt>
              </c:strCache>
            </c:strRef>
          </c:cat>
          <c:val>
            <c:numRef>
              <c:extLst>
                <c:ext xmlns:c15="http://schemas.microsoft.com/office/drawing/2012/chart" uri="{02D57815-91ED-43cb-92C2-25804820EDAC}">
                  <c15:fullRef>
                    <c15:sqref>Housing!$B$304:$G$304</c15:sqref>
                  </c15:fullRef>
                </c:ext>
              </c:extLst>
              <c:f>(Housing!$C$304,Housing!$E$304,Housing!$G$304)</c:f>
              <c:numCache>
                <c:formatCode>#,##0.0%</c:formatCode>
                <c:ptCount val="3"/>
                <c:pt idx="0">
                  <c:v>0</c:v>
                </c:pt>
                <c:pt idx="1">
                  <c:v>0</c:v>
                </c:pt>
                <c:pt idx="2">
                  <c:v>7.9288762926598855E-3</c:v>
                </c:pt>
              </c:numCache>
            </c:numRef>
          </c:val>
          <c:extLst>
            <c:ext xmlns:c16="http://schemas.microsoft.com/office/drawing/2014/chart" uri="{C3380CC4-5D6E-409C-BE32-E72D297353CC}">
              <c16:uniqueId val="{00000002-E684-4333-B574-FE7B8AAF81BE}"/>
            </c:ext>
          </c:extLst>
        </c:ser>
        <c:ser>
          <c:idx val="3"/>
          <c:order val="3"/>
          <c:tx>
            <c:strRef>
              <c:f>Housing!$A$305</c:f>
              <c:strCache>
                <c:ptCount val="1"/>
                <c:pt idx="0">
                  <c:v>Five or More Housing Units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Unincorporated Kings County</c:v>
                </c:pt>
                <c:pt idx="1">
                  <c:v>Kings County</c:v>
                </c:pt>
                <c:pt idx="2">
                  <c:v>California</c:v>
                </c:pt>
              </c:strCache>
            </c:strRef>
          </c:cat>
          <c:val>
            <c:numRef>
              <c:extLst>
                <c:ext xmlns:c15="http://schemas.microsoft.com/office/drawing/2012/chart" uri="{02D57815-91ED-43cb-92C2-25804820EDAC}">
                  <c15:fullRef>
                    <c15:sqref>Housing!$B$305:$G$305</c15:sqref>
                  </c15:fullRef>
                </c:ext>
              </c:extLst>
              <c:f>(Housing!$C$305,Housing!$E$305,Housing!$G$305)</c:f>
              <c:numCache>
                <c:formatCode>#,##0.0%</c:formatCode>
                <c:ptCount val="3"/>
                <c:pt idx="0">
                  <c:v>0</c:v>
                </c:pt>
                <c:pt idx="1">
                  <c:v>9.8684210526315784E-3</c:v>
                </c:pt>
                <c:pt idx="2">
                  <c:v>2.5507363732982437E-2</c:v>
                </c:pt>
              </c:numCache>
            </c:numRef>
          </c:val>
          <c:extLst>
            <c:ext xmlns:c16="http://schemas.microsoft.com/office/drawing/2014/chart" uri="{C3380CC4-5D6E-409C-BE32-E72D297353CC}">
              <c16:uniqueId val="{00000003-E684-4333-B574-FE7B8AAF81BE}"/>
            </c:ext>
          </c:extLst>
        </c:ser>
        <c:dLbls>
          <c:dLblPos val="ctr"/>
          <c:showLegendKey val="0"/>
          <c:showVal val="1"/>
          <c:showCatName val="0"/>
          <c:showSerName val="0"/>
          <c:showPercent val="0"/>
          <c:showBubbleSize val="0"/>
        </c:dLbls>
        <c:gapWidth val="40"/>
        <c:overlap val="100"/>
        <c:axId val="1376885872"/>
        <c:axId val="1376883792"/>
      </c:barChart>
      <c:catAx>
        <c:axId val="13768858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3792"/>
        <c:crosses val="autoZero"/>
        <c:auto val="1"/>
        <c:lblAlgn val="ctr"/>
        <c:lblOffset val="100"/>
        <c:noMultiLvlLbl val="0"/>
      </c:catAx>
      <c:valAx>
        <c:axId val="13768837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5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Housing!$A$147</c:f>
              <c:strCache>
                <c:ptCount val="1"/>
                <c:pt idx="0">
                  <c:v>Total Jobs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Housing!$B$147:$D$147</c:f>
              <c:numCache>
                <c:formatCode>_(* #,##0_);_(* \(#,##0\);_(* "-"??_);_(@_)</c:formatCode>
                <c:ptCount val="3"/>
                <c:pt idx="0">
                  <c:v>21385</c:v>
                </c:pt>
                <c:pt idx="1">
                  <c:v>20654</c:v>
                </c:pt>
                <c:pt idx="2">
                  <c:v>21992</c:v>
                </c:pt>
              </c:numCache>
            </c:numRef>
          </c:val>
          <c:extLst>
            <c:ext xmlns:c16="http://schemas.microsoft.com/office/drawing/2014/chart" uri="{C3380CC4-5D6E-409C-BE32-E72D297353CC}">
              <c16:uniqueId val="{00000000-45FD-45F7-BE6B-24392B076174}"/>
            </c:ext>
          </c:extLst>
        </c:ser>
        <c:ser>
          <c:idx val="1"/>
          <c:order val="1"/>
          <c:tx>
            <c:strRef>
              <c:f>Housing!$A$148</c:f>
              <c:strCache>
                <c:ptCount val="1"/>
                <c:pt idx="0">
                  <c:v>Total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Housing!$B$148:$D$148</c:f>
              <c:numCache>
                <c:formatCode>#,##0</c:formatCode>
                <c:ptCount val="3"/>
                <c:pt idx="0">
                  <c:v>9886</c:v>
                </c:pt>
                <c:pt idx="1">
                  <c:v>10621</c:v>
                </c:pt>
                <c:pt idx="2">
                  <c:v>10142</c:v>
                </c:pt>
              </c:numCache>
            </c:numRef>
          </c:val>
          <c:extLst>
            <c:ext xmlns:c16="http://schemas.microsoft.com/office/drawing/2014/chart" uri="{C3380CC4-5D6E-409C-BE32-E72D297353CC}">
              <c16:uniqueId val="{00000001-45FD-45F7-BE6B-24392B076174}"/>
            </c:ext>
          </c:extLst>
        </c:ser>
        <c:dLbls>
          <c:showLegendKey val="0"/>
          <c:showVal val="0"/>
          <c:showCatName val="0"/>
          <c:showSerName val="0"/>
          <c:showPercent val="0"/>
          <c:showBubbleSize val="0"/>
        </c:dLbls>
        <c:gapWidth val="40"/>
        <c:axId val="1805221455"/>
        <c:axId val="1805231439"/>
      </c:barChart>
      <c:lineChart>
        <c:grouping val="standard"/>
        <c:varyColors val="0"/>
        <c:ser>
          <c:idx val="2"/>
          <c:order val="2"/>
          <c:tx>
            <c:strRef>
              <c:f>Housing!$A$149</c:f>
              <c:strCache>
                <c:ptCount val="1"/>
                <c:pt idx="0">
                  <c:v>Jobs-to-Housing Ratio</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Housing!$B$149:$D$149</c:f>
              <c:numCache>
                <c:formatCode>0.00</c:formatCode>
                <c:ptCount val="3"/>
                <c:pt idx="0">
                  <c:v>2.1631600242767548</c:v>
                </c:pt>
                <c:pt idx="1">
                  <c:v>1.9446379813576875</c:v>
                </c:pt>
                <c:pt idx="2">
                  <c:v>2.1684085979096825</c:v>
                </c:pt>
              </c:numCache>
            </c:numRef>
          </c:val>
          <c:smooth val="0"/>
          <c:extLst>
            <c:ext xmlns:c16="http://schemas.microsoft.com/office/drawing/2014/chart" uri="{C3380CC4-5D6E-409C-BE32-E72D297353CC}">
              <c16:uniqueId val="{00000002-45FD-45F7-BE6B-24392B076174}"/>
            </c:ext>
          </c:extLst>
        </c:ser>
        <c:dLbls>
          <c:showLegendKey val="0"/>
          <c:showVal val="0"/>
          <c:showCatName val="0"/>
          <c:showSerName val="0"/>
          <c:showPercent val="0"/>
          <c:showBubbleSize val="0"/>
        </c:dLbls>
        <c:marker val="1"/>
        <c:smooth val="0"/>
        <c:axId val="1805232271"/>
        <c:axId val="1805233103"/>
      </c:lineChart>
      <c:catAx>
        <c:axId val="1805221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1439"/>
        <c:crosses val="autoZero"/>
        <c:auto val="1"/>
        <c:lblAlgn val="ctr"/>
        <c:lblOffset val="100"/>
        <c:noMultiLvlLbl val="0"/>
      </c:catAx>
      <c:valAx>
        <c:axId val="18052314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Jobs and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21455"/>
        <c:crosses val="autoZero"/>
        <c:crossBetween val="between"/>
      </c:valAx>
      <c:valAx>
        <c:axId val="1805233103"/>
        <c:scaling>
          <c:orientation val="minMax"/>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Jobs-to-Housing</a:t>
                </a:r>
                <a:r>
                  <a:rPr lang="en-US" baseline="0"/>
                  <a:t> Ratio</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2271"/>
        <c:crosses val="max"/>
        <c:crossBetween val="between"/>
      </c:valAx>
      <c:catAx>
        <c:axId val="1805232271"/>
        <c:scaling>
          <c:orientation val="minMax"/>
        </c:scaling>
        <c:delete val="1"/>
        <c:axPos val="b"/>
        <c:numFmt formatCode="General" sourceLinked="1"/>
        <c:majorTickMark val="out"/>
        <c:minorTickMark val="none"/>
        <c:tickLblPos val="nextTo"/>
        <c:crossAx val="18052331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Housing!$C$236</c:f>
              <c:strCache>
                <c:ptCount val="1"/>
                <c:pt idx="0">
                  <c:v>Unincorporated Kings County</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Housing!$C$237:$C$257</c15:sqref>
                  </c15:fullRef>
                </c:ext>
              </c:extLst>
              <c:f>(Housing!$C$245:$C$250,Housing!$C$252:$C$257)</c:f>
              <c:numCache>
                <c:formatCode>#,##0.0%</c:formatCode>
                <c:ptCount val="12"/>
                <c:pt idx="0">
                  <c:v>2.2717438338381653E-3</c:v>
                </c:pt>
                <c:pt idx="1">
                  <c:v>9.736045002163566E-4</c:v>
                </c:pt>
                <c:pt idx="2">
                  <c:v>5.2250108178277799E-2</c:v>
                </c:pt>
                <c:pt idx="3">
                  <c:v>0.26330592816962356</c:v>
                </c:pt>
                <c:pt idx="4">
                  <c:v>0.12105149286023366</c:v>
                </c:pt>
                <c:pt idx="5">
                  <c:v>2.5097360450021637E-2</c:v>
                </c:pt>
                <c:pt idx="6">
                  <c:v>2.4881003894418E-3</c:v>
                </c:pt>
                <c:pt idx="7">
                  <c:v>1.5577672003461706E-2</c:v>
                </c:pt>
                <c:pt idx="8">
                  <c:v>0.17232799653829511</c:v>
                </c:pt>
                <c:pt idx="9">
                  <c:v>0.25248810038944181</c:v>
                </c:pt>
                <c:pt idx="10">
                  <c:v>8.4595413241021197E-2</c:v>
                </c:pt>
                <c:pt idx="11">
                  <c:v>7.5724794461272176E-3</c:v>
                </c:pt>
              </c:numCache>
            </c:numRef>
          </c:val>
          <c:extLst>
            <c:ext xmlns:c16="http://schemas.microsoft.com/office/drawing/2014/chart" uri="{C3380CC4-5D6E-409C-BE32-E72D297353CC}">
              <c16:uniqueId val="{00000001-FD59-4A1F-BCD5-EDE914BAF760}"/>
            </c:ext>
          </c:extLst>
        </c:ser>
        <c:ser>
          <c:idx val="3"/>
          <c:order val="3"/>
          <c:tx>
            <c:strRef>
              <c:f>Housing!$E$236</c:f>
              <c:strCache>
                <c:ptCount val="1"/>
                <c:pt idx="0">
                  <c:v>Kings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Housing!$E$237:$E$257</c15:sqref>
                  </c15:fullRef>
                </c:ext>
              </c:extLst>
              <c:f>(Housing!$E$245:$E$250,Housing!$E$252:$E$257)</c:f>
              <c:numCache>
                <c:formatCode>#,##0.0%</c:formatCode>
                <c:ptCount val="12"/>
                <c:pt idx="0">
                  <c:v>2.9584441794330797E-3</c:v>
                </c:pt>
                <c:pt idx="1">
                  <c:v>1.6512246582882305E-3</c:v>
                </c:pt>
                <c:pt idx="2">
                  <c:v>4.8068984496835152E-2</c:v>
                </c:pt>
                <c:pt idx="3">
                  <c:v>0.32084212457572697</c:v>
                </c:pt>
                <c:pt idx="4">
                  <c:v>0.1431290707274562</c:v>
                </c:pt>
                <c:pt idx="5">
                  <c:v>1.9264287680029354E-2</c:v>
                </c:pt>
                <c:pt idx="6">
                  <c:v>1.1742042014494082E-2</c:v>
                </c:pt>
                <c:pt idx="7">
                  <c:v>4.6761764975690304E-2</c:v>
                </c:pt>
                <c:pt idx="8">
                  <c:v>0.17863040088065316</c:v>
                </c:pt>
                <c:pt idx="9">
                  <c:v>0.18190991652142005</c:v>
                </c:pt>
                <c:pt idx="10">
                  <c:v>4.1578754242730026E-2</c:v>
                </c:pt>
                <c:pt idx="11">
                  <c:v>3.462985047243372E-3</c:v>
                </c:pt>
              </c:numCache>
            </c:numRef>
          </c:val>
          <c:extLst>
            <c:ext xmlns:c16="http://schemas.microsoft.com/office/drawing/2014/chart" uri="{C3380CC4-5D6E-409C-BE32-E72D297353CC}">
              <c16:uniqueId val="{00000003-FD59-4A1F-BCD5-EDE914BAF760}"/>
            </c:ext>
          </c:extLst>
        </c:ser>
        <c:ser>
          <c:idx val="5"/>
          <c:order val="5"/>
          <c:tx>
            <c:strRef>
              <c:f>Housing!$G$236</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Housing!$G$237:$G$257</c15:sqref>
                  </c15:fullRef>
                </c:ext>
              </c:extLst>
              <c:f>(Housing!$G$245:$G$250,Housing!$G$252:$G$257)</c:f>
              <c:numCache>
                <c:formatCode>#,##0.0%</c:formatCode>
                <c:ptCount val="12"/>
                <c:pt idx="0">
                  <c:v>4.0000000000000001E-3</c:v>
                </c:pt>
                <c:pt idx="1">
                  <c:v>1.2999999999999999E-2</c:v>
                </c:pt>
                <c:pt idx="2">
                  <c:v>0.1</c:v>
                </c:pt>
                <c:pt idx="3">
                  <c:v>0.246</c:v>
                </c:pt>
                <c:pt idx="4">
                  <c:v>0.15</c:v>
                </c:pt>
                <c:pt idx="5">
                  <c:v>3.9E-2</c:v>
                </c:pt>
                <c:pt idx="6">
                  <c:v>3.7999999999999999E-2</c:v>
                </c:pt>
                <c:pt idx="7">
                  <c:v>0.115</c:v>
                </c:pt>
                <c:pt idx="8">
                  <c:v>0.16900000000000001</c:v>
                </c:pt>
                <c:pt idx="9">
                  <c:v>9.0999999999999998E-2</c:v>
                </c:pt>
                <c:pt idx="10">
                  <c:v>2.8000000000000001E-2</c:v>
                </c:pt>
                <c:pt idx="11">
                  <c:v>5.0000000000000001E-3</c:v>
                </c:pt>
              </c:numCache>
            </c:numRef>
          </c:val>
          <c:extLst>
            <c:ext xmlns:c16="http://schemas.microsoft.com/office/drawing/2014/chart" uri="{C3380CC4-5D6E-409C-BE32-E72D297353CC}">
              <c16:uniqueId val="{00000005-FD59-4A1F-BCD5-EDE914BAF760}"/>
            </c:ext>
          </c:extLst>
        </c:ser>
        <c:dLbls>
          <c:dLblPos val="outEnd"/>
          <c:showLegendKey val="0"/>
          <c:showVal val="1"/>
          <c:showCatName val="0"/>
          <c:showSerName val="0"/>
          <c:showPercent val="0"/>
          <c:showBubbleSize val="0"/>
        </c:dLbls>
        <c:gapWidth val="40"/>
        <c:axId val="1363399695"/>
        <c:axId val="1363397199"/>
        <c:extLst>
          <c:ext xmlns:c15="http://schemas.microsoft.com/office/drawing/2012/chart" uri="{02D57815-91ED-43cb-92C2-25804820EDAC}">
            <c15:filteredBarSeries>
              <c15:ser>
                <c:idx val="0"/>
                <c:order val="0"/>
                <c:tx>
                  <c:strRef>
                    <c:extLst>
                      <c:ext uri="{02D57815-91ED-43cb-92C2-25804820EDAC}">
                        <c15:formulaRef>
                          <c15:sqref>Housing!$B$236</c15:sqref>
                        </c15:formulaRef>
                      </c:ext>
                    </c:extLst>
                    <c:strCache>
                      <c:ptCount val="1"/>
                      <c:pt idx="0">
                        <c:v>Unincorporated Kings County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uri="{02D57815-91ED-43cb-92C2-25804820EDAC}">
                        <c15:fullRef>
                          <c15:sqref>Housing!$B$237:$B$257</c15:sqref>
                        </c15:fullRef>
                        <c15:formulaRef>
                          <c15:sqref>(Housing!$B$245:$B$250,Housing!$B$252:$B$257)</c15:sqref>
                        </c15:formulaRef>
                      </c:ext>
                    </c:extLst>
                    <c:numCache>
                      <c:formatCode>#,##0</c:formatCode>
                      <c:ptCount val="12"/>
                      <c:pt idx="0">
                        <c:v>21</c:v>
                      </c:pt>
                      <c:pt idx="1">
                        <c:v>9</c:v>
                      </c:pt>
                      <c:pt idx="2">
                        <c:v>483</c:v>
                      </c:pt>
                      <c:pt idx="3">
                        <c:v>2434</c:v>
                      </c:pt>
                      <c:pt idx="4">
                        <c:v>1119</c:v>
                      </c:pt>
                      <c:pt idx="5">
                        <c:v>232</c:v>
                      </c:pt>
                      <c:pt idx="6">
                        <c:v>23</c:v>
                      </c:pt>
                      <c:pt idx="7">
                        <c:v>144</c:v>
                      </c:pt>
                      <c:pt idx="8">
                        <c:v>1593</c:v>
                      </c:pt>
                      <c:pt idx="9">
                        <c:v>2334</c:v>
                      </c:pt>
                      <c:pt idx="10">
                        <c:v>782</c:v>
                      </c:pt>
                      <c:pt idx="11">
                        <c:v>70</c:v>
                      </c:pt>
                    </c:numCache>
                  </c:numRef>
                </c:val>
                <c:extLst>
                  <c:ext xmlns:c16="http://schemas.microsoft.com/office/drawing/2014/chart" uri="{C3380CC4-5D6E-409C-BE32-E72D297353CC}">
                    <c16:uniqueId val="{00000000-FD59-4A1F-BCD5-EDE914BAF760}"/>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Housing!$D$236</c15:sqref>
                        </c15:formulaRef>
                      </c:ext>
                    </c:extLst>
                    <c:strCache>
                      <c:ptCount val="1"/>
                      <c:pt idx="0">
                        <c:v>Kings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Housing!$D$237:$D$257</c15:sqref>
                        </c15:fullRef>
                        <c15:formulaRef>
                          <c15:sqref>(Housing!$D$245:$D$250,Housing!$D$252:$D$257)</c15:sqref>
                        </c15:formulaRef>
                      </c:ext>
                    </c:extLst>
                    <c:numCache>
                      <c:formatCode>#,##0</c:formatCode>
                      <c:ptCount val="12"/>
                      <c:pt idx="0">
                        <c:v>129</c:v>
                      </c:pt>
                      <c:pt idx="1">
                        <c:v>72</c:v>
                      </c:pt>
                      <c:pt idx="2">
                        <c:v>2096</c:v>
                      </c:pt>
                      <c:pt idx="3">
                        <c:v>13990</c:v>
                      </c:pt>
                      <c:pt idx="4">
                        <c:v>6241</c:v>
                      </c:pt>
                      <c:pt idx="5">
                        <c:v>840</c:v>
                      </c:pt>
                      <c:pt idx="6">
                        <c:v>512</c:v>
                      </c:pt>
                      <c:pt idx="7">
                        <c:v>2039</c:v>
                      </c:pt>
                      <c:pt idx="8">
                        <c:v>7789</c:v>
                      </c:pt>
                      <c:pt idx="9">
                        <c:v>7932</c:v>
                      </c:pt>
                      <c:pt idx="10">
                        <c:v>1813</c:v>
                      </c:pt>
                      <c:pt idx="11">
                        <c:v>151</c:v>
                      </c:pt>
                    </c:numCache>
                  </c:numRef>
                </c:val>
                <c:extLst xmlns:c15="http://schemas.microsoft.com/office/drawing/2012/chart">
                  <c:ext xmlns:c16="http://schemas.microsoft.com/office/drawing/2014/chart" uri="{C3380CC4-5D6E-409C-BE32-E72D297353CC}">
                    <c16:uniqueId val="{00000002-FD59-4A1F-BCD5-EDE914BAF760}"/>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Housing!$F$236</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Housing!$F$237:$F$257</c15:sqref>
                        </c15:fullRef>
                        <c15:formulaRef>
                          <c15:sqref>(Housing!$F$245:$F$250,Housing!$F$252:$F$257)</c15:sqref>
                        </c15:formulaRef>
                      </c:ext>
                    </c:extLst>
                    <c:numCache>
                      <c:formatCode>#,##0</c:formatCode>
                      <c:ptCount val="12"/>
                      <c:pt idx="0">
                        <c:v>50963</c:v>
                      </c:pt>
                      <c:pt idx="1">
                        <c:v>173846</c:v>
                      </c:pt>
                      <c:pt idx="2">
                        <c:v>1307148</c:v>
                      </c:pt>
                      <c:pt idx="3">
                        <c:v>3228533</c:v>
                      </c:pt>
                      <c:pt idx="4">
                        <c:v>1964487</c:v>
                      </c:pt>
                      <c:pt idx="5">
                        <c:v>516341</c:v>
                      </c:pt>
                      <c:pt idx="6">
                        <c:v>496503</c:v>
                      </c:pt>
                      <c:pt idx="7">
                        <c:v>1512885</c:v>
                      </c:pt>
                      <c:pt idx="8">
                        <c:v>2220822</c:v>
                      </c:pt>
                      <c:pt idx="9">
                        <c:v>1189552</c:v>
                      </c:pt>
                      <c:pt idx="10">
                        <c:v>372132</c:v>
                      </c:pt>
                      <c:pt idx="11">
                        <c:v>69902</c:v>
                      </c:pt>
                    </c:numCache>
                  </c:numRef>
                </c:val>
                <c:extLst xmlns:c15="http://schemas.microsoft.com/office/drawing/2012/chart">
                  <c:ext xmlns:c16="http://schemas.microsoft.com/office/drawing/2014/chart" uri="{C3380CC4-5D6E-409C-BE32-E72D297353CC}">
                    <c16:uniqueId val="{00000004-FD59-4A1F-BCD5-EDE914BAF760}"/>
                  </c:ext>
                </c:extLst>
              </c15:ser>
            </c15:filteredBarSeries>
          </c:ext>
        </c:extLst>
      </c:barChart>
      <c:catAx>
        <c:axId val="1363399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7199"/>
        <c:crosses val="autoZero"/>
        <c:auto val="1"/>
        <c:lblAlgn val="ctr"/>
        <c:lblOffset val="100"/>
        <c:noMultiLvlLbl val="0"/>
      </c:catAx>
      <c:valAx>
        <c:axId val="136339719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96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Housing!$C$200</c:f>
              <c:strCache>
                <c:ptCount val="1"/>
                <c:pt idx="0">
                  <c:v>2010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Housing!$C$201:$C$213</c15:sqref>
                  </c15:fullRef>
                </c:ext>
              </c:extLst>
              <c:f>(Housing!$C$205:$C$207,Housing!$C$211:$C$213)</c:f>
              <c:numCache>
                <c:formatCode>#,##0.0%</c:formatCode>
                <c:ptCount val="6"/>
                <c:pt idx="0">
                  <c:v>5.0505050505050504E-2</c:v>
                </c:pt>
                <c:pt idx="1">
                  <c:v>1.1956297670583385E-2</c:v>
                </c:pt>
                <c:pt idx="2">
                  <c:v>4.1228612657184083E-4</c:v>
                </c:pt>
                <c:pt idx="3">
                  <c:v>6.5073947667804319E-2</c:v>
                </c:pt>
                <c:pt idx="4">
                  <c:v>1.3879408418657566E-2</c:v>
                </c:pt>
                <c:pt idx="5">
                  <c:v>8.1911262798634813E-3</c:v>
                </c:pt>
              </c:numCache>
            </c:numRef>
          </c:val>
          <c:extLst>
            <c:ext xmlns:c16="http://schemas.microsoft.com/office/drawing/2014/chart" uri="{C3380CC4-5D6E-409C-BE32-E72D297353CC}">
              <c16:uniqueId val="{00000001-34FA-43AB-AAF8-BCBF9E98C727}"/>
            </c:ext>
          </c:extLst>
        </c:ser>
        <c:ser>
          <c:idx val="3"/>
          <c:order val="3"/>
          <c:tx>
            <c:strRef>
              <c:f>Housing!$E$200</c:f>
              <c:strCache>
                <c:ptCount val="1"/>
                <c:pt idx="0">
                  <c:v>2015</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Housing!$E$201:$E$213</c15:sqref>
                  </c15:fullRef>
                </c:ext>
              </c:extLst>
              <c:f>(Housing!$E$205:$E$207,Housing!$E$211:$E$213)</c:f>
              <c:numCache>
                <c:formatCode>#,##0.0%</c:formatCode>
                <c:ptCount val="6"/>
                <c:pt idx="0">
                  <c:v>4.4718909710391823E-2</c:v>
                </c:pt>
                <c:pt idx="1">
                  <c:v>2.0442930153321975E-2</c:v>
                </c:pt>
                <c:pt idx="2">
                  <c:v>4.2589437819420784E-4</c:v>
                </c:pt>
                <c:pt idx="3">
                  <c:v>6.1184339956718473E-2</c:v>
                </c:pt>
                <c:pt idx="4">
                  <c:v>1.8099547511312219E-2</c:v>
                </c:pt>
                <c:pt idx="5">
                  <c:v>7.8693684831792243E-4</c:v>
                </c:pt>
              </c:numCache>
            </c:numRef>
          </c:val>
          <c:extLst>
            <c:ext xmlns:c16="http://schemas.microsoft.com/office/drawing/2014/chart" uri="{C3380CC4-5D6E-409C-BE32-E72D297353CC}">
              <c16:uniqueId val="{00000003-34FA-43AB-AAF8-BCBF9E98C727}"/>
            </c:ext>
          </c:extLst>
        </c:ser>
        <c:ser>
          <c:idx val="5"/>
          <c:order val="5"/>
          <c:tx>
            <c:strRef>
              <c:f>Housing!$G$200</c:f>
              <c:strCache>
                <c:ptCount val="1"/>
                <c:pt idx="0">
                  <c:v>2020</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Housing!$G$201:$G$213</c15:sqref>
                  </c15:fullRef>
                </c:ext>
              </c:extLst>
              <c:f>(Housing!$G$205:$G$207,Housing!$G$211:$G$213)</c:f>
              <c:numCache>
                <c:formatCode>#,##0.0%</c:formatCode>
                <c:ptCount val="6"/>
                <c:pt idx="0">
                  <c:v>2.3499302000930665E-2</c:v>
                </c:pt>
                <c:pt idx="1">
                  <c:v>2.4429967426710098E-2</c:v>
                </c:pt>
                <c:pt idx="2">
                  <c:v>1.8613308515588647E-3</c:v>
                </c:pt>
                <c:pt idx="3">
                  <c:v>7.3594824100283063E-2</c:v>
                </c:pt>
                <c:pt idx="4">
                  <c:v>2.5677315002021837E-2</c:v>
                </c:pt>
                <c:pt idx="5">
                  <c:v>2.2240194096239383E-3</c:v>
                </c:pt>
              </c:numCache>
            </c:numRef>
          </c:val>
          <c:extLst>
            <c:ext xmlns:c16="http://schemas.microsoft.com/office/drawing/2014/chart" uri="{C3380CC4-5D6E-409C-BE32-E72D297353CC}">
              <c16:uniqueId val="{00000005-34FA-43AB-AAF8-BCBF9E98C727}"/>
            </c:ext>
          </c:extLst>
        </c:ser>
        <c:dLbls>
          <c:dLblPos val="outEnd"/>
          <c:showLegendKey val="0"/>
          <c:showVal val="1"/>
          <c:showCatName val="0"/>
          <c:showSerName val="0"/>
          <c:showPercent val="0"/>
          <c:showBubbleSize val="0"/>
        </c:dLbls>
        <c:gapWidth val="40"/>
        <c:axId val="763707055"/>
        <c:axId val="763692079"/>
        <c:extLst>
          <c:ext xmlns:c15="http://schemas.microsoft.com/office/drawing/2012/chart" uri="{02D57815-91ED-43cb-92C2-25804820EDAC}">
            <c15:filteredBarSeries>
              <c15:ser>
                <c:idx val="0"/>
                <c:order val="0"/>
                <c:tx>
                  <c:strRef>
                    <c:extLst>
                      <c:ext uri="{02D57815-91ED-43cb-92C2-25804820EDAC}">
                        <c15:formulaRef>
                          <c15:sqref>Housing!$B$200</c15:sqref>
                        </c15:formulaRef>
                      </c:ext>
                    </c:extLst>
                    <c:strCache>
                      <c:ptCount val="1"/>
                      <c:pt idx="0">
                        <c:v>2010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uri="{02D57815-91ED-43cb-92C2-25804820EDAC}">
                        <c15:fullRef>
                          <c15:sqref>Housing!$B$201:$B$213</c15:sqref>
                        </c15:fullRef>
                        <c15:formulaRef>
                          <c15:sqref>(Housing!$B$205:$B$207,Housing!$B$211:$B$213)</c15:sqref>
                        </c15:formulaRef>
                      </c:ext>
                    </c:extLst>
                    <c:numCache>
                      <c:formatCode>#,##0</c:formatCode>
                      <c:ptCount val="6"/>
                      <c:pt idx="0">
                        <c:v>245</c:v>
                      </c:pt>
                      <c:pt idx="1">
                        <c:v>58</c:v>
                      </c:pt>
                      <c:pt idx="2">
                        <c:v>2</c:v>
                      </c:pt>
                      <c:pt idx="3">
                        <c:v>286</c:v>
                      </c:pt>
                      <c:pt idx="4">
                        <c:v>61</c:v>
                      </c:pt>
                      <c:pt idx="5">
                        <c:v>36</c:v>
                      </c:pt>
                    </c:numCache>
                  </c:numRef>
                </c:val>
                <c:extLst>
                  <c:ext xmlns:c16="http://schemas.microsoft.com/office/drawing/2014/chart" uri="{C3380CC4-5D6E-409C-BE32-E72D297353CC}">
                    <c16:uniqueId val="{00000000-34FA-43AB-AAF8-BCBF9E98C72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Housing!$D$200</c15:sqref>
                        </c15:formulaRef>
                      </c:ext>
                    </c:extLst>
                    <c:strCache>
                      <c:ptCount val="1"/>
                      <c:pt idx="0">
                        <c:v>2015</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Housing!$D$201:$D$213</c15:sqref>
                        </c15:fullRef>
                        <c15:formulaRef>
                          <c15:sqref>(Housing!$D$205:$D$207,Housing!$D$211:$D$213)</c15:sqref>
                        </c15:formulaRef>
                      </c:ext>
                    </c:extLst>
                    <c:numCache>
                      <c:formatCode>#,##0</c:formatCode>
                      <c:ptCount val="6"/>
                      <c:pt idx="0">
                        <c:v>210</c:v>
                      </c:pt>
                      <c:pt idx="1">
                        <c:v>96</c:v>
                      </c:pt>
                      <c:pt idx="2">
                        <c:v>2</c:v>
                      </c:pt>
                      <c:pt idx="3">
                        <c:v>311</c:v>
                      </c:pt>
                      <c:pt idx="4">
                        <c:v>92</c:v>
                      </c:pt>
                      <c:pt idx="5">
                        <c:v>4</c:v>
                      </c:pt>
                    </c:numCache>
                  </c:numRef>
                </c:val>
                <c:extLst xmlns:c15="http://schemas.microsoft.com/office/drawing/2012/chart">
                  <c:ext xmlns:c16="http://schemas.microsoft.com/office/drawing/2014/chart" uri="{C3380CC4-5D6E-409C-BE32-E72D297353CC}">
                    <c16:uniqueId val="{00000002-34FA-43AB-AAF8-BCBF9E98C72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Housing!$F$200</c15:sqref>
                        </c15:formulaRef>
                      </c:ext>
                    </c:extLst>
                    <c:strCache>
                      <c:ptCount val="1"/>
                      <c:pt idx="0">
                        <c:v>2020</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Housing!$F$201:$F$213</c15:sqref>
                        </c15:fullRef>
                        <c15:formulaRef>
                          <c15:sqref>(Housing!$F$205:$F$207,Housing!$F$211:$F$213)</c15:sqref>
                        </c15:formulaRef>
                      </c:ext>
                    </c:extLst>
                    <c:numCache>
                      <c:formatCode>#,##0</c:formatCode>
                      <c:ptCount val="6"/>
                      <c:pt idx="0">
                        <c:v>101</c:v>
                      </c:pt>
                      <c:pt idx="1">
                        <c:v>105</c:v>
                      </c:pt>
                      <c:pt idx="2">
                        <c:v>8</c:v>
                      </c:pt>
                      <c:pt idx="3">
                        <c:v>364</c:v>
                      </c:pt>
                      <c:pt idx="4">
                        <c:v>127</c:v>
                      </c:pt>
                      <c:pt idx="5">
                        <c:v>11</c:v>
                      </c:pt>
                    </c:numCache>
                  </c:numRef>
                </c:val>
                <c:extLst xmlns:c15="http://schemas.microsoft.com/office/drawing/2012/chart">
                  <c:ext xmlns:c16="http://schemas.microsoft.com/office/drawing/2014/chart" uri="{C3380CC4-5D6E-409C-BE32-E72D297353CC}">
                    <c16:uniqueId val="{00000004-34FA-43AB-AAF8-BCBF9E98C727}"/>
                  </c:ext>
                </c:extLst>
              </c15:ser>
            </c15:filteredBarSeries>
          </c:ext>
        </c:extLst>
      </c:barChart>
      <c:catAx>
        <c:axId val="763707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692079"/>
        <c:crosses val="autoZero"/>
        <c:auto val="1"/>
        <c:lblAlgn val="ctr"/>
        <c:lblOffset val="100"/>
        <c:noMultiLvlLbl val="0"/>
      </c:catAx>
      <c:valAx>
        <c:axId val="7636920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7070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Housing!$C$122</c:f>
              <c:strCache>
                <c:ptCount val="1"/>
                <c:pt idx="0">
                  <c:v>Unincorporated Kings County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Housing!$C$123:$C$129</c15:sqref>
                  </c15:fullRef>
                </c:ext>
              </c:extLst>
              <c:f>(Housing!$C$126,Housing!$C$129)</c:f>
              <c:numCache>
                <c:formatCode>#,##0.0%</c:formatCode>
                <c:ptCount val="2"/>
                <c:pt idx="0">
                  <c:v>9.736045002163566E-4</c:v>
                </c:pt>
                <c:pt idx="1">
                  <c:v>6.490696668109044E-4</c:v>
                </c:pt>
              </c:numCache>
            </c:numRef>
          </c:val>
          <c:extLst>
            <c:ext xmlns:c16="http://schemas.microsoft.com/office/drawing/2014/chart" uri="{C3380CC4-5D6E-409C-BE32-E72D297353CC}">
              <c16:uniqueId val="{00000001-46A9-46D9-A673-9F744ABAC6EB}"/>
            </c:ext>
          </c:extLst>
        </c:ser>
        <c:ser>
          <c:idx val="3"/>
          <c:order val="3"/>
          <c:tx>
            <c:strRef>
              <c:f>Housing!$E$122</c:f>
              <c:strCache>
                <c:ptCount val="1"/>
                <c:pt idx="0">
                  <c:v>Kings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Housing!$E$123:$E$129</c15:sqref>
                  </c15:fullRef>
                </c:ext>
              </c:extLst>
              <c:f>(Housing!$E$126,Housing!$E$129)</c:f>
              <c:numCache>
                <c:formatCode>#,##0.0%</c:formatCode>
                <c:ptCount val="2"/>
                <c:pt idx="0">
                  <c:v>7.7974497752499765E-4</c:v>
                </c:pt>
                <c:pt idx="1">
                  <c:v>5.0454086781029264E-4</c:v>
                </c:pt>
              </c:numCache>
            </c:numRef>
          </c:val>
          <c:extLst>
            <c:ext xmlns:c16="http://schemas.microsoft.com/office/drawing/2014/chart" uri="{C3380CC4-5D6E-409C-BE32-E72D297353CC}">
              <c16:uniqueId val="{00000003-46A9-46D9-A673-9F744ABAC6EB}"/>
            </c:ext>
          </c:extLst>
        </c:ser>
        <c:ser>
          <c:idx val="5"/>
          <c:order val="5"/>
          <c:tx>
            <c:strRef>
              <c:f>Housing!$G$122</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Housing!$G$123:$G$129</c15:sqref>
                  </c15:fullRef>
                </c:ext>
              </c:extLst>
              <c:f>(Housing!$G$126,Housing!$G$129)</c:f>
              <c:numCache>
                <c:formatCode>#,##0.0%</c:formatCode>
                <c:ptCount val="2"/>
                <c:pt idx="0">
                  <c:v>1E-3</c:v>
                </c:pt>
                <c:pt idx="1">
                  <c:v>3.0000000000000001E-3</c:v>
                </c:pt>
              </c:numCache>
            </c:numRef>
          </c:val>
          <c:extLst>
            <c:ext xmlns:c16="http://schemas.microsoft.com/office/drawing/2014/chart" uri="{C3380CC4-5D6E-409C-BE32-E72D297353CC}">
              <c16:uniqueId val="{00000005-46A9-46D9-A673-9F744ABAC6EB}"/>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Housing!$B$122</c15:sqref>
                        </c15:formulaRef>
                      </c:ext>
                    </c:extLst>
                    <c:strCache>
                      <c:ptCount val="1"/>
                      <c:pt idx="0">
                        <c:v>Unincorporated Kings County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uri="{02D57815-91ED-43cb-92C2-25804820EDAC}">
                        <c15:fullRef>
                          <c15:sqref>Housing!$B$123:$B$129</c15:sqref>
                        </c15:fullRef>
                        <c15:formulaRef>
                          <c15:sqref>(Housing!$B$126,Housing!$B$129)</c15:sqref>
                        </c15:formulaRef>
                      </c:ext>
                    </c:extLst>
                    <c:numCache>
                      <c:formatCode>#,##0</c:formatCode>
                      <c:ptCount val="2"/>
                      <c:pt idx="0">
                        <c:v>9</c:v>
                      </c:pt>
                      <c:pt idx="1">
                        <c:v>6</c:v>
                      </c:pt>
                    </c:numCache>
                  </c:numRef>
                </c:val>
                <c:extLst>
                  <c:ext xmlns:c16="http://schemas.microsoft.com/office/drawing/2014/chart" uri="{C3380CC4-5D6E-409C-BE32-E72D297353CC}">
                    <c16:uniqueId val="{00000000-46A9-46D9-A673-9F744ABAC6E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Housing!$D$122</c15:sqref>
                        </c15:formulaRef>
                      </c:ext>
                    </c:extLst>
                    <c:strCache>
                      <c:ptCount val="1"/>
                      <c:pt idx="0">
                        <c:v>Kings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Housing!$D$123:$D$129</c15:sqref>
                        </c15:fullRef>
                        <c15:formulaRef>
                          <c15:sqref>(Housing!$D$126,Housing!$D$129)</c15:sqref>
                        </c15:formulaRef>
                      </c:ext>
                    </c:extLst>
                    <c:numCache>
                      <c:formatCode>#,##0</c:formatCode>
                      <c:ptCount val="2"/>
                      <c:pt idx="0">
                        <c:v>34</c:v>
                      </c:pt>
                      <c:pt idx="1">
                        <c:v>22</c:v>
                      </c:pt>
                    </c:numCache>
                  </c:numRef>
                </c:val>
                <c:extLst xmlns:c15="http://schemas.microsoft.com/office/drawing/2012/chart">
                  <c:ext xmlns:c16="http://schemas.microsoft.com/office/drawing/2014/chart" uri="{C3380CC4-5D6E-409C-BE32-E72D297353CC}">
                    <c16:uniqueId val="{00000002-46A9-46D9-A673-9F744ABAC6E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Housing!$F$122</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Housing!$F$123:$F$129</c15:sqref>
                        </c15:fullRef>
                        <c15:formulaRef>
                          <c15:sqref>(Housing!$F$126,Housing!$F$129)</c15:sqref>
                        </c15:formulaRef>
                      </c:ext>
                    </c:extLst>
                    <c:numCache>
                      <c:formatCode>#,##0</c:formatCode>
                      <c:ptCount val="2"/>
                      <c:pt idx="0">
                        <c:v>17434</c:v>
                      </c:pt>
                      <c:pt idx="1">
                        <c:v>36908</c:v>
                      </c:pt>
                    </c:numCache>
                  </c:numRef>
                </c:val>
                <c:extLst xmlns:c15="http://schemas.microsoft.com/office/drawing/2012/chart">
                  <c:ext xmlns:c16="http://schemas.microsoft.com/office/drawing/2014/chart" uri="{C3380CC4-5D6E-409C-BE32-E72D297353CC}">
                    <c16:uniqueId val="{00000004-46A9-46D9-A673-9F744ABAC6EB}"/>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Housing!$C$134</c:f>
              <c:strCache>
                <c:ptCount val="1"/>
                <c:pt idx="0">
                  <c:v>Unincorporated Kings County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Housing!$C$135:$C$141</c15:sqref>
                  </c15:fullRef>
                </c:ext>
              </c:extLst>
              <c:f>(Housing!$C$138,Housing!$C$141)</c:f>
              <c:numCache>
                <c:formatCode>#,##0.0%</c:formatCode>
                <c:ptCount val="2"/>
                <c:pt idx="0">
                  <c:v>0</c:v>
                </c:pt>
                <c:pt idx="1">
                  <c:v>2.3799221116399829E-3</c:v>
                </c:pt>
              </c:numCache>
            </c:numRef>
          </c:val>
          <c:extLst>
            <c:ext xmlns:c16="http://schemas.microsoft.com/office/drawing/2014/chart" uri="{C3380CC4-5D6E-409C-BE32-E72D297353CC}">
              <c16:uniqueId val="{00000000-1A14-477B-892E-E3E1556A58C3}"/>
            </c:ext>
          </c:extLst>
        </c:ser>
        <c:ser>
          <c:idx val="3"/>
          <c:order val="3"/>
          <c:tx>
            <c:strRef>
              <c:f>Housing!$E$134</c:f>
              <c:strCache>
                <c:ptCount val="1"/>
                <c:pt idx="0">
                  <c:v>Kings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Housing!$E$135:$E$141</c15:sqref>
                  </c15:fullRef>
                </c:ext>
              </c:extLst>
              <c:f>(Housing!$E$138,Housing!$E$141)</c:f>
              <c:numCache>
                <c:formatCode>#,##0.0%</c:formatCode>
                <c:ptCount val="2"/>
                <c:pt idx="0">
                  <c:v>1.0320154114301439E-3</c:v>
                </c:pt>
                <c:pt idx="1">
                  <c:v>4.0363269424823411E-3</c:v>
                </c:pt>
              </c:numCache>
            </c:numRef>
          </c:val>
          <c:extLst>
            <c:ext xmlns:c16="http://schemas.microsoft.com/office/drawing/2014/chart" uri="{C3380CC4-5D6E-409C-BE32-E72D297353CC}">
              <c16:uniqueId val="{00000001-1A14-477B-892E-E3E1556A58C3}"/>
            </c:ext>
          </c:extLst>
        </c:ser>
        <c:ser>
          <c:idx val="5"/>
          <c:order val="5"/>
          <c:tx>
            <c:strRef>
              <c:f>Housing!$G$134</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Housing!$G$135:$G$141</c15:sqref>
                  </c15:fullRef>
                </c:ext>
              </c:extLst>
              <c:f>(Housing!$G$138,Housing!$G$141)</c:f>
              <c:numCache>
                <c:formatCode>#,##0.0%</c:formatCode>
                <c:ptCount val="2"/>
                <c:pt idx="0">
                  <c:v>2E-3</c:v>
                </c:pt>
                <c:pt idx="1">
                  <c:v>0.01</c:v>
                </c:pt>
              </c:numCache>
            </c:numRef>
          </c:val>
          <c:extLst>
            <c:ext xmlns:c16="http://schemas.microsoft.com/office/drawing/2014/chart" uri="{C3380CC4-5D6E-409C-BE32-E72D297353CC}">
              <c16:uniqueId val="{00000002-1A14-477B-892E-E3E1556A58C3}"/>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Housing!$B$134</c15:sqref>
                        </c15:formulaRef>
                      </c:ext>
                    </c:extLst>
                    <c:strCache>
                      <c:ptCount val="1"/>
                      <c:pt idx="0">
                        <c:v>Unincorporated Kings County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uri="{02D57815-91ED-43cb-92C2-25804820EDAC}">
                        <c15:fullRef>
                          <c15:sqref>Housing!$B$135:$B$141</c15:sqref>
                        </c15:fullRef>
                        <c15:formulaRef>
                          <c15:sqref>(Housing!$B$138,Housing!$B$141)</c15:sqref>
                        </c15:formulaRef>
                      </c:ext>
                    </c:extLst>
                    <c:numCache>
                      <c:formatCode>#,##0</c:formatCode>
                      <c:ptCount val="2"/>
                      <c:pt idx="0">
                        <c:v>0</c:v>
                      </c:pt>
                      <c:pt idx="1">
                        <c:v>22</c:v>
                      </c:pt>
                    </c:numCache>
                  </c:numRef>
                </c:val>
                <c:extLst>
                  <c:ext xmlns:c16="http://schemas.microsoft.com/office/drawing/2014/chart" uri="{C3380CC4-5D6E-409C-BE32-E72D297353CC}">
                    <c16:uniqueId val="{00000003-1A14-477B-892E-E3E1556A58C3}"/>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Housing!$D$134</c15:sqref>
                        </c15:formulaRef>
                      </c:ext>
                    </c:extLst>
                    <c:strCache>
                      <c:ptCount val="1"/>
                      <c:pt idx="0">
                        <c:v>Kings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Housing!$D$135:$D$141</c15:sqref>
                        </c15:fullRef>
                        <c15:formulaRef>
                          <c15:sqref>(Housing!$D$138,Housing!$D$141)</c15:sqref>
                        </c15:formulaRef>
                      </c:ext>
                    </c:extLst>
                    <c:numCache>
                      <c:formatCode>#,##0</c:formatCode>
                      <c:ptCount val="2"/>
                      <c:pt idx="0">
                        <c:v>45</c:v>
                      </c:pt>
                      <c:pt idx="1">
                        <c:v>176</c:v>
                      </c:pt>
                    </c:numCache>
                  </c:numRef>
                </c:val>
                <c:extLst xmlns:c15="http://schemas.microsoft.com/office/drawing/2012/chart">
                  <c:ext xmlns:c16="http://schemas.microsoft.com/office/drawing/2014/chart" uri="{C3380CC4-5D6E-409C-BE32-E72D297353CC}">
                    <c16:uniqueId val="{00000004-1A14-477B-892E-E3E1556A58C3}"/>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Housing!$F$134</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Housing!$F$135:$F$141</c15:sqref>
                        </c15:fullRef>
                        <c15:formulaRef>
                          <c15:sqref>(Housing!$F$138,Housing!$F$141)</c15:sqref>
                        </c15:formulaRef>
                      </c:ext>
                    </c:extLst>
                    <c:numCache>
                      <c:formatCode>#,##0</c:formatCode>
                      <c:ptCount val="2"/>
                      <c:pt idx="0">
                        <c:v>23476</c:v>
                      </c:pt>
                      <c:pt idx="1">
                        <c:v>128184</c:v>
                      </c:pt>
                    </c:numCache>
                  </c:numRef>
                </c:val>
                <c:extLst xmlns:c15="http://schemas.microsoft.com/office/drawing/2012/chart">
                  <c:ext xmlns:c16="http://schemas.microsoft.com/office/drawing/2014/chart" uri="{C3380CC4-5D6E-409C-BE32-E72D297353CC}">
                    <c16:uniqueId val="{00000005-1A14-477B-892E-E3E1556A58C3}"/>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[1]Zillow_Data!$B$141</c:f>
              <c:strCache>
                <c:ptCount val="1"/>
                <c:pt idx="0">
                  <c:v>Fresno, CA</c:v>
                </c:pt>
              </c:strCache>
            </c:strRef>
          </c:tx>
          <c:spPr>
            <a:ln w="28575" cap="rnd">
              <a:solidFill>
                <a:schemeClr val="accent1"/>
              </a:solidFill>
              <a:round/>
            </a:ln>
            <a:effectLst/>
          </c:spPr>
          <c:marker>
            <c:symbol val="none"/>
          </c:marker>
          <c:dPt>
            <c:idx val="15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0-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[1]Zillow_Data!$E$141:$FF$141</c:f>
              <c:numCache>
                <c:formatCode>General</c:formatCode>
                <c:ptCount val="158"/>
                <c:pt idx="0">
                  <c:v>253846</c:v>
                </c:pt>
                <c:pt idx="1">
                  <c:v>248253</c:v>
                </c:pt>
                <c:pt idx="2">
                  <c:v>245395</c:v>
                </c:pt>
                <c:pt idx="3">
                  <c:v>238629</c:v>
                </c:pt>
                <c:pt idx="4">
                  <c:v>232679</c:v>
                </c:pt>
                <c:pt idx="5">
                  <c:v>225468</c:v>
                </c:pt>
                <c:pt idx="6">
                  <c:v>219535</c:v>
                </c:pt>
                <c:pt idx="7">
                  <c:v>214247</c:v>
                </c:pt>
                <c:pt idx="8">
                  <c:v>212311</c:v>
                </c:pt>
                <c:pt idx="9">
                  <c:v>208428</c:v>
                </c:pt>
                <c:pt idx="10">
                  <c:v>206416</c:v>
                </c:pt>
                <c:pt idx="11">
                  <c:v>201515</c:v>
                </c:pt>
                <c:pt idx="12">
                  <c:v>197894</c:v>
                </c:pt>
                <c:pt idx="13">
                  <c:v>195878</c:v>
                </c:pt>
                <c:pt idx="14">
                  <c:v>193154</c:v>
                </c:pt>
                <c:pt idx="15">
                  <c:v>193368</c:v>
                </c:pt>
                <c:pt idx="16">
                  <c:v>194491</c:v>
                </c:pt>
                <c:pt idx="17">
                  <c:v>196033</c:v>
                </c:pt>
                <c:pt idx="18">
                  <c:v>196518</c:v>
                </c:pt>
                <c:pt idx="19">
                  <c:v>197402</c:v>
                </c:pt>
                <c:pt idx="20">
                  <c:v>191679</c:v>
                </c:pt>
                <c:pt idx="21">
                  <c:v>190092</c:v>
                </c:pt>
                <c:pt idx="22">
                  <c:v>185510</c:v>
                </c:pt>
                <c:pt idx="23">
                  <c:v>188994</c:v>
                </c:pt>
                <c:pt idx="24">
                  <c:v>182128</c:v>
                </c:pt>
                <c:pt idx="25">
                  <c:v>183114</c:v>
                </c:pt>
                <c:pt idx="26">
                  <c:v>178644</c:v>
                </c:pt>
                <c:pt idx="27">
                  <c:v>178667</c:v>
                </c:pt>
                <c:pt idx="28">
                  <c:v>175536</c:v>
                </c:pt>
                <c:pt idx="29">
                  <c:v>175789</c:v>
                </c:pt>
                <c:pt idx="30">
                  <c:v>176233</c:v>
                </c:pt>
                <c:pt idx="31">
                  <c:v>173901</c:v>
                </c:pt>
                <c:pt idx="32">
                  <c:v>174296</c:v>
                </c:pt>
                <c:pt idx="33">
                  <c:v>170348</c:v>
                </c:pt>
                <c:pt idx="34">
                  <c:v>170611</c:v>
                </c:pt>
                <c:pt idx="35">
                  <c:v>166060</c:v>
                </c:pt>
                <c:pt idx="36">
                  <c:v>167478</c:v>
                </c:pt>
                <c:pt idx="37">
                  <c:v>164254</c:v>
                </c:pt>
                <c:pt idx="38">
                  <c:v>164998</c:v>
                </c:pt>
                <c:pt idx="39">
                  <c:v>165239</c:v>
                </c:pt>
                <c:pt idx="40">
                  <c:v>166511</c:v>
                </c:pt>
                <c:pt idx="41">
                  <c:v>164934</c:v>
                </c:pt>
                <c:pt idx="42">
                  <c:v>160916</c:v>
                </c:pt>
                <c:pt idx="43">
                  <c:v>159881</c:v>
                </c:pt>
                <c:pt idx="44">
                  <c:v>160352</c:v>
                </c:pt>
                <c:pt idx="45">
                  <c:v>165928</c:v>
                </c:pt>
                <c:pt idx="46">
                  <c:v>166824</c:v>
                </c:pt>
                <c:pt idx="47">
                  <c:v>166250</c:v>
                </c:pt>
                <c:pt idx="48">
                  <c:v>165553</c:v>
                </c:pt>
                <c:pt idx="49">
                  <c:v>168006</c:v>
                </c:pt>
                <c:pt idx="50">
                  <c:v>167862</c:v>
                </c:pt>
                <c:pt idx="51">
                  <c:v>166666</c:v>
                </c:pt>
                <c:pt idx="52">
                  <c:v>165596</c:v>
                </c:pt>
                <c:pt idx="53">
                  <c:v>168081</c:v>
                </c:pt>
                <c:pt idx="54">
                  <c:v>171394</c:v>
                </c:pt>
                <c:pt idx="55">
                  <c:v>170941</c:v>
                </c:pt>
                <c:pt idx="56">
                  <c:v>172756</c:v>
                </c:pt>
                <c:pt idx="57">
                  <c:v>171539</c:v>
                </c:pt>
                <c:pt idx="58">
                  <c:v>177840</c:v>
                </c:pt>
                <c:pt idx="59">
                  <c:v>178912</c:v>
                </c:pt>
                <c:pt idx="60">
                  <c:v>183979</c:v>
                </c:pt>
                <c:pt idx="61">
                  <c:v>184116</c:v>
                </c:pt>
                <c:pt idx="62">
                  <c:v>190555</c:v>
                </c:pt>
                <c:pt idx="63">
                  <c:v>195156</c:v>
                </c:pt>
                <c:pt idx="64">
                  <c:v>200130</c:v>
                </c:pt>
                <c:pt idx="65">
                  <c:v>201148</c:v>
                </c:pt>
                <c:pt idx="66">
                  <c:v>200750</c:v>
                </c:pt>
                <c:pt idx="67">
                  <c:v>206876</c:v>
                </c:pt>
                <c:pt idx="68">
                  <c:v>210521</c:v>
                </c:pt>
                <c:pt idx="69">
                  <c:v>213044</c:v>
                </c:pt>
                <c:pt idx="70">
                  <c:v>209605</c:v>
                </c:pt>
                <c:pt idx="71">
                  <c:v>213404</c:v>
                </c:pt>
                <c:pt idx="72">
                  <c:v>215225</c:v>
                </c:pt>
                <c:pt idx="73">
                  <c:v>217519</c:v>
                </c:pt>
                <c:pt idx="74">
                  <c:v>213944</c:v>
                </c:pt>
                <c:pt idx="75">
                  <c:v>213362</c:v>
                </c:pt>
                <c:pt idx="76">
                  <c:v>213637</c:v>
                </c:pt>
                <c:pt idx="77">
                  <c:v>216679</c:v>
                </c:pt>
                <c:pt idx="78">
                  <c:v>220770</c:v>
                </c:pt>
                <c:pt idx="79">
                  <c:v>219044</c:v>
                </c:pt>
                <c:pt idx="80">
                  <c:v>217956</c:v>
                </c:pt>
                <c:pt idx="81">
                  <c:v>220864</c:v>
                </c:pt>
                <c:pt idx="82">
                  <c:v>225097</c:v>
                </c:pt>
                <c:pt idx="83">
                  <c:v>226416</c:v>
                </c:pt>
                <c:pt idx="84">
                  <c:v>224571</c:v>
                </c:pt>
                <c:pt idx="85">
                  <c:v>226839</c:v>
                </c:pt>
                <c:pt idx="86">
                  <c:v>229331</c:v>
                </c:pt>
                <c:pt idx="87">
                  <c:v>230865</c:v>
                </c:pt>
                <c:pt idx="88">
                  <c:v>231011</c:v>
                </c:pt>
                <c:pt idx="89">
                  <c:v>229688</c:v>
                </c:pt>
                <c:pt idx="90">
                  <c:v>228743</c:v>
                </c:pt>
                <c:pt idx="91">
                  <c:v>231009</c:v>
                </c:pt>
                <c:pt idx="92">
                  <c:v>232986</c:v>
                </c:pt>
                <c:pt idx="93">
                  <c:v>234718</c:v>
                </c:pt>
                <c:pt idx="94">
                  <c:v>233312</c:v>
                </c:pt>
                <c:pt idx="95">
                  <c:v>234874</c:v>
                </c:pt>
                <c:pt idx="96">
                  <c:v>236430</c:v>
                </c:pt>
                <c:pt idx="97">
                  <c:v>236978</c:v>
                </c:pt>
                <c:pt idx="98">
                  <c:v>237848</c:v>
                </c:pt>
                <c:pt idx="99">
                  <c:v>238101</c:v>
                </c:pt>
                <c:pt idx="100">
                  <c:v>239409</c:v>
                </c:pt>
                <c:pt idx="101">
                  <c:v>241477</c:v>
                </c:pt>
                <c:pt idx="102">
                  <c:v>244180</c:v>
                </c:pt>
                <c:pt idx="103">
                  <c:v>245715</c:v>
                </c:pt>
                <c:pt idx="104">
                  <c:v>245677</c:v>
                </c:pt>
                <c:pt idx="105">
                  <c:v>245178</c:v>
                </c:pt>
                <c:pt idx="106">
                  <c:v>244517</c:v>
                </c:pt>
                <c:pt idx="107">
                  <c:v>245974</c:v>
                </c:pt>
                <c:pt idx="108">
                  <c:v>247237</c:v>
                </c:pt>
                <c:pt idx="109">
                  <c:v>250685</c:v>
                </c:pt>
                <c:pt idx="110">
                  <c:v>253086</c:v>
                </c:pt>
                <c:pt idx="111">
                  <c:v>256855</c:v>
                </c:pt>
                <c:pt idx="112">
                  <c:v>260126</c:v>
                </c:pt>
                <c:pt idx="113">
                  <c:v>263313</c:v>
                </c:pt>
                <c:pt idx="114">
                  <c:v>263318</c:v>
                </c:pt>
                <c:pt idx="115">
                  <c:v>264850</c:v>
                </c:pt>
                <c:pt idx="116">
                  <c:v>266488</c:v>
                </c:pt>
                <c:pt idx="117">
                  <c:v>267361</c:v>
                </c:pt>
                <c:pt idx="118">
                  <c:v>271653</c:v>
                </c:pt>
                <c:pt idx="119">
                  <c:v>269726</c:v>
                </c:pt>
                <c:pt idx="120">
                  <c:v>271991</c:v>
                </c:pt>
                <c:pt idx="121">
                  <c:v>270212</c:v>
                </c:pt>
                <c:pt idx="122">
                  <c:v>272603</c:v>
                </c:pt>
                <c:pt idx="123">
                  <c:v>272802</c:v>
                </c:pt>
                <c:pt idx="124">
                  <c:v>272887</c:v>
                </c:pt>
                <c:pt idx="125">
                  <c:v>270803</c:v>
                </c:pt>
                <c:pt idx="126">
                  <c:v>271924</c:v>
                </c:pt>
                <c:pt idx="127">
                  <c:v>271684</c:v>
                </c:pt>
                <c:pt idx="128">
                  <c:v>274680</c:v>
                </c:pt>
                <c:pt idx="129">
                  <c:v>276296</c:v>
                </c:pt>
                <c:pt idx="130">
                  <c:v>277302</c:v>
                </c:pt>
                <c:pt idx="131">
                  <c:v>281947</c:v>
                </c:pt>
                <c:pt idx="132">
                  <c:v>282337</c:v>
                </c:pt>
                <c:pt idx="133">
                  <c:v>283559</c:v>
                </c:pt>
                <c:pt idx="134">
                  <c:v>279103</c:v>
                </c:pt>
                <c:pt idx="135">
                  <c:v>281369</c:v>
                </c:pt>
                <c:pt idx="136">
                  <c:v>282104</c:v>
                </c:pt>
                <c:pt idx="137">
                  <c:v>286480</c:v>
                </c:pt>
                <c:pt idx="138">
                  <c:v>289035</c:v>
                </c:pt>
                <c:pt idx="139">
                  <c:v>292217</c:v>
                </c:pt>
                <c:pt idx="140">
                  <c:v>293508</c:v>
                </c:pt>
                <c:pt idx="141">
                  <c:v>296712</c:v>
                </c:pt>
                <c:pt idx="142">
                  <c:v>297411</c:v>
                </c:pt>
                <c:pt idx="143">
                  <c:v>296819</c:v>
                </c:pt>
                <c:pt idx="144">
                  <c:v>296850</c:v>
                </c:pt>
                <c:pt idx="145">
                  <c:v>295629</c:v>
                </c:pt>
                <c:pt idx="146">
                  <c:v>296798</c:v>
                </c:pt>
                <c:pt idx="147">
                  <c:v>305834</c:v>
                </c:pt>
                <c:pt idx="148">
                  <c:v>308584</c:v>
                </c:pt>
                <c:pt idx="149">
                  <c:v>309860</c:v>
                </c:pt>
                <c:pt idx="150">
                  <c:v>312127</c:v>
                </c:pt>
                <c:pt idx="151">
                  <c:v>314493</c:v>
                </c:pt>
                <c:pt idx="152">
                  <c:v>316859</c:v>
                </c:pt>
                <c:pt idx="153">
                  <c:v>318655</c:v>
                </c:pt>
                <c:pt idx="154">
                  <c:v>322035</c:v>
                </c:pt>
                <c:pt idx="155">
                  <c:v>325900</c:v>
                </c:pt>
                <c:pt idx="156">
                  <c:v>330571</c:v>
                </c:pt>
                <c:pt idx="157">
                  <c:v>336570</c:v>
                </c:pt>
              </c:numCache>
            </c:numRef>
          </c:val>
          <c:smooth val="0"/>
          <c:extLst>
            <c:ext xmlns:c16="http://schemas.microsoft.com/office/drawing/2014/chart" uri="{C3380CC4-5D6E-409C-BE32-E72D297353CC}">
              <c16:uniqueId val="{00000001-5BFE-411A-9116-616D7694A7F3}"/>
            </c:ext>
          </c:extLst>
        </c:ser>
        <c:ser>
          <c:idx val="1"/>
          <c:order val="1"/>
          <c:tx>
            <c:strRef>
              <c:f>[1]Zillow_Data!$B$142</c:f>
              <c:strCache>
                <c:ptCount val="1"/>
                <c:pt idx="0">
                  <c:v>Bakersfield, CA</c:v>
                </c:pt>
              </c:strCache>
            </c:strRef>
          </c:tx>
          <c:spPr>
            <a:ln w="28575" cap="rnd">
              <a:solidFill>
                <a:schemeClr val="accent2"/>
              </a:solidFill>
              <a:round/>
            </a:ln>
            <a:effectLst/>
          </c:spPr>
          <c:marker>
            <c:symbol val="none"/>
          </c:marker>
          <c:dPt>
            <c:idx val="15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02-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[1]Zillow_Data!$E$142:$FF$142</c:f>
              <c:numCache>
                <c:formatCode>General</c:formatCode>
                <c:ptCount val="158"/>
                <c:pt idx="0">
                  <c:v>233476</c:v>
                </c:pt>
                <c:pt idx="1">
                  <c:v>229401</c:v>
                </c:pt>
                <c:pt idx="2">
                  <c:v>221552</c:v>
                </c:pt>
                <c:pt idx="3">
                  <c:v>215376</c:v>
                </c:pt>
                <c:pt idx="4">
                  <c:v>208657</c:v>
                </c:pt>
                <c:pt idx="5">
                  <c:v>203212</c:v>
                </c:pt>
                <c:pt idx="6">
                  <c:v>195972</c:v>
                </c:pt>
                <c:pt idx="7">
                  <c:v>187983</c:v>
                </c:pt>
                <c:pt idx="8">
                  <c:v>181909</c:v>
                </c:pt>
                <c:pt idx="9">
                  <c:v>176505</c:v>
                </c:pt>
                <c:pt idx="10">
                  <c:v>171256</c:v>
                </c:pt>
                <c:pt idx="11">
                  <c:v>167492</c:v>
                </c:pt>
                <c:pt idx="12">
                  <c:v>164643</c:v>
                </c:pt>
                <c:pt idx="13">
                  <c:v>159085</c:v>
                </c:pt>
                <c:pt idx="14">
                  <c:v>158516</c:v>
                </c:pt>
                <c:pt idx="15">
                  <c:v>154883</c:v>
                </c:pt>
                <c:pt idx="16">
                  <c:v>157003</c:v>
                </c:pt>
                <c:pt idx="17">
                  <c:v>155832</c:v>
                </c:pt>
                <c:pt idx="18">
                  <c:v>157281</c:v>
                </c:pt>
                <c:pt idx="19">
                  <c:v>157458</c:v>
                </c:pt>
                <c:pt idx="20">
                  <c:v>157242</c:v>
                </c:pt>
                <c:pt idx="21">
                  <c:v>154460</c:v>
                </c:pt>
                <c:pt idx="22">
                  <c:v>156225</c:v>
                </c:pt>
                <c:pt idx="23">
                  <c:v>154863</c:v>
                </c:pt>
                <c:pt idx="24">
                  <c:v>150320</c:v>
                </c:pt>
                <c:pt idx="25">
                  <c:v>148467</c:v>
                </c:pt>
                <c:pt idx="26">
                  <c:v>148049</c:v>
                </c:pt>
                <c:pt idx="27">
                  <c:v>149367</c:v>
                </c:pt>
                <c:pt idx="28">
                  <c:v>144141</c:v>
                </c:pt>
                <c:pt idx="29">
                  <c:v>141874</c:v>
                </c:pt>
                <c:pt idx="30">
                  <c:v>139855</c:v>
                </c:pt>
                <c:pt idx="31">
                  <c:v>142058</c:v>
                </c:pt>
                <c:pt idx="32">
                  <c:v>139794</c:v>
                </c:pt>
                <c:pt idx="33">
                  <c:v>141814</c:v>
                </c:pt>
                <c:pt idx="34">
                  <c:v>138467</c:v>
                </c:pt>
                <c:pt idx="35">
                  <c:v>138407</c:v>
                </c:pt>
                <c:pt idx="36">
                  <c:v>133431</c:v>
                </c:pt>
                <c:pt idx="37">
                  <c:v>134337</c:v>
                </c:pt>
                <c:pt idx="38">
                  <c:v>134341</c:v>
                </c:pt>
                <c:pt idx="39">
                  <c:v>136256</c:v>
                </c:pt>
                <c:pt idx="40">
                  <c:v>135310</c:v>
                </c:pt>
                <c:pt idx="41">
                  <c:v>135751</c:v>
                </c:pt>
                <c:pt idx="42">
                  <c:v>135466</c:v>
                </c:pt>
                <c:pt idx="43">
                  <c:v>135518</c:v>
                </c:pt>
                <c:pt idx="44">
                  <c:v>138081</c:v>
                </c:pt>
                <c:pt idx="45">
                  <c:v>137618</c:v>
                </c:pt>
                <c:pt idx="46">
                  <c:v>136101</c:v>
                </c:pt>
                <c:pt idx="47">
                  <c:v>133874</c:v>
                </c:pt>
                <c:pt idx="48">
                  <c:v>138031</c:v>
                </c:pt>
                <c:pt idx="49">
                  <c:v>138715</c:v>
                </c:pt>
                <c:pt idx="50">
                  <c:v>140129</c:v>
                </c:pt>
                <c:pt idx="51">
                  <c:v>138003</c:v>
                </c:pt>
                <c:pt idx="52">
                  <c:v>143961</c:v>
                </c:pt>
                <c:pt idx="53">
                  <c:v>145073</c:v>
                </c:pt>
                <c:pt idx="54">
                  <c:v>149662</c:v>
                </c:pt>
                <c:pt idx="55">
                  <c:v>149271</c:v>
                </c:pt>
                <c:pt idx="56">
                  <c:v>152483</c:v>
                </c:pt>
                <c:pt idx="57">
                  <c:v>154278</c:v>
                </c:pt>
                <c:pt idx="58">
                  <c:v>159343</c:v>
                </c:pt>
                <c:pt idx="59">
                  <c:v>164805</c:v>
                </c:pt>
                <c:pt idx="60">
                  <c:v>168459</c:v>
                </c:pt>
                <c:pt idx="61">
                  <c:v>171568</c:v>
                </c:pt>
                <c:pt idx="62">
                  <c:v>174324</c:v>
                </c:pt>
                <c:pt idx="63">
                  <c:v>178305</c:v>
                </c:pt>
                <c:pt idx="64">
                  <c:v>179438</c:v>
                </c:pt>
                <c:pt idx="65">
                  <c:v>182619</c:v>
                </c:pt>
                <c:pt idx="66">
                  <c:v>182514</c:v>
                </c:pt>
                <c:pt idx="67">
                  <c:v>185468</c:v>
                </c:pt>
                <c:pt idx="68">
                  <c:v>183978</c:v>
                </c:pt>
                <c:pt idx="69">
                  <c:v>186733</c:v>
                </c:pt>
                <c:pt idx="70">
                  <c:v>186764</c:v>
                </c:pt>
                <c:pt idx="71">
                  <c:v>189136</c:v>
                </c:pt>
                <c:pt idx="72">
                  <c:v>188103</c:v>
                </c:pt>
                <c:pt idx="73">
                  <c:v>190415</c:v>
                </c:pt>
                <c:pt idx="74">
                  <c:v>190101</c:v>
                </c:pt>
                <c:pt idx="75">
                  <c:v>190427</c:v>
                </c:pt>
                <c:pt idx="76">
                  <c:v>190658</c:v>
                </c:pt>
                <c:pt idx="77">
                  <c:v>194125</c:v>
                </c:pt>
                <c:pt idx="78">
                  <c:v>196614</c:v>
                </c:pt>
                <c:pt idx="79">
                  <c:v>197789</c:v>
                </c:pt>
                <c:pt idx="80">
                  <c:v>200393</c:v>
                </c:pt>
                <c:pt idx="81">
                  <c:v>202242</c:v>
                </c:pt>
                <c:pt idx="82">
                  <c:v>206282</c:v>
                </c:pt>
                <c:pt idx="83">
                  <c:v>205491</c:v>
                </c:pt>
                <c:pt idx="84">
                  <c:v>207244</c:v>
                </c:pt>
                <c:pt idx="85">
                  <c:v>205819</c:v>
                </c:pt>
                <c:pt idx="86">
                  <c:v>205986</c:v>
                </c:pt>
                <c:pt idx="87">
                  <c:v>207403</c:v>
                </c:pt>
                <c:pt idx="88">
                  <c:v>209190</c:v>
                </c:pt>
                <c:pt idx="89">
                  <c:v>208494</c:v>
                </c:pt>
                <c:pt idx="90">
                  <c:v>206711</c:v>
                </c:pt>
                <c:pt idx="91">
                  <c:v>205819</c:v>
                </c:pt>
                <c:pt idx="92">
                  <c:v>206889</c:v>
                </c:pt>
                <c:pt idx="93">
                  <c:v>209198</c:v>
                </c:pt>
                <c:pt idx="94">
                  <c:v>210108</c:v>
                </c:pt>
                <c:pt idx="95">
                  <c:v>210689</c:v>
                </c:pt>
                <c:pt idx="96">
                  <c:v>209585</c:v>
                </c:pt>
                <c:pt idx="97">
                  <c:v>210897</c:v>
                </c:pt>
                <c:pt idx="98">
                  <c:v>214471</c:v>
                </c:pt>
                <c:pt idx="99">
                  <c:v>216297</c:v>
                </c:pt>
                <c:pt idx="100">
                  <c:v>215120</c:v>
                </c:pt>
                <c:pt idx="101">
                  <c:v>213380</c:v>
                </c:pt>
                <c:pt idx="102">
                  <c:v>216056</c:v>
                </c:pt>
                <c:pt idx="103">
                  <c:v>219188</c:v>
                </c:pt>
                <c:pt idx="104">
                  <c:v>220569</c:v>
                </c:pt>
                <c:pt idx="105">
                  <c:v>217573</c:v>
                </c:pt>
                <c:pt idx="106">
                  <c:v>215374</c:v>
                </c:pt>
                <c:pt idx="107">
                  <c:v>215823</c:v>
                </c:pt>
                <c:pt idx="108">
                  <c:v>220461</c:v>
                </c:pt>
                <c:pt idx="109">
                  <c:v>221095</c:v>
                </c:pt>
                <c:pt idx="110">
                  <c:v>221231</c:v>
                </c:pt>
                <c:pt idx="111">
                  <c:v>220093</c:v>
                </c:pt>
                <c:pt idx="112">
                  <c:v>222634</c:v>
                </c:pt>
                <c:pt idx="113">
                  <c:v>225562</c:v>
                </c:pt>
                <c:pt idx="114">
                  <c:v>225905</c:v>
                </c:pt>
                <c:pt idx="115">
                  <c:v>227647</c:v>
                </c:pt>
                <c:pt idx="116">
                  <c:v>229040</c:v>
                </c:pt>
                <c:pt idx="117">
                  <c:v>231270</c:v>
                </c:pt>
                <c:pt idx="118">
                  <c:v>232803</c:v>
                </c:pt>
                <c:pt idx="119">
                  <c:v>232406</c:v>
                </c:pt>
                <c:pt idx="120">
                  <c:v>231646</c:v>
                </c:pt>
                <c:pt idx="121">
                  <c:v>232107</c:v>
                </c:pt>
                <c:pt idx="122">
                  <c:v>231504</c:v>
                </c:pt>
                <c:pt idx="123">
                  <c:v>233506</c:v>
                </c:pt>
                <c:pt idx="124">
                  <c:v>234066</c:v>
                </c:pt>
                <c:pt idx="125">
                  <c:v>236190</c:v>
                </c:pt>
                <c:pt idx="126">
                  <c:v>235813</c:v>
                </c:pt>
                <c:pt idx="127">
                  <c:v>233137</c:v>
                </c:pt>
                <c:pt idx="128">
                  <c:v>231636</c:v>
                </c:pt>
                <c:pt idx="129">
                  <c:v>233637</c:v>
                </c:pt>
                <c:pt idx="130">
                  <c:v>236550</c:v>
                </c:pt>
                <c:pt idx="131">
                  <c:v>240435</c:v>
                </c:pt>
                <c:pt idx="132">
                  <c:v>240450</c:v>
                </c:pt>
                <c:pt idx="133">
                  <c:v>242412</c:v>
                </c:pt>
                <c:pt idx="134">
                  <c:v>244146</c:v>
                </c:pt>
                <c:pt idx="135">
                  <c:v>247521</c:v>
                </c:pt>
                <c:pt idx="136">
                  <c:v>248036</c:v>
                </c:pt>
                <c:pt idx="137">
                  <c:v>247444</c:v>
                </c:pt>
                <c:pt idx="138">
                  <c:v>248270</c:v>
                </c:pt>
                <c:pt idx="139">
                  <c:v>250594</c:v>
                </c:pt>
                <c:pt idx="140">
                  <c:v>252174</c:v>
                </c:pt>
                <c:pt idx="141">
                  <c:v>251412</c:v>
                </c:pt>
                <c:pt idx="142">
                  <c:v>254456</c:v>
                </c:pt>
                <c:pt idx="143">
                  <c:v>253852</c:v>
                </c:pt>
                <c:pt idx="144">
                  <c:v>258610</c:v>
                </c:pt>
                <c:pt idx="145">
                  <c:v>256471</c:v>
                </c:pt>
                <c:pt idx="146">
                  <c:v>258162</c:v>
                </c:pt>
                <c:pt idx="147">
                  <c:v>260833</c:v>
                </c:pt>
                <c:pt idx="148">
                  <c:v>263524</c:v>
                </c:pt>
                <c:pt idx="149">
                  <c:v>266374</c:v>
                </c:pt>
                <c:pt idx="150">
                  <c:v>269985</c:v>
                </c:pt>
                <c:pt idx="151">
                  <c:v>273340</c:v>
                </c:pt>
                <c:pt idx="152">
                  <c:v>276880</c:v>
                </c:pt>
                <c:pt idx="153">
                  <c:v>280580</c:v>
                </c:pt>
                <c:pt idx="154">
                  <c:v>281210</c:v>
                </c:pt>
                <c:pt idx="155">
                  <c:v>284563</c:v>
                </c:pt>
                <c:pt idx="156">
                  <c:v>285825</c:v>
                </c:pt>
                <c:pt idx="157">
                  <c:v>291409</c:v>
                </c:pt>
              </c:numCache>
            </c:numRef>
          </c:val>
          <c:smooth val="0"/>
          <c:extLst>
            <c:ext xmlns:c16="http://schemas.microsoft.com/office/drawing/2014/chart" uri="{C3380CC4-5D6E-409C-BE32-E72D297353CC}">
              <c16:uniqueId val="{00000003-5BFE-411A-9116-616D7694A7F3}"/>
            </c:ext>
          </c:extLst>
        </c:ser>
        <c:ser>
          <c:idx val="2"/>
          <c:order val="2"/>
          <c:tx>
            <c:strRef>
              <c:f>[1]Zillow_Data!$B$143</c:f>
              <c:strCache>
                <c:ptCount val="1"/>
                <c:pt idx="0">
                  <c:v>Stockton, CA</c:v>
                </c:pt>
              </c:strCache>
            </c:strRef>
          </c:tx>
          <c:spPr>
            <a:ln w="28575" cap="rnd">
              <a:solidFill>
                <a:schemeClr val="accent3"/>
              </a:solidFill>
              <a:round/>
            </a:ln>
            <a:effectLst/>
          </c:spPr>
          <c:marker>
            <c:symbol val="none"/>
          </c:marker>
          <c:dPt>
            <c:idx val="15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04-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[1]Zillow_Data!$E$143:$FF$143</c:f>
              <c:numCache>
                <c:formatCode>General</c:formatCode>
                <c:ptCount val="158"/>
                <c:pt idx="0">
                  <c:v>292339</c:v>
                </c:pt>
                <c:pt idx="1">
                  <c:v>276921</c:v>
                </c:pt>
                <c:pt idx="2">
                  <c:v>262728</c:v>
                </c:pt>
                <c:pt idx="3">
                  <c:v>251349</c:v>
                </c:pt>
                <c:pt idx="4">
                  <c:v>244845</c:v>
                </c:pt>
                <c:pt idx="5">
                  <c:v>238065</c:v>
                </c:pt>
                <c:pt idx="6">
                  <c:v>233500</c:v>
                </c:pt>
                <c:pt idx="7">
                  <c:v>224528</c:v>
                </c:pt>
                <c:pt idx="8">
                  <c:v>217419</c:v>
                </c:pt>
                <c:pt idx="9">
                  <c:v>206530</c:v>
                </c:pt>
                <c:pt idx="10">
                  <c:v>200214</c:v>
                </c:pt>
                <c:pt idx="11">
                  <c:v>193947</c:v>
                </c:pt>
                <c:pt idx="12">
                  <c:v>180388</c:v>
                </c:pt>
                <c:pt idx="13">
                  <c:v>185646</c:v>
                </c:pt>
                <c:pt idx="14">
                  <c:v>190961</c:v>
                </c:pt>
                <c:pt idx="15">
                  <c:v>193423</c:v>
                </c:pt>
                <c:pt idx="16">
                  <c:v>191363</c:v>
                </c:pt>
                <c:pt idx="17">
                  <c:v>188006</c:v>
                </c:pt>
                <c:pt idx="18">
                  <c:v>183591</c:v>
                </c:pt>
                <c:pt idx="19">
                  <c:v>185143</c:v>
                </c:pt>
                <c:pt idx="20">
                  <c:v>188262</c:v>
                </c:pt>
                <c:pt idx="21">
                  <c:v>191518</c:v>
                </c:pt>
                <c:pt idx="22">
                  <c:v>191137</c:v>
                </c:pt>
                <c:pt idx="23">
                  <c:v>191522</c:v>
                </c:pt>
                <c:pt idx="24">
                  <c:v>181946</c:v>
                </c:pt>
                <c:pt idx="25">
                  <c:v>184835</c:v>
                </c:pt>
                <c:pt idx="26">
                  <c:v>185630</c:v>
                </c:pt>
                <c:pt idx="27">
                  <c:v>185831</c:v>
                </c:pt>
                <c:pt idx="28">
                  <c:v>182423</c:v>
                </c:pt>
                <c:pt idx="29">
                  <c:v>183974</c:v>
                </c:pt>
                <c:pt idx="30">
                  <c:v>183678</c:v>
                </c:pt>
                <c:pt idx="31">
                  <c:v>184446</c:v>
                </c:pt>
                <c:pt idx="32">
                  <c:v>177366</c:v>
                </c:pt>
                <c:pt idx="33">
                  <c:v>178965</c:v>
                </c:pt>
                <c:pt idx="34">
                  <c:v>178557</c:v>
                </c:pt>
                <c:pt idx="35">
                  <c:v>180812</c:v>
                </c:pt>
                <c:pt idx="36">
                  <c:v>177066</c:v>
                </c:pt>
                <c:pt idx="37">
                  <c:v>173650</c:v>
                </c:pt>
                <c:pt idx="38">
                  <c:v>170476</c:v>
                </c:pt>
                <c:pt idx="39">
                  <c:v>169748</c:v>
                </c:pt>
                <c:pt idx="40">
                  <c:v>172977</c:v>
                </c:pt>
                <c:pt idx="41">
                  <c:v>173380</c:v>
                </c:pt>
                <c:pt idx="42">
                  <c:v>171566</c:v>
                </c:pt>
                <c:pt idx="43">
                  <c:v>167374</c:v>
                </c:pt>
                <c:pt idx="44">
                  <c:v>167212</c:v>
                </c:pt>
                <c:pt idx="45">
                  <c:v>167103</c:v>
                </c:pt>
                <c:pt idx="46">
                  <c:v>172647</c:v>
                </c:pt>
                <c:pt idx="47">
                  <c:v>171062</c:v>
                </c:pt>
                <c:pt idx="48">
                  <c:v>175497</c:v>
                </c:pt>
                <c:pt idx="49">
                  <c:v>173202</c:v>
                </c:pt>
                <c:pt idx="50">
                  <c:v>179064</c:v>
                </c:pt>
                <c:pt idx="51">
                  <c:v>176436</c:v>
                </c:pt>
                <c:pt idx="52">
                  <c:v>176512</c:v>
                </c:pt>
                <c:pt idx="53">
                  <c:v>176333</c:v>
                </c:pt>
                <c:pt idx="54">
                  <c:v>182346</c:v>
                </c:pt>
                <c:pt idx="55">
                  <c:v>191318</c:v>
                </c:pt>
                <c:pt idx="56">
                  <c:v>196300</c:v>
                </c:pt>
                <c:pt idx="57">
                  <c:v>200131</c:v>
                </c:pt>
                <c:pt idx="58">
                  <c:v>196416</c:v>
                </c:pt>
                <c:pt idx="59">
                  <c:v>203535</c:v>
                </c:pt>
                <c:pt idx="60">
                  <c:v>206773</c:v>
                </c:pt>
                <c:pt idx="61">
                  <c:v>217229</c:v>
                </c:pt>
                <c:pt idx="62">
                  <c:v>218114</c:v>
                </c:pt>
                <c:pt idx="63">
                  <c:v>226389</c:v>
                </c:pt>
                <c:pt idx="64">
                  <c:v>231870</c:v>
                </c:pt>
                <c:pt idx="65">
                  <c:v>239699</c:v>
                </c:pt>
                <c:pt idx="66">
                  <c:v>240810</c:v>
                </c:pt>
                <c:pt idx="67">
                  <c:v>242367</c:v>
                </c:pt>
                <c:pt idx="68">
                  <c:v>244341</c:v>
                </c:pt>
                <c:pt idx="69">
                  <c:v>248517</c:v>
                </c:pt>
                <c:pt idx="70">
                  <c:v>251795</c:v>
                </c:pt>
                <c:pt idx="71">
                  <c:v>255902</c:v>
                </c:pt>
                <c:pt idx="72">
                  <c:v>257916</c:v>
                </c:pt>
                <c:pt idx="73">
                  <c:v>259948</c:v>
                </c:pt>
                <c:pt idx="74">
                  <c:v>260687</c:v>
                </c:pt>
                <c:pt idx="75">
                  <c:v>263342</c:v>
                </c:pt>
                <c:pt idx="76">
                  <c:v>265770</c:v>
                </c:pt>
                <c:pt idx="77">
                  <c:v>268707</c:v>
                </c:pt>
                <c:pt idx="78">
                  <c:v>272051</c:v>
                </c:pt>
                <c:pt idx="79">
                  <c:v>271235</c:v>
                </c:pt>
                <c:pt idx="80">
                  <c:v>274089</c:v>
                </c:pt>
                <c:pt idx="81">
                  <c:v>273951</c:v>
                </c:pt>
                <c:pt idx="82">
                  <c:v>281298</c:v>
                </c:pt>
                <c:pt idx="83">
                  <c:v>279922</c:v>
                </c:pt>
                <c:pt idx="84">
                  <c:v>282356</c:v>
                </c:pt>
                <c:pt idx="85">
                  <c:v>281738</c:v>
                </c:pt>
                <c:pt idx="86">
                  <c:v>289214</c:v>
                </c:pt>
                <c:pt idx="87">
                  <c:v>292283</c:v>
                </c:pt>
                <c:pt idx="88">
                  <c:v>296913</c:v>
                </c:pt>
                <c:pt idx="89">
                  <c:v>295398</c:v>
                </c:pt>
                <c:pt idx="90">
                  <c:v>296786</c:v>
                </c:pt>
                <c:pt idx="91">
                  <c:v>301938</c:v>
                </c:pt>
                <c:pt idx="92">
                  <c:v>306090</c:v>
                </c:pt>
                <c:pt idx="93">
                  <c:v>310552</c:v>
                </c:pt>
                <c:pt idx="94">
                  <c:v>310301</c:v>
                </c:pt>
                <c:pt idx="95">
                  <c:v>311667</c:v>
                </c:pt>
                <c:pt idx="96">
                  <c:v>313789</c:v>
                </c:pt>
                <c:pt idx="97">
                  <c:v>319248</c:v>
                </c:pt>
                <c:pt idx="98">
                  <c:v>320944</c:v>
                </c:pt>
                <c:pt idx="99">
                  <c:v>322384</c:v>
                </c:pt>
                <c:pt idx="100">
                  <c:v>320816</c:v>
                </c:pt>
                <c:pt idx="101">
                  <c:v>324065</c:v>
                </c:pt>
                <c:pt idx="102">
                  <c:v>328403</c:v>
                </c:pt>
                <c:pt idx="103">
                  <c:v>328587</c:v>
                </c:pt>
                <c:pt idx="104">
                  <c:v>330097</c:v>
                </c:pt>
                <c:pt idx="105">
                  <c:v>330034</c:v>
                </c:pt>
                <c:pt idx="106">
                  <c:v>332539</c:v>
                </c:pt>
                <c:pt idx="107">
                  <c:v>336017</c:v>
                </c:pt>
                <c:pt idx="108">
                  <c:v>341019</c:v>
                </c:pt>
                <c:pt idx="109">
                  <c:v>345268</c:v>
                </c:pt>
                <c:pt idx="110">
                  <c:v>348019</c:v>
                </c:pt>
                <c:pt idx="111">
                  <c:v>353036</c:v>
                </c:pt>
                <c:pt idx="112">
                  <c:v>357623</c:v>
                </c:pt>
                <c:pt idx="113">
                  <c:v>363649</c:v>
                </c:pt>
                <c:pt idx="114">
                  <c:v>363590</c:v>
                </c:pt>
                <c:pt idx="115">
                  <c:v>368496</c:v>
                </c:pt>
                <c:pt idx="116">
                  <c:v>368673</c:v>
                </c:pt>
                <c:pt idx="117">
                  <c:v>370763</c:v>
                </c:pt>
                <c:pt idx="118">
                  <c:v>371736</c:v>
                </c:pt>
                <c:pt idx="119">
                  <c:v>377726</c:v>
                </c:pt>
                <c:pt idx="120">
                  <c:v>380277</c:v>
                </c:pt>
                <c:pt idx="121">
                  <c:v>382249</c:v>
                </c:pt>
                <c:pt idx="122">
                  <c:v>381735</c:v>
                </c:pt>
                <c:pt idx="123">
                  <c:v>382595</c:v>
                </c:pt>
                <c:pt idx="124">
                  <c:v>385953</c:v>
                </c:pt>
                <c:pt idx="125">
                  <c:v>385704</c:v>
                </c:pt>
                <c:pt idx="126">
                  <c:v>388207</c:v>
                </c:pt>
                <c:pt idx="127">
                  <c:v>388510</c:v>
                </c:pt>
                <c:pt idx="128">
                  <c:v>393556</c:v>
                </c:pt>
                <c:pt idx="129">
                  <c:v>397984</c:v>
                </c:pt>
                <c:pt idx="130">
                  <c:v>402639</c:v>
                </c:pt>
                <c:pt idx="131">
                  <c:v>401635</c:v>
                </c:pt>
                <c:pt idx="132">
                  <c:v>399322</c:v>
                </c:pt>
                <c:pt idx="133">
                  <c:v>391719</c:v>
                </c:pt>
                <c:pt idx="134">
                  <c:v>388151</c:v>
                </c:pt>
                <c:pt idx="135">
                  <c:v>395354</c:v>
                </c:pt>
                <c:pt idx="136">
                  <c:v>402144</c:v>
                </c:pt>
                <c:pt idx="137">
                  <c:v>403302</c:v>
                </c:pt>
                <c:pt idx="138">
                  <c:v>407085</c:v>
                </c:pt>
                <c:pt idx="139">
                  <c:v>407589</c:v>
                </c:pt>
                <c:pt idx="140">
                  <c:v>413299</c:v>
                </c:pt>
                <c:pt idx="141">
                  <c:v>419284</c:v>
                </c:pt>
                <c:pt idx="142">
                  <c:v>425428</c:v>
                </c:pt>
                <c:pt idx="143">
                  <c:v>423792</c:v>
                </c:pt>
                <c:pt idx="144">
                  <c:v>422707</c:v>
                </c:pt>
                <c:pt idx="145">
                  <c:v>418939</c:v>
                </c:pt>
                <c:pt idx="146">
                  <c:v>407768</c:v>
                </c:pt>
                <c:pt idx="147">
                  <c:v>430258</c:v>
                </c:pt>
                <c:pt idx="148">
                  <c:v>427379</c:v>
                </c:pt>
                <c:pt idx="149">
                  <c:v>430337</c:v>
                </c:pt>
                <c:pt idx="150">
                  <c:v>432303</c:v>
                </c:pt>
                <c:pt idx="151">
                  <c:v>437397</c:v>
                </c:pt>
                <c:pt idx="152">
                  <c:v>437222</c:v>
                </c:pt>
                <c:pt idx="153">
                  <c:v>436702</c:v>
                </c:pt>
                <c:pt idx="154">
                  <c:v>435958</c:v>
                </c:pt>
                <c:pt idx="155">
                  <c:v>442655</c:v>
                </c:pt>
                <c:pt idx="156">
                  <c:v>450167</c:v>
                </c:pt>
                <c:pt idx="157">
                  <c:v>462326</c:v>
                </c:pt>
              </c:numCache>
            </c:numRef>
          </c:val>
          <c:smooth val="0"/>
          <c:extLst>
            <c:ext xmlns:c16="http://schemas.microsoft.com/office/drawing/2014/chart" uri="{C3380CC4-5D6E-409C-BE32-E72D297353CC}">
              <c16:uniqueId val="{00000005-5BFE-411A-9116-616D7694A7F3}"/>
            </c:ext>
          </c:extLst>
        </c:ser>
        <c:ser>
          <c:idx val="3"/>
          <c:order val="3"/>
          <c:tx>
            <c:strRef>
              <c:f>[1]Zillow_Data!$B$144</c:f>
              <c:strCache>
                <c:ptCount val="1"/>
                <c:pt idx="0">
                  <c:v>Stockton Overlay</c:v>
                </c:pt>
              </c:strCache>
            </c:strRef>
          </c:tx>
          <c:spPr>
            <a:ln w="28575" cap="rnd">
              <a:noFill/>
              <a:round/>
            </a:ln>
            <a:effectLst/>
          </c:spPr>
          <c:marker>
            <c:symbol val="circle"/>
            <c:size val="5"/>
            <c:spPr>
              <a:solidFill>
                <a:schemeClr val="accent3"/>
              </a:solidFill>
              <a:ln w="9525">
                <a:solidFill>
                  <a:schemeClr val="accent3"/>
                </a:solidFill>
              </a:ln>
              <a:effectLst/>
            </c:spPr>
          </c:marker>
          <c:dLbls>
            <c:dLbl>
              <c:idx val="0"/>
              <c:layout>
                <c:manualLayout>
                  <c:x val="-1.2753367613558862E-2"/>
                  <c:y val="-4.27975986512692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BFE-411A-9116-616D7694A7F3}"/>
                </c:ext>
              </c:extLst>
            </c:dLbl>
            <c:dLbl>
              <c:idx val="12"/>
              <c:layout>
                <c:manualLayout>
                  <c:x val="-5.6583202359610039E-3"/>
                  <c:y val="1.3168963419704978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BFE-411A-9116-616D7694A7F3}"/>
                </c:ext>
              </c:extLst>
            </c:dLbl>
            <c:dLbl>
              <c:idx val="24"/>
              <c:layout>
                <c:manualLayout>
                  <c:x val="-1.1739789416759173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BFE-411A-9116-616D7694A7F3}"/>
                </c:ext>
              </c:extLst>
            </c:dLbl>
            <c:dLbl>
              <c:idx val="36"/>
              <c:layout>
                <c:manualLayout>
                  <c:x val="-2.4916305975155203E-2"/>
                  <c:y val="-5.31774798261492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[1]Zillow_Data!$E$144:$FF$144</c:f>
              <c:numCache>
                <c:formatCode>General</c:formatCode>
                <c:ptCount val="158"/>
                <c:pt idx="0">
                  <c:v>292339</c:v>
                </c:pt>
                <c:pt idx="1">
                  <c:v>#N/A</c:v>
                </c:pt>
                <c:pt idx="2">
                  <c:v>#N/A</c:v>
                </c:pt>
                <c:pt idx="3">
                  <c:v>#N/A</c:v>
                </c:pt>
                <c:pt idx="4">
                  <c:v>#N/A</c:v>
                </c:pt>
                <c:pt idx="5">
                  <c:v>#N/A</c:v>
                </c:pt>
                <c:pt idx="6">
                  <c:v>#N/A</c:v>
                </c:pt>
                <c:pt idx="7">
                  <c:v>#N/A</c:v>
                </c:pt>
                <c:pt idx="8">
                  <c:v>#N/A</c:v>
                </c:pt>
                <c:pt idx="9">
                  <c:v>#N/A</c:v>
                </c:pt>
                <c:pt idx="10">
                  <c:v>#N/A</c:v>
                </c:pt>
                <c:pt idx="11">
                  <c:v>#N/A</c:v>
                </c:pt>
                <c:pt idx="12">
                  <c:v>180388</c:v>
                </c:pt>
                <c:pt idx="13">
                  <c:v>#N/A</c:v>
                </c:pt>
                <c:pt idx="14">
                  <c:v>#N/A</c:v>
                </c:pt>
                <c:pt idx="15">
                  <c:v>#N/A</c:v>
                </c:pt>
                <c:pt idx="16">
                  <c:v>#N/A</c:v>
                </c:pt>
                <c:pt idx="17">
                  <c:v>#N/A</c:v>
                </c:pt>
                <c:pt idx="18">
                  <c:v>#N/A</c:v>
                </c:pt>
                <c:pt idx="19">
                  <c:v>#N/A</c:v>
                </c:pt>
                <c:pt idx="20">
                  <c:v>#N/A</c:v>
                </c:pt>
                <c:pt idx="21">
                  <c:v>#N/A</c:v>
                </c:pt>
                <c:pt idx="22">
                  <c:v>#N/A</c:v>
                </c:pt>
                <c:pt idx="23">
                  <c:v>#N/A</c:v>
                </c:pt>
                <c:pt idx="24">
                  <c:v>181946</c:v>
                </c:pt>
                <c:pt idx="25">
                  <c:v>#N/A</c:v>
                </c:pt>
                <c:pt idx="26">
                  <c:v>#N/A</c:v>
                </c:pt>
                <c:pt idx="27">
                  <c:v>#N/A</c:v>
                </c:pt>
                <c:pt idx="28">
                  <c:v>#N/A</c:v>
                </c:pt>
                <c:pt idx="29">
                  <c:v>#N/A</c:v>
                </c:pt>
                <c:pt idx="30">
                  <c:v>#N/A</c:v>
                </c:pt>
                <c:pt idx="31">
                  <c:v>#N/A</c:v>
                </c:pt>
                <c:pt idx="32">
                  <c:v>#N/A</c:v>
                </c:pt>
                <c:pt idx="33">
                  <c:v>#N/A</c:v>
                </c:pt>
                <c:pt idx="34">
                  <c:v>#N/A</c:v>
                </c:pt>
                <c:pt idx="35">
                  <c:v>#N/A</c:v>
                </c:pt>
                <c:pt idx="36">
                  <c:v>177066</c:v>
                </c:pt>
                <c:pt idx="37">
                  <c:v>#N/A</c:v>
                </c:pt>
                <c:pt idx="38">
                  <c:v>#N/A</c:v>
                </c:pt>
                <c:pt idx="39">
                  <c:v>#N/A</c:v>
                </c:pt>
                <c:pt idx="40">
                  <c:v>#N/A</c:v>
                </c:pt>
                <c:pt idx="41">
                  <c:v>#N/A</c:v>
                </c:pt>
                <c:pt idx="42">
                  <c:v>#N/A</c:v>
                </c:pt>
                <c:pt idx="43">
                  <c:v>#N/A</c:v>
                </c:pt>
                <c:pt idx="44">
                  <c:v>#N/A</c:v>
                </c:pt>
                <c:pt idx="45">
                  <c:v>#N/A</c:v>
                </c:pt>
                <c:pt idx="46">
                  <c:v>#N/A</c:v>
                </c:pt>
                <c:pt idx="47">
                  <c:v>#N/A</c:v>
                </c:pt>
                <c:pt idx="48">
                  <c:v>175497</c:v>
                </c:pt>
                <c:pt idx="49">
                  <c:v>#N/A</c:v>
                </c:pt>
                <c:pt idx="50">
                  <c:v>#N/A</c:v>
                </c:pt>
                <c:pt idx="51">
                  <c:v>#N/A</c:v>
                </c:pt>
                <c:pt idx="52">
                  <c:v>#N/A</c:v>
                </c:pt>
                <c:pt idx="53">
                  <c:v>#N/A</c:v>
                </c:pt>
                <c:pt idx="54">
                  <c:v>#N/A</c:v>
                </c:pt>
                <c:pt idx="55">
                  <c:v>#N/A</c:v>
                </c:pt>
                <c:pt idx="56">
                  <c:v>#N/A</c:v>
                </c:pt>
                <c:pt idx="57">
                  <c:v>#N/A</c:v>
                </c:pt>
                <c:pt idx="58">
                  <c:v>#N/A</c:v>
                </c:pt>
                <c:pt idx="59">
                  <c:v>#N/A</c:v>
                </c:pt>
                <c:pt idx="60">
                  <c:v>206773</c:v>
                </c:pt>
                <c:pt idx="61">
                  <c:v>#N/A</c:v>
                </c:pt>
                <c:pt idx="62">
                  <c:v>#N/A</c:v>
                </c:pt>
                <c:pt idx="63">
                  <c:v>#N/A</c:v>
                </c:pt>
                <c:pt idx="64">
                  <c:v>#N/A</c:v>
                </c:pt>
                <c:pt idx="65">
                  <c:v>#N/A</c:v>
                </c:pt>
                <c:pt idx="66">
                  <c:v>#N/A</c:v>
                </c:pt>
                <c:pt idx="67">
                  <c:v>#N/A</c:v>
                </c:pt>
                <c:pt idx="68">
                  <c:v>#N/A</c:v>
                </c:pt>
                <c:pt idx="69">
                  <c:v>#N/A</c:v>
                </c:pt>
                <c:pt idx="70">
                  <c:v>#N/A</c:v>
                </c:pt>
                <c:pt idx="71">
                  <c:v>#N/A</c:v>
                </c:pt>
                <c:pt idx="72">
                  <c:v>257916</c:v>
                </c:pt>
                <c:pt idx="73">
                  <c:v>#N/A</c:v>
                </c:pt>
                <c:pt idx="74">
                  <c:v>#N/A</c:v>
                </c:pt>
                <c:pt idx="75">
                  <c:v>#N/A</c:v>
                </c:pt>
                <c:pt idx="76">
                  <c:v>#N/A</c:v>
                </c:pt>
                <c:pt idx="77">
                  <c:v>#N/A</c:v>
                </c:pt>
                <c:pt idx="78">
                  <c:v>#N/A</c:v>
                </c:pt>
                <c:pt idx="79">
                  <c:v>#N/A</c:v>
                </c:pt>
                <c:pt idx="80">
                  <c:v>#N/A</c:v>
                </c:pt>
                <c:pt idx="81">
                  <c:v>#N/A</c:v>
                </c:pt>
                <c:pt idx="82">
                  <c:v>#N/A</c:v>
                </c:pt>
                <c:pt idx="83">
                  <c:v>#N/A</c:v>
                </c:pt>
                <c:pt idx="84">
                  <c:v>282356</c:v>
                </c:pt>
                <c:pt idx="85">
                  <c:v>#N/A</c:v>
                </c:pt>
                <c:pt idx="86">
                  <c:v>#N/A</c:v>
                </c:pt>
                <c:pt idx="87">
                  <c:v>#N/A</c:v>
                </c:pt>
                <c:pt idx="88">
                  <c:v>#N/A</c:v>
                </c:pt>
                <c:pt idx="89">
                  <c:v>#N/A</c:v>
                </c:pt>
                <c:pt idx="90">
                  <c:v>#N/A</c:v>
                </c:pt>
                <c:pt idx="91">
                  <c:v>#N/A</c:v>
                </c:pt>
                <c:pt idx="92">
                  <c:v>#N/A</c:v>
                </c:pt>
                <c:pt idx="93">
                  <c:v>#N/A</c:v>
                </c:pt>
                <c:pt idx="94">
                  <c:v>#N/A</c:v>
                </c:pt>
                <c:pt idx="95">
                  <c:v>#N/A</c:v>
                </c:pt>
                <c:pt idx="96">
                  <c:v>313789</c:v>
                </c:pt>
                <c:pt idx="97">
                  <c:v>#N/A</c:v>
                </c:pt>
                <c:pt idx="98">
                  <c:v>#N/A</c:v>
                </c:pt>
                <c:pt idx="99">
                  <c:v>#N/A</c:v>
                </c:pt>
                <c:pt idx="100">
                  <c:v>#N/A</c:v>
                </c:pt>
                <c:pt idx="101">
                  <c:v>#N/A</c:v>
                </c:pt>
                <c:pt idx="102">
                  <c:v>#N/A</c:v>
                </c:pt>
                <c:pt idx="103">
                  <c:v>#N/A</c:v>
                </c:pt>
                <c:pt idx="104">
                  <c:v>#N/A</c:v>
                </c:pt>
                <c:pt idx="105">
                  <c:v>#N/A</c:v>
                </c:pt>
                <c:pt idx="106">
                  <c:v>#N/A</c:v>
                </c:pt>
                <c:pt idx="107">
                  <c:v>#N/A</c:v>
                </c:pt>
                <c:pt idx="108">
                  <c:v>341019</c:v>
                </c:pt>
                <c:pt idx="109">
                  <c:v>#N/A</c:v>
                </c:pt>
                <c:pt idx="110">
                  <c:v>#N/A</c:v>
                </c:pt>
                <c:pt idx="111">
                  <c:v>#N/A</c:v>
                </c:pt>
                <c:pt idx="112">
                  <c:v>#N/A</c:v>
                </c:pt>
                <c:pt idx="113">
                  <c:v>#N/A</c:v>
                </c:pt>
                <c:pt idx="114">
                  <c:v>#N/A</c:v>
                </c:pt>
                <c:pt idx="115">
                  <c:v>#N/A</c:v>
                </c:pt>
                <c:pt idx="116">
                  <c:v>#N/A</c:v>
                </c:pt>
                <c:pt idx="117">
                  <c:v>#N/A</c:v>
                </c:pt>
                <c:pt idx="118">
                  <c:v>#N/A</c:v>
                </c:pt>
                <c:pt idx="119">
                  <c:v>#N/A</c:v>
                </c:pt>
                <c:pt idx="120">
                  <c:v>380277</c:v>
                </c:pt>
                <c:pt idx="121">
                  <c:v>#N/A</c:v>
                </c:pt>
                <c:pt idx="122">
                  <c:v>#N/A</c:v>
                </c:pt>
                <c:pt idx="123">
                  <c:v>#N/A</c:v>
                </c:pt>
                <c:pt idx="124">
                  <c:v>#N/A</c:v>
                </c:pt>
                <c:pt idx="125">
                  <c:v>#N/A</c:v>
                </c:pt>
                <c:pt idx="126">
                  <c:v>#N/A</c:v>
                </c:pt>
                <c:pt idx="127">
                  <c:v>#N/A</c:v>
                </c:pt>
                <c:pt idx="128">
                  <c:v>#N/A</c:v>
                </c:pt>
                <c:pt idx="129">
                  <c:v>#N/A</c:v>
                </c:pt>
                <c:pt idx="130">
                  <c:v>#N/A</c:v>
                </c:pt>
                <c:pt idx="131">
                  <c:v>#N/A</c:v>
                </c:pt>
                <c:pt idx="132">
                  <c:v>399322</c:v>
                </c:pt>
                <c:pt idx="133">
                  <c:v>#N/A</c:v>
                </c:pt>
                <c:pt idx="134">
                  <c:v>#N/A</c:v>
                </c:pt>
                <c:pt idx="135">
                  <c:v>#N/A</c:v>
                </c:pt>
                <c:pt idx="136">
                  <c:v>#N/A</c:v>
                </c:pt>
                <c:pt idx="137">
                  <c:v>#N/A</c:v>
                </c:pt>
                <c:pt idx="138">
                  <c:v>#N/A</c:v>
                </c:pt>
                <c:pt idx="139">
                  <c:v>#N/A</c:v>
                </c:pt>
                <c:pt idx="140">
                  <c:v>#N/A</c:v>
                </c:pt>
                <c:pt idx="141">
                  <c:v>#N/A</c:v>
                </c:pt>
                <c:pt idx="142">
                  <c:v>#N/A</c:v>
                </c:pt>
                <c:pt idx="143">
                  <c:v>#N/A</c:v>
                </c:pt>
                <c:pt idx="144">
                  <c:v>422707</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462326</c:v>
                </c:pt>
              </c:numCache>
            </c:numRef>
          </c:val>
          <c:smooth val="0"/>
          <c:extLst>
            <c:ext xmlns:c16="http://schemas.microsoft.com/office/drawing/2014/chart" uri="{C3380CC4-5D6E-409C-BE32-E72D297353CC}">
              <c16:uniqueId val="{0000000A-5BFE-411A-9116-616D7694A7F3}"/>
            </c:ext>
          </c:extLst>
        </c:ser>
        <c:ser>
          <c:idx val="4"/>
          <c:order val="4"/>
          <c:tx>
            <c:strRef>
              <c:f>[1]Zillow_Data!$B$145</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1.3766945810358562E-2"/>
                  <c:y val="-2.20378363015093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BFE-411A-9116-616D7694A7F3}"/>
                </c:ext>
              </c:extLst>
            </c:dLbl>
            <c:dLbl>
              <c:idx val="24"/>
              <c:layout>
                <c:manualLayout>
                  <c:x val="-1.9848414991156731E-2"/>
                  <c:y val="-3.94668418986764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BFE-411A-9116-616D7694A7F3}"/>
                </c:ext>
              </c:extLst>
            </c:dLbl>
            <c:dLbl>
              <c:idx val="36"/>
              <c:layout>
                <c:manualLayout>
                  <c:x val="-2.5929884171954899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BFE-411A-9116-616D7694A7F3}"/>
                </c:ext>
              </c:extLst>
            </c:dLbl>
            <c:dLbl>
              <c:idx val="48"/>
              <c:layout>
                <c:manualLayout>
                  <c:x val="-2.5929884171954899E-2"/>
                  <c:y val="1.42917478105704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BFE-411A-9116-616D7694A7F3}"/>
                </c:ext>
              </c:extLst>
            </c:dLbl>
            <c:dLbl>
              <c:idx val="60"/>
              <c:layout>
                <c:manualLayout>
                  <c:x val="-2.5929884171954899E-2"/>
                  <c:y val="-1.6847895714069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BFE-411A-9116-616D7694A7F3}"/>
                </c:ext>
              </c:extLst>
            </c:dLbl>
            <c:dLbl>
              <c:idx val="157"/>
              <c:layout>
                <c:manualLayout>
                  <c:x val="-7.3831589752709958E-3"/>
                  <c:y val="-2.30316894911671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[1]Zillow_Data!$E$145:$FF$145</c:f>
              <c:numCache>
                <c:formatCode>General</c:formatCode>
                <c:ptCount val="158"/>
                <c:pt idx="0">
                  <c:v>253846</c:v>
                </c:pt>
                <c:pt idx="1">
                  <c:v>#N/A</c:v>
                </c:pt>
                <c:pt idx="2">
                  <c:v>#N/A</c:v>
                </c:pt>
                <c:pt idx="3">
                  <c:v>#N/A</c:v>
                </c:pt>
                <c:pt idx="4">
                  <c:v>#N/A</c:v>
                </c:pt>
                <c:pt idx="5">
                  <c:v>#N/A</c:v>
                </c:pt>
                <c:pt idx="6">
                  <c:v>#N/A</c:v>
                </c:pt>
                <c:pt idx="7">
                  <c:v>#N/A</c:v>
                </c:pt>
                <c:pt idx="8">
                  <c:v>#N/A</c:v>
                </c:pt>
                <c:pt idx="9">
                  <c:v>#N/A</c:v>
                </c:pt>
                <c:pt idx="10">
                  <c:v>#N/A</c:v>
                </c:pt>
                <c:pt idx="11">
                  <c:v>#N/A</c:v>
                </c:pt>
                <c:pt idx="12">
                  <c:v>197894</c:v>
                </c:pt>
                <c:pt idx="13">
                  <c:v>#N/A</c:v>
                </c:pt>
                <c:pt idx="14">
                  <c:v>#N/A</c:v>
                </c:pt>
                <c:pt idx="15">
                  <c:v>#N/A</c:v>
                </c:pt>
                <c:pt idx="16">
                  <c:v>#N/A</c:v>
                </c:pt>
                <c:pt idx="17">
                  <c:v>#N/A</c:v>
                </c:pt>
                <c:pt idx="18">
                  <c:v>#N/A</c:v>
                </c:pt>
                <c:pt idx="19">
                  <c:v>#N/A</c:v>
                </c:pt>
                <c:pt idx="20">
                  <c:v>#N/A</c:v>
                </c:pt>
                <c:pt idx="21">
                  <c:v>#N/A</c:v>
                </c:pt>
                <c:pt idx="22">
                  <c:v>#N/A</c:v>
                </c:pt>
                <c:pt idx="23">
                  <c:v>#N/A</c:v>
                </c:pt>
                <c:pt idx="24">
                  <c:v>182128</c:v>
                </c:pt>
                <c:pt idx="25">
                  <c:v>#N/A</c:v>
                </c:pt>
                <c:pt idx="26">
                  <c:v>#N/A</c:v>
                </c:pt>
                <c:pt idx="27">
                  <c:v>#N/A</c:v>
                </c:pt>
                <c:pt idx="28">
                  <c:v>#N/A</c:v>
                </c:pt>
                <c:pt idx="29">
                  <c:v>#N/A</c:v>
                </c:pt>
                <c:pt idx="30">
                  <c:v>#N/A</c:v>
                </c:pt>
                <c:pt idx="31">
                  <c:v>#N/A</c:v>
                </c:pt>
                <c:pt idx="32">
                  <c:v>#N/A</c:v>
                </c:pt>
                <c:pt idx="33">
                  <c:v>#N/A</c:v>
                </c:pt>
                <c:pt idx="34">
                  <c:v>#N/A</c:v>
                </c:pt>
                <c:pt idx="35">
                  <c:v>#N/A</c:v>
                </c:pt>
                <c:pt idx="36">
                  <c:v>167478</c:v>
                </c:pt>
                <c:pt idx="37">
                  <c:v>#N/A</c:v>
                </c:pt>
                <c:pt idx="38">
                  <c:v>#N/A</c:v>
                </c:pt>
                <c:pt idx="39">
                  <c:v>#N/A</c:v>
                </c:pt>
                <c:pt idx="40">
                  <c:v>#N/A</c:v>
                </c:pt>
                <c:pt idx="41">
                  <c:v>#N/A</c:v>
                </c:pt>
                <c:pt idx="42">
                  <c:v>#N/A</c:v>
                </c:pt>
                <c:pt idx="43">
                  <c:v>#N/A</c:v>
                </c:pt>
                <c:pt idx="44">
                  <c:v>#N/A</c:v>
                </c:pt>
                <c:pt idx="45">
                  <c:v>#N/A</c:v>
                </c:pt>
                <c:pt idx="46">
                  <c:v>#N/A</c:v>
                </c:pt>
                <c:pt idx="47">
                  <c:v>#N/A</c:v>
                </c:pt>
                <c:pt idx="48">
                  <c:v>165553</c:v>
                </c:pt>
                <c:pt idx="49">
                  <c:v>#N/A</c:v>
                </c:pt>
                <c:pt idx="50">
                  <c:v>#N/A</c:v>
                </c:pt>
                <c:pt idx="51">
                  <c:v>#N/A</c:v>
                </c:pt>
                <c:pt idx="52">
                  <c:v>#N/A</c:v>
                </c:pt>
                <c:pt idx="53">
                  <c:v>#N/A</c:v>
                </c:pt>
                <c:pt idx="54">
                  <c:v>#N/A</c:v>
                </c:pt>
                <c:pt idx="55">
                  <c:v>#N/A</c:v>
                </c:pt>
                <c:pt idx="56">
                  <c:v>#N/A</c:v>
                </c:pt>
                <c:pt idx="57">
                  <c:v>#N/A</c:v>
                </c:pt>
                <c:pt idx="58">
                  <c:v>#N/A</c:v>
                </c:pt>
                <c:pt idx="59">
                  <c:v>#N/A</c:v>
                </c:pt>
                <c:pt idx="60">
                  <c:v>183979</c:v>
                </c:pt>
                <c:pt idx="61">
                  <c:v>#N/A</c:v>
                </c:pt>
                <c:pt idx="62">
                  <c:v>#N/A</c:v>
                </c:pt>
                <c:pt idx="63">
                  <c:v>#N/A</c:v>
                </c:pt>
                <c:pt idx="64">
                  <c:v>#N/A</c:v>
                </c:pt>
                <c:pt idx="65">
                  <c:v>#N/A</c:v>
                </c:pt>
                <c:pt idx="66">
                  <c:v>#N/A</c:v>
                </c:pt>
                <c:pt idx="67">
                  <c:v>#N/A</c:v>
                </c:pt>
                <c:pt idx="68">
                  <c:v>#N/A</c:v>
                </c:pt>
                <c:pt idx="69">
                  <c:v>#N/A</c:v>
                </c:pt>
                <c:pt idx="70">
                  <c:v>#N/A</c:v>
                </c:pt>
                <c:pt idx="71">
                  <c:v>#N/A</c:v>
                </c:pt>
                <c:pt idx="72">
                  <c:v>215225</c:v>
                </c:pt>
                <c:pt idx="73">
                  <c:v>#N/A</c:v>
                </c:pt>
                <c:pt idx="74">
                  <c:v>#N/A</c:v>
                </c:pt>
                <c:pt idx="75">
                  <c:v>#N/A</c:v>
                </c:pt>
                <c:pt idx="76">
                  <c:v>#N/A</c:v>
                </c:pt>
                <c:pt idx="77">
                  <c:v>#N/A</c:v>
                </c:pt>
                <c:pt idx="78">
                  <c:v>#N/A</c:v>
                </c:pt>
                <c:pt idx="79">
                  <c:v>#N/A</c:v>
                </c:pt>
                <c:pt idx="80">
                  <c:v>#N/A</c:v>
                </c:pt>
                <c:pt idx="81">
                  <c:v>#N/A</c:v>
                </c:pt>
                <c:pt idx="82">
                  <c:v>#N/A</c:v>
                </c:pt>
                <c:pt idx="83">
                  <c:v>#N/A</c:v>
                </c:pt>
                <c:pt idx="84">
                  <c:v>224571</c:v>
                </c:pt>
                <c:pt idx="85">
                  <c:v>#N/A</c:v>
                </c:pt>
                <c:pt idx="86">
                  <c:v>#N/A</c:v>
                </c:pt>
                <c:pt idx="87">
                  <c:v>#N/A</c:v>
                </c:pt>
                <c:pt idx="88">
                  <c:v>#N/A</c:v>
                </c:pt>
                <c:pt idx="89">
                  <c:v>#N/A</c:v>
                </c:pt>
                <c:pt idx="90">
                  <c:v>#N/A</c:v>
                </c:pt>
                <c:pt idx="91">
                  <c:v>#N/A</c:v>
                </c:pt>
                <c:pt idx="92">
                  <c:v>#N/A</c:v>
                </c:pt>
                <c:pt idx="93">
                  <c:v>#N/A</c:v>
                </c:pt>
                <c:pt idx="94">
                  <c:v>#N/A</c:v>
                </c:pt>
                <c:pt idx="95">
                  <c:v>#N/A</c:v>
                </c:pt>
                <c:pt idx="96">
                  <c:v>236430</c:v>
                </c:pt>
                <c:pt idx="97">
                  <c:v>#N/A</c:v>
                </c:pt>
                <c:pt idx="98">
                  <c:v>#N/A</c:v>
                </c:pt>
                <c:pt idx="99">
                  <c:v>#N/A</c:v>
                </c:pt>
                <c:pt idx="100">
                  <c:v>#N/A</c:v>
                </c:pt>
                <c:pt idx="101">
                  <c:v>#N/A</c:v>
                </c:pt>
                <c:pt idx="102">
                  <c:v>#N/A</c:v>
                </c:pt>
                <c:pt idx="103">
                  <c:v>#N/A</c:v>
                </c:pt>
                <c:pt idx="104">
                  <c:v>#N/A</c:v>
                </c:pt>
                <c:pt idx="105">
                  <c:v>#N/A</c:v>
                </c:pt>
                <c:pt idx="106">
                  <c:v>#N/A</c:v>
                </c:pt>
                <c:pt idx="107">
                  <c:v>#N/A</c:v>
                </c:pt>
                <c:pt idx="108">
                  <c:v>247237</c:v>
                </c:pt>
                <c:pt idx="109">
                  <c:v>#N/A</c:v>
                </c:pt>
                <c:pt idx="110">
                  <c:v>#N/A</c:v>
                </c:pt>
                <c:pt idx="111">
                  <c:v>#N/A</c:v>
                </c:pt>
                <c:pt idx="112">
                  <c:v>#N/A</c:v>
                </c:pt>
                <c:pt idx="113">
                  <c:v>#N/A</c:v>
                </c:pt>
                <c:pt idx="114">
                  <c:v>#N/A</c:v>
                </c:pt>
                <c:pt idx="115">
                  <c:v>#N/A</c:v>
                </c:pt>
                <c:pt idx="116">
                  <c:v>#N/A</c:v>
                </c:pt>
                <c:pt idx="117">
                  <c:v>#N/A</c:v>
                </c:pt>
                <c:pt idx="118">
                  <c:v>#N/A</c:v>
                </c:pt>
                <c:pt idx="119">
                  <c:v>#N/A</c:v>
                </c:pt>
                <c:pt idx="120">
                  <c:v>271991</c:v>
                </c:pt>
                <c:pt idx="121">
                  <c:v>#N/A</c:v>
                </c:pt>
                <c:pt idx="122">
                  <c:v>#N/A</c:v>
                </c:pt>
                <c:pt idx="123">
                  <c:v>#N/A</c:v>
                </c:pt>
                <c:pt idx="124">
                  <c:v>#N/A</c:v>
                </c:pt>
                <c:pt idx="125">
                  <c:v>#N/A</c:v>
                </c:pt>
                <c:pt idx="126">
                  <c:v>#N/A</c:v>
                </c:pt>
                <c:pt idx="127">
                  <c:v>#N/A</c:v>
                </c:pt>
                <c:pt idx="128">
                  <c:v>#N/A</c:v>
                </c:pt>
                <c:pt idx="129">
                  <c:v>#N/A</c:v>
                </c:pt>
                <c:pt idx="130">
                  <c:v>#N/A</c:v>
                </c:pt>
                <c:pt idx="131">
                  <c:v>#N/A</c:v>
                </c:pt>
                <c:pt idx="132">
                  <c:v>282337</c:v>
                </c:pt>
                <c:pt idx="133">
                  <c:v>#N/A</c:v>
                </c:pt>
                <c:pt idx="134">
                  <c:v>#N/A</c:v>
                </c:pt>
                <c:pt idx="135">
                  <c:v>#N/A</c:v>
                </c:pt>
                <c:pt idx="136">
                  <c:v>#N/A</c:v>
                </c:pt>
                <c:pt idx="137">
                  <c:v>#N/A</c:v>
                </c:pt>
                <c:pt idx="138">
                  <c:v>#N/A</c:v>
                </c:pt>
                <c:pt idx="139">
                  <c:v>#N/A</c:v>
                </c:pt>
                <c:pt idx="140">
                  <c:v>#N/A</c:v>
                </c:pt>
                <c:pt idx="141">
                  <c:v>#N/A</c:v>
                </c:pt>
                <c:pt idx="142">
                  <c:v>#N/A</c:v>
                </c:pt>
                <c:pt idx="143">
                  <c:v>#N/A</c:v>
                </c:pt>
                <c:pt idx="144">
                  <c:v>296850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336570</c:v>
                </c:pt>
              </c:numCache>
            </c:numRef>
          </c:val>
          <c:smooth val="0"/>
          <c:extLst>
            <c:ext xmlns:c16="http://schemas.microsoft.com/office/drawing/2014/chart" uri="{C3380CC4-5D6E-409C-BE32-E72D297353CC}">
              <c16:uniqueId val="{00000011-5BFE-411A-9116-616D7694A7F3}"/>
            </c:ext>
          </c:extLst>
        </c:ser>
        <c:ser>
          <c:idx val="5"/>
          <c:order val="5"/>
          <c:tx>
            <c:strRef>
              <c:f>[1]Zillow_Data!$B$146</c:f>
              <c:strCache>
                <c:ptCount val="1"/>
                <c:pt idx="0">
                  <c:v>Bakersfield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0"/>
              <c:layout>
                <c:manualLayout>
                  <c:x val="-1.5794102203957952E-2"/>
                  <c:y val="6.87473015884691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[1]Zillow_Data!$E$146:$FF$146</c:f>
              <c:numCache>
                <c:formatCode>General</c:formatCode>
                <c:ptCount val="158"/>
                <c:pt idx="0">
                  <c:v>233476</c:v>
                </c:pt>
                <c:pt idx="1">
                  <c:v>#N/A</c:v>
                </c:pt>
                <c:pt idx="2">
                  <c:v>#N/A</c:v>
                </c:pt>
                <c:pt idx="3">
                  <c:v>#N/A</c:v>
                </c:pt>
                <c:pt idx="4">
                  <c:v>#N/A</c:v>
                </c:pt>
                <c:pt idx="5">
                  <c:v>#N/A</c:v>
                </c:pt>
                <c:pt idx="6">
                  <c:v>#N/A</c:v>
                </c:pt>
                <c:pt idx="7">
                  <c:v>#N/A</c:v>
                </c:pt>
                <c:pt idx="8">
                  <c:v>#N/A</c:v>
                </c:pt>
                <c:pt idx="9">
                  <c:v>#N/A</c:v>
                </c:pt>
                <c:pt idx="10">
                  <c:v>#N/A</c:v>
                </c:pt>
                <c:pt idx="11">
                  <c:v>#N/A</c:v>
                </c:pt>
                <c:pt idx="12">
                  <c:v>164643</c:v>
                </c:pt>
                <c:pt idx="13">
                  <c:v>#N/A</c:v>
                </c:pt>
                <c:pt idx="14">
                  <c:v>#N/A</c:v>
                </c:pt>
                <c:pt idx="15">
                  <c:v>#N/A</c:v>
                </c:pt>
                <c:pt idx="16">
                  <c:v>#N/A</c:v>
                </c:pt>
                <c:pt idx="17">
                  <c:v>#N/A</c:v>
                </c:pt>
                <c:pt idx="18">
                  <c:v>#N/A</c:v>
                </c:pt>
                <c:pt idx="19">
                  <c:v>#N/A</c:v>
                </c:pt>
                <c:pt idx="20">
                  <c:v>#N/A</c:v>
                </c:pt>
                <c:pt idx="21">
                  <c:v>#N/A</c:v>
                </c:pt>
                <c:pt idx="22">
                  <c:v>#N/A</c:v>
                </c:pt>
                <c:pt idx="23">
                  <c:v>#N/A</c:v>
                </c:pt>
                <c:pt idx="24">
                  <c:v>150320</c:v>
                </c:pt>
                <c:pt idx="25">
                  <c:v>#N/A</c:v>
                </c:pt>
                <c:pt idx="26">
                  <c:v>#N/A</c:v>
                </c:pt>
                <c:pt idx="27">
                  <c:v>#N/A</c:v>
                </c:pt>
                <c:pt idx="28">
                  <c:v>#N/A</c:v>
                </c:pt>
                <c:pt idx="29">
                  <c:v>#N/A</c:v>
                </c:pt>
                <c:pt idx="30">
                  <c:v>#N/A</c:v>
                </c:pt>
                <c:pt idx="31">
                  <c:v>#N/A</c:v>
                </c:pt>
                <c:pt idx="32">
                  <c:v>#N/A</c:v>
                </c:pt>
                <c:pt idx="33">
                  <c:v>#N/A</c:v>
                </c:pt>
                <c:pt idx="34">
                  <c:v>#N/A</c:v>
                </c:pt>
                <c:pt idx="35">
                  <c:v>#N/A</c:v>
                </c:pt>
                <c:pt idx="36">
                  <c:v>133431</c:v>
                </c:pt>
                <c:pt idx="37">
                  <c:v>#N/A</c:v>
                </c:pt>
                <c:pt idx="38">
                  <c:v>#N/A</c:v>
                </c:pt>
                <c:pt idx="39">
                  <c:v>#N/A</c:v>
                </c:pt>
                <c:pt idx="40">
                  <c:v>#N/A</c:v>
                </c:pt>
                <c:pt idx="41">
                  <c:v>#N/A</c:v>
                </c:pt>
                <c:pt idx="42">
                  <c:v>#N/A</c:v>
                </c:pt>
                <c:pt idx="43">
                  <c:v>#N/A</c:v>
                </c:pt>
                <c:pt idx="44">
                  <c:v>#N/A</c:v>
                </c:pt>
                <c:pt idx="45">
                  <c:v>#N/A</c:v>
                </c:pt>
                <c:pt idx="46">
                  <c:v>#N/A</c:v>
                </c:pt>
                <c:pt idx="47">
                  <c:v>#N/A</c:v>
                </c:pt>
                <c:pt idx="48">
                  <c:v>138031</c:v>
                </c:pt>
                <c:pt idx="49">
                  <c:v>#N/A</c:v>
                </c:pt>
                <c:pt idx="50">
                  <c:v>#N/A</c:v>
                </c:pt>
                <c:pt idx="51">
                  <c:v>#N/A</c:v>
                </c:pt>
                <c:pt idx="52">
                  <c:v>#N/A</c:v>
                </c:pt>
                <c:pt idx="53">
                  <c:v>#N/A</c:v>
                </c:pt>
                <c:pt idx="54">
                  <c:v>#N/A</c:v>
                </c:pt>
                <c:pt idx="55">
                  <c:v>#N/A</c:v>
                </c:pt>
                <c:pt idx="56">
                  <c:v>#N/A</c:v>
                </c:pt>
                <c:pt idx="57">
                  <c:v>#N/A</c:v>
                </c:pt>
                <c:pt idx="58">
                  <c:v>#N/A</c:v>
                </c:pt>
                <c:pt idx="59">
                  <c:v>#N/A</c:v>
                </c:pt>
                <c:pt idx="60">
                  <c:v>168459</c:v>
                </c:pt>
                <c:pt idx="61">
                  <c:v>#N/A</c:v>
                </c:pt>
                <c:pt idx="62">
                  <c:v>#N/A</c:v>
                </c:pt>
                <c:pt idx="63">
                  <c:v>#N/A</c:v>
                </c:pt>
                <c:pt idx="64">
                  <c:v>#N/A</c:v>
                </c:pt>
                <c:pt idx="65">
                  <c:v>#N/A</c:v>
                </c:pt>
                <c:pt idx="66">
                  <c:v>#N/A</c:v>
                </c:pt>
                <c:pt idx="67">
                  <c:v>#N/A</c:v>
                </c:pt>
                <c:pt idx="68">
                  <c:v>#N/A</c:v>
                </c:pt>
                <c:pt idx="69">
                  <c:v>#N/A</c:v>
                </c:pt>
                <c:pt idx="70">
                  <c:v>#N/A</c:v>
                </c:pt>
                <c:pt idx="71">
                  <c:v>#N/A</c:v>
                </c:pt>
                <c:pt idx="72">
                  <c:v>188103</c:v>
                </c:pt>
                <c:pt idx="73">
                  <c:v>#N/A</c:v>
                </c:pt>
                <c:pt idx="74">
                  <c:v>#N/A</c:v>
                </c:pt>
                <c:pt idx="75">
                  <c:v>#N/A</c:v>
                </c:pt>
                <c:pt idx="76">
                  <c:v>#N/A</c:v>
                </c:pt>
                <c:pt idx="77">
                  <c:v>#N/A</c:v>
                </c:pt>
                <c:pt idx="78">
                  <c:v>#N/A</c:v>
                </c:pt>
                <c:pt idx="79">
                  <c:v>#N/A</c:v>
                </c:pt>
                <c:pt idx="80">
                  <c:v>#N/A</c:v>
                </c:pt>
                <c:pt idx="81">
                  <c:v>#N/A</c:v>
                </c:pt>
                <c:pt idx="82">
                  <c:v>#N/A</c:v>
                </c:pt>
                <c:pt idx="83">
                  <c:v>#N/A</c:v>
                </c:pt>
                <c:pt idx="84">
                  <c:v>207244</c:v>
                </c:pt>
                <c:pt idx="85">
                  <c:v>#N/A</c:v>
                </c:pt>
                <c:pt idx="86">
                  <c:v>#N/A</c:v>
                </c:pt>
                <c:pt idx="87">
                  <c:v>#N/A</c:v>
                </c:pt>
                <c:pt idx="88">
                  <c:v>#N/A</c:v>
                </c:pt>
                <c:pt idx="89">
                  <c:v>#N/A</c:v>
                </c:pt>
                <c:pt idx="90">
                  <c:v>#N/A</c:v>
                </c:pt>
                <c:pt idx="91">
                  <c:v>#N/A</c:v>
                </c:pt>
                <c:pt idx="92">
                  <c:v>#N/A</c:v>
                </c:pt>
                <c:pt idx="93">
                  <c:v>#N/A</c:v>
                </c:pt>
                <c:pt idx="94">
                  <c:v>#N/A</c:v>
                </c:pt>
                <c:pt idx="95">
                  <c:v>#N/A</c:v>
                </c:pt>
                <c:pt idx="96">
                  <c:v>209585</c:v>
                </c:pt>
                <c:pt idx="97">
                  <c:v>#N/A</c:v>
                </c:pt>
                <c:pt idx="98">
                  <c:v>#N/A</c:v>
                </c:pt>
                <c:pt idx="99">
                  <c:v>#N/A</c:v>
                </c:pt>
                <c:pt idx="100">
                  <c:v>#N/A</c:v>
                </c:pt>
                <c:pt idx="101">
                  <c:v>#N/A</c:v>
                </c:pt>
                <c:pt idx="102">
                  <c:v>#N/A</c:v>
                </c:pt>
                <c:pt idx="103">
                  <c:v>#N/A</c:v>
                </c:pt>
                <c:pt idx="104">
                  <c:v>#N/A</c:v>
                </c:pt>
                <c:pt idx="105">
                  <c:v>#N/A</c:v>
                </c:pt>
                <c:pt idx="106">
                  <c:v>#N/A</c:v>
                </c:pt>
                <c:pt idx="107">
                  <c:v>#N/A</c:v>
                </c:pt>
                <c:pt idx="108">
                  <c:v>220461</c:v>
                </c:pt>
                <c:pt idx="109">
                  <c:v>#N/A</c:v>
                </c:pt>
                <c:pt idx="110">
                  <c:v>#N/A</c:v>
                </c:pt>
                <c:pt idx="111">
                  <c:v>#N/A</c:v>
                </c:pt>
                <c:pt idx="112">
                  <c:v>#N/A</c:v>
                </c:pt>
                <c:pt idx="113">
                  <c:v>#N/A</c:v>
                </c:pt>
                <c:pt idx="114">
                  <c:v>#N/A</c:v>
                </c:pt>
                <c:pt idx="115">
                  <c:v>#N/A</c:v>
                </c:pt>
                <c:pt idx="116">
                  <c:v>#N/A</c:v>
                </c:pt>
                <c:pt idx="117">
                  <c:v>#N/A</c:v>
                </c:pt>
                <c:pt idx="118">
                  <c:v>#N/A</c:v>
                </c:pt>
                <c:pt idx="119">
                  <c:v>#N/A</c:v>
                </c:pt>
                <c:pt idx="120">
                  <c:v>231646</c:v>
                </c:pt>
                <c:pt idx="121">
                  <c:v>#N/A</c:v>
                </c:pt>
                <c:pt idx="122">
                  <c:v>#N/A</c:v>
                </c:pt>
                <c:pt idx="123">
                  <c:v>#N/A</c:v>
                </c:pt>
                <c:pt idx="124">
                  <c:v>#N/A</c:v>
                </c:pt>
                <c:pt idx="125">
                  <c:v>#N/A</c:v>
                </c:pt>
                <c:pt idx="126">
                  <c:v>#N/A</c:v>
                </c:pt>
                <c:pt idx="127">
                  <c:v>#N/A</c:v>
                </c:pt>
                <c:pt idx="128">
                  <c:v>#N/A</c:v>
                </c:pt>
                <c:pt idx="129">
                  <c:v>#N/A</c:v>
                </c:pt>
                <c:pt idx="130">
                  <c:v>#N/A</c:v>
                </c:pt>
                <c:pt idx="131">
                  <c:v>#N/A</c:v>
                </c:pt>
                <c:pt idx="132">
                  <c:v>240450</c:v>
                </c:pt>
                <c:pt idx="133">
                  <c:v>#N/A</c:v>
                </c:pt>
                <c:pt idx="134">
                  <c:v>#N/A</c:v>
                </c:pt>
                <c:pt idx="135">
                  <c:v>#N/A</c:v>
                </c:pt>
                <c:pt idx="136">
                  <c:v>#N/A</c:v>
                </c:pt>
                <c:pt idx="137">
                  <c:v>#N/A</c:v>
                </c:pt>
                <c:pt idx="138">
                  <c:v>#N/A</c:v>
                </c:pt>
                <c:pt idx="139">
                  <c:v>#N/A</c:v>
                </c:pt>
                <c:pt idx="140">
                  <c:v>#N/A</c:v>
                </c:pt>
                <c:pt idx="141">
                  <c:v>#N/A</c:v>
                </c:pt>
                <c:pt idx="142">
                  <c:v>#N/A</c:v>
                </c:pt>
                <c:pt idx="143">
                  <c:v>#N/A</c:v>
                </c:pt>
                <c:pt idx="144">
                  <c:v>258610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291409</c:v>
                </c:pt>
              </c:numCache>
            </c:numRef>
          </c:val>
          <c:smooth val="0"/>
          <c:extLst>
            <c:ext xmlns:c16="http://schemas.microsoft.com/office/drawing/2014/chart" uri="{C3380CC4-5D6E-409C-BE32-E72D297353CC}">
              <c16:uniqueId val="{00000013-5BFE-411A-9116-616D7694A7F3}"/>
            </c:ext>
          </c:extLst>
        </c:ser>
        <c:dLbls>
          <c:showLegendKey val="0"/>
          <c:showVal val="0"/>
          <c:showCatName val="0"/>
          <c:showSerName val="0"/>
          <c:showPercent val="0"/>
          <c:showBubbleSize val="0"/>
        </c:dLbls>
        <c:smooth val="0"/>
        <c:axId val="440062976"/>
        <c:axId val="440063808"/>
      </c:lineChart>
      <c:catAx>
        <c:axId val="4400629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3808"/>
        <c:crosses val="autoZero"/>
        <c:auto val="0"/>
        <c:lblAlgn val="ctr"/>
        <c:lblOffset val="100"/>
        <c:tickLblSkip val="12"/>
        <c:tickMarkSkip val="1"/>
        <c:noMultiLvlLbl val="0"/>
      </c:catAx>
      <c:valAx>
        <c:axId val="44006380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2976"/>
        <c:crosses val="autoZero"/>
        <c:crossBetween val="between"/>
      </c:valAx>
      <c:spPr>
        <a:noFill/>
        <a:ln>
          <a:noFill/>
        </a:ln>
        <a:effectLst/>
      </c:spPr>
    </c:plotArea>
    <c:legend>
      <c:legendPos val="b"/>
      <c:legendEntry>
        <c:idx val="3"/>
        <c:delete val="1"/>
      </c:legendEntry>
      <c:legendEntry>
        <c:idx val="4"/>
        <c:delete val="1"/>
      </c:legendEntry>
      <c:legendEntry>
        <c:idx val="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Home Values for All Homes in San Joaquin Valley</a:t>
            </a:r>
            <a:r>
              <a:rPr lang="en-US" baseline="0"/>
              <a:t> Counties (Jan 1996 - Jun 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[1]Zillow_Data!$B$180</c:f>
              <c:strCache>
                <c:ptCount val="1"/>
                <c:pt idx="0">
                  <c:v>Fresno County</c:v>
                </c:pt>
              </c:strCache>
            </c:strRef>
          </c:tx>
          <c:spPr>
            <a:ln w="28575" cap="rnd">
              <a:solidFill>
                <a:schemeClr val="accent1"/>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[1]Zillow_Data!$E$180:$KX$180</c:f>
              <c:numCache>
                <c:formatCode>General</c:formatCode>
                <c:ptCount val="306"/>
                <c:pt idx="0">
                  <c:v>106362</c:v>
                </c:pt>
                <c:pt idx="1">
                  <c:v>106141</c:v>
                </c:pt>
                <c:pt idx="2">
                  <c:v>105967</c:v>
                </c:pt>
                <c:pt idx="3">
                  <c:v>105999</c:v>
                </c:pt>
                <c:pt idx="4">
                  <c:v>106118</c:v>
                </c:pt>
                <c:pt idx="5">
                  <c:v>106497</c:v>
                </c:pt>
                <c:pt idx="6">
                  <c:v>106477</c:v>
                </c:pt>
                <c:pt idx="7">
                  <c:v>106576</c:v>
                </c:pt>
                <c:pt idx="8">
                  <c:v>106506</c:v>
                </c:pt>
                <c:pt idx="9">
                  <c:v>106798</c:v>
                </c:pt>
                <c:pt idx="10">
                  <c:v>106988</c:v>
                </c:pt>
                <c:pt idx="11">
                  <c:v>106942</c:v>
                </c:pt>
                <c:pt idx="12">
                  <c:v>106471</c:v>
                </c:pt>
                <c:pt idx="13">
                  <c:v>106238</c:v>
                </c:pt>
                <c:pt idx="14">
                  <c:v>106240</c:v>
                </c:pt>
                <c:pt idx="15">
                  <c:v>105914</c:v>
                </c:pt>
                <c:pt idx="16">
                  <c:v>105531</c:v>
                </c:pt>
                <c:pt idx="17">
                  <c:v>104917</c:v>
                </c:pt>
                <c:pt idx="18">
                  <c:v>105043</c:v>
                </c:pt>
                <c:pt idx="19">
                  <c:v>105009</c:v>
                </c:pt>
                <c:pt idx="20">
                  <c:v>105338</c:v>
                </c:pt>
                <c:pt idx="21">
                  <c:v>105151</c:v>
                </c:pt>
                <c:pt idx="22">
                  <c:v>105133</c:v>
                </c:pt>
                <c:pt idx="23">
                  <c:v>105535</c:v>
                </c:pt>
                <c:pt idx="24">
                  <c:v>106695</c:v>
                </c:pt>
                <c:pt idx="25">
                  <c:v>107851</c:v>
                </c:pt>
                <c:pt idx="26">
                  <c:v>108757</c:v>
                </c:pt>
                <c:pt idx="27">
                  <c:v>109503</c:v>
                </c:pt>
                <c:pt idx="28">
                  <c:v>110125</c:v>
                </c:pt>
                <c:pt idx="29">
                  <c:v>110623</c:v>
                </c:pt>
                <c:pt idx="30">
                  <c:v>110859</c:v>
                </c:pt>
                <c:pt idx="31">
                  <c:v>111124</c:v>
                </c:pt>
                <c:pt idx="32">
                  <c:v>111230</c:v>
                </c:pt>
                <c:pt idx="33">
                  <c:v>111433</c:v>
                </c:pt>
                <c:pt idx="34">
                  <c:v>111570</c:v>
                </c:pt>
                <c:pt idx="35">
                  <c:v>111567</c:v>
                </c:pt>
                <c:pt idx="36">
                  <c:v>111188</c:v>
                </c:pt>
                <c:pt idx="37">
                  <c:v>110921</c:v>
                </c:pt>
                <c:pt idx="38">
                  <c:v>111256</c:v>
                </c:pt>
                <c:pt idx="39">
                  <c:v>112006</c:v>
                </c:pt>
                <c:pt idx="40">
                  <c:v>112812</c:v>
                </c:pt>
                <c:pt idx="41">
                  <c:v>113347</c:v>
                </c:pt>
                <c:pt idx="42">
                  <c:v>113730</c:v>
                </c:pt>
                <c:pt idx="43">
                  <c:v>114125</c:v>
                </c:pt>
                <c:pt idx="44">
                  <c:v>114486</c:v>
                </c:pt>
                <c:pt idx="45">
                  <c:v>114957</c:v>
                </c:pt>
                <c:pt idx="46">
                  <c:v>115646</c:v>
                </c:pt>
                <c:pt idx="47">
                  <c:v>116303</c:v>
                </c:pt>
                <c:pt idx="48">
                  <c:v>117183</c:v>
                </c:pt>
                <c:pt idx="49">
                  <c:v>117779</c:v>
                </c:pt>
                <c:pt idx="50">
                  <c:v>117232</c:v>
                </c:pt>
                <c:pt idx="51">
                  <c:v>116554</c:v>
                </c:pt>
                <c:pt idx="52">
                  <c:v>115743</c:v>
                </c:pt>
                <c:pt idx="53">
                  <c:v>115922</c:v>
                </c:pt>
                <c:pt idx="54">
                  <c:v>115990</c:v>
                </c:pt>
                <c:pt idx="55">
                  <c:v>116328</c:v>
                </c:pt>
                <c:pt idx="56">
                  <c:v>116728</c:v>
                </c:pt>
                <c:pt idx="57">
                  <c:v>117168</c:v>
                </c:pt>
                <c:pt idx="58">
                  <c:v>117511</c:v>
                </c:pt>
                <c:pt idx="59">
                  <c:v>118071</c:v>
                </c:pt>
                <c:pt idx="60">
                  <c:v>118599</c:v>
                </c:pt>
                <c:pt idx="61">
                  <c:v>119282</c:v>
                </c:pt>
                <c:pt idx="62">
                  <c:v>120353</c:v>
                </c:pt>
                <c:pt idx="63">
                  <c:v>121491</c:v>
                </c:pt>
                <c:pt idx="64">
                  <c:v>122800</c:v>
                </c:pt>
                <c:pt idx="65">
                  <c:v>123805</c:v>
                </c:pt>
                <c:pt idx="66">
                  <c:v>125047</c:v>
                </c:pt>
                <c:pt idx="67">
                  <c:v>125936</c:v>
                </c:pt>
                <c:pt idx="68">
                  <c:v>126940</c:v>
                </c:pt>
                <c:pt idx="69">
                  <c:v>127888</c:v>
                </c:pt>
                <c:pt idx="70">
                  <c:v>129083</c:v>
                </c:pt>
                <c:pt idx="71">
                  <c:v>130062</c:v>
                </c:pt>
                <c:pt idx="72">
                  <c:v>131125</c:v>
                </c:pt>
                <c:pt idx="73">
                  <c:v>132430</c:v>
                </c:pt>
                <c:pt idx="74">
                  <c:v>134062</c:v>
                </c:pt>
                <c:pt idx="75">
                  <c:v>135440</c:v>
                </c:pt>
                <c:pt idx="76">
                  <c:v>136860</c:v>
                </c:pt>
                <c:pt idx="77">
                  <c:v>138731</c:v>
                </c:pt>
                <c:pt idx="78">
                  <c:v>140927</c:v>
                </c:pt>
                <c:pt idx="79">
                  <c:v>143183</c:v>
                </c:pt>
                <c:pt idx="80">
                  <c:v>145283</c:v>
                </c:pt>
                <c:pt idx="81">
                  <c:v>147772</c:v>
                </c:pt>
                <c:pt idx="82">
                  <c:v>150181</c:v>
                </c:pt>
                <c:pt idx="83">
                  <c:v>152905</c:v>
                </c:pt>
                <c:pt idx="84">
                  <c:v>155515</c:v>
                </c:pt>
                <c:pt idx="85">
                  <c:v>157999</c:v>
                </c:pt>
                <c:pt idx="86">
                  <c:v>160255</c:v>
                </c:pt>
                <c:pt idx="87">
                  <c:v>163320</c:v>
                </c:pt>
                <c:pt idx="88">
                  <c:v>166506</c:v>
                </c:pt>
                <c:pt idx="89">
                  <c:v>169533</c:v>
                </c:pt>
                <c:pt idx="90">
                  <c:v>171894</c:v>
                </c:pt>
                <c:pt idx="91">
                  <c:v>174814</c:v>
                </c:pt>
                <c:pt idx="92">
                  <c:v>178021</c:v>
                </c:pt>
                <c:pt idx="93">
                  <c:v>181475</c:v>
                </c:pt>
                <c:pt idx="94">
                  <c:v>184830</c:v>
                </c:pt>
                <c:pt idx="95">
                  <c:v>188055</c:v>
                </c:pt>
                <c:pt idx="96">
                  <c:v>190999</c:v>
                </c:pt>
                <c:pt idx="97">
                  <c:v>194450</c:v>
                </c:pt>
                <c:pt idx="98">
                  <c:v>198268</c:v>
                </c:pt>
                <c:pt idx="99">
                  <c:v>202068</c:v>
                </c:pt>
                <c:pt idx="100">
                  <c:v>206319</c:v>
                </c:pt>
                <c:pt idx="101">
                  <c:v>210279</c:v>
                </c:pt>
                <c:pt idx="102">
                  <c:v>215059</c:v>
                </c:pt>
                <c:pt idx="103">
                  <c:v>219440</c:v>
                </c:pt>
                <c:pt idx="104">
                  <c:v>224391</c:v>
                </c:pt>
                <c:pt idx="105">
                  <c:v>228471</c:v>
                </c:pt>
                <c:pt idx="106">
                  <c:v>233071</c:v>
                </c:pt>
                <c:pt idx="107">
                  <c:v>237101</c:v>
                </c:pt>
                <c:pt idx="108">
                  <c:v>242396</c:v>
                </c:pt>
                <c:pt idx="109">
                  <c:v>247377</c:v>
                </c:pt>
                <c:pt idx="110">
                  <c:v>253080</c:v>
                </c:pt>
                <c:pt idx="111">
                  <c:v>258967</c:v>
                </c:pt>
                <c:pt idx="112">
                  <c:v>264389</c:v>
                </c:pt>
                <c:pt idx="113">
                  <c:v>269486</c:v>
                </c:pt>
                <c:pt idx="114">
                  <c:v>274442</c:v>
                </c:pt>
                <c:pt idx="115">
                  <c:v>280158</c:v>
                </c:pt>
                <c:pt idx="116">
                  <c:v>285119</c:v>
                </c:pt>
                <c:pt idx="117">
                  <c:v>290346</c:v>
                </c:pt>
                <c:pt idx="118">
                  <c:v>295051</c:v>
                </c:pt>
                <c:pt idx="119">
                  <c:v>300730</c:v>
                </c:pt>
                <c:pt idx="120">
                  <c:v>304163</c:v>
                </c:pt>
                <c:pt idx="121">
                  <c:v>306463</c:v>
                </c:pt>
                <c:pt idx="122">
                  <c:v>309009</c:v>
                </c:pt>
                <c:pt idx="123">
                  <c:v>310934</c:v>
                </c:pt>
                <c:pt idx="124">
                  <c:v>312802</c:v>
                </c:pt>
                <c:pt idx="125">
                  <c:v>313912</c:v>
                </c:pt>
                <c:pt idx="126">
                  <c:v>314702</c:v>
                </c:pt>
                <c:pt idx="127">
                  <c:v>314276</c:v>
                </c:pt>
                <c:pt idx="128">
                  <c:v>313804</c:v>
                </c:pt>
                <c:pt idx="129">
                  <c:v>312616</c:v>
                </c:pt>
                <c:pt idx="130">
                  <c:v>311826</c:v>
                </c:pt>
                <c:pt idx="131">
                  <c:v>310340</c:v>
                </c:pt>
                <c:pt idx="132">
                  <c:v>309449</c:v>
                </c:pt>
                <c:pt idx="133">
                  <c:v>309061</c:v>
                </c:pt>
                <c:pt idx="134">
                  <c:v>306443</c:v>
                </c:pt>
                <c:pt idx="135">
                  <c:v>304619</c:v>
                </c:pt>
                <c:pt idx="136">
                  <c:v>300180</c:v>
                </c:pt>
                <c:pt idx="137">
                  <c:v>297188</c:v>
                </c:pt>
                <c:pt idx="138">
                  <c:v>293744</c:v>
                </c:pt>
                <c:pt idx="139">
                  <c:v>292435</c:v>
                </c:pt>
                <c:pt idx="140">
                  <c:v>289829</c:v>
                </c:pt>
                <c:pt idx="141">
                  <c:v>286564</c:v>
                </c:pt>
                <c:pt idx="142">
                  <c:v>280848</c:v>
                </c:pt>
                <c:pt idx="143">
                  <c:v>274906</c:v>
                </c:pt>
                <c:pt idx="144">
                  <c:v>269773</c:v>
                </c:pt>
                <c:pt idx="145">
                  <c:v>263456</c:v>
                </c:pt>
                <c:pt idx="146">
                  <c:v>257095</c:v>
                </c:pt>
                <c:pt idx="147">
                  <c:v>249371</c:v>
                </c:pt>
                <c:pt idx="148">
                  <c:v>245782</c:v>
                </c:pt>
                <c:pt idx="149">
                  <c:v>241462</c:v>
                </c:pt>
                <c:pt idx="150">
                  <c:v>236021</c:v>
                </c:pt>
                <c:pt idx="151">
                  <c:v>227487</c:v>
                </c:pt>
                <c:pt idx="152">
                  <c:v>219301</c:v>
                </c:pt>
                <c:pt idx="153">
                  <c:v>212452</c:v>
                </c:pt>
                <c:pt idx="154">
                  <c:v>206898</c:v>
                </c:pt>
                <c:pt idx="155">
                  <c:v>201627</c:v>
                </c:pt>
                <c:pt idx="156">
                  <c:v>195861</c:v>
                </c:pt>
                <c:pt idx="157">
                  <c:v>191908</c:v>
                </c:pt>
                <c:pt idx="158">
                  <c:v>188680</c:v>
                </c:pt>
                <c:pt idx="159">
                  <c:v>186088</c:v>
                </c:pt>
                <c:pt idx="160">
                  <c:v>181817</c:v>
                </c:pt>
                <c:pt idx="161">
                  <c:v>177805</c:v>
                </c:pt>
                <c:pt idx="162">
                  <c:v>175867</c:v>
                </c:pt>
                <c:pt idx="163">
                  <c:v>175476</c:v>
                </c:pt>
                <c:pt idx="164">
                  <c:v>175569</c:v>
                </c:pt>
                <c:pt idx="165">
                  <c:v>174554</c:v>
                </c:pt>
                <c:pt idx="166">
                  <c:v>173479</c:v>
                </c:pt>
                <c:pt idx="167">
                  <c:v>173495</c:v>
                </c:pt>
                <c:pt idx="168">
                  <c:v>174736</c:v>
                </c:pt>
                <c:pt idx="169">
                  <c:v>175777</c:v>
                </c:pt>
                <c:pt idx="170">
                  <c:v>176470</c:v>
                </c:pt>
                <c:pt idx="171">
                  <c:v>175943</c:v>
                </c:pt>
                <c:pt idx="172">
                  <c:v>175465</c:v>
                </c:pt>
                <c:pt idx="173">
                  <c:v>174595</c:v>
                </c:pt>
                <c:pt idx="174">
                  <c:v>172277</c:v>
                </c:pt>
                <c:pt idx="175">
                  <c:v>169859</c:v>
                </c:pt>
                <c:pt idx="176">
                  <c:v>167217</c:v>
                </c:pt>
                <c:pt idx="177">
                  <c:v>166639</c:v>
                </c:pt>
                <c:pt idx="178">
                  <c:v>166473</c:v>
                </c:pt>
                <c:pt idx="179">
                  <c:v>165532</c:v>
                </c:pt>
                <c:pt idx="180">
                  <c:v>162657</c:v>
                </c:pt>
                <c:pt idx="181">
                  <c:v>158564</c:v>
                </c:pt>
                <c:pt idx="182">
                  <c:v>155244</c:v>
                </c:pt>
                <c:pt idx="183">
                  <c:v>152919</c:v>
                </c:pt>
                <c:pt idx="184">
                  <c:v>151086</c:v>
                </c:pt>
                <c:pt idx="185">
                  <c:v>150048</c:v>
                </c:pt>
                <c:pt idx="186">
                  <c:v>149450</c:v>
                </c:pt>
                <c:pt idx="187">
                  <c:v>148506</c:v>
                </c:pt>
                <c:pt idx="188">
                  <c:v>147882</c:v>
                </c:pt>
                <c:pt idx="189">
                  <c:v>146572</c:v>
                </c:pt>
                <c:pt idx="190">
                  <c:v>145838</c:v>
                </c:pt>
                <c:pt idx="191">
                  <c:v>144626</c:v>
                </c:pt>
                <c:pt idx="192">
                  <c:v>144756</c:v>
                </c:pt>
                <c:pt idx="193">
                  <c:v>145936</c:v>
                </c:pt>
                <c:pt idx="194">
                  <c:v>147104</c:v>
                </c:pt>
                <c:pt idx="195">
                  <c:v>148663</c:v>
                </c:pt>
                <c:pt idx="196">
                  <c:v>149629</c:v>
                </c:pt>
                <c:pt idx="197">
                  <c:v>150154</c:v>
                </c:pt>
                <c:pt idx="198">
                  <c:v>151368</c:v>
                </c:pt>
                <c:pt idx="199">
                  <c:v>153028</c:v>
                </c:pt>
                <c:pt idx="200">
                  <c:v>154921</c:v>
                </c:pt>
                <c:pt idx="201">
                  <c:v>156145</c:v>
                </c:pt>
                <c:pt idx="202">
                  <c:v>157472</c:v>
                </c:pt>
                <c:pt idx="203">
                  <c:v>159535</c:v>
                </c:pt>
                <c:pt idx="204">
                  <c:v>160956</c:v>
                </c:pt>
                <c:pt idx="205">
                  <c:v>162690</c:v>
                </c:pt>
                <c:pt idx="206">
                  <c:v>164310</c:v>
                </c:pt>
                <c:pt idx="207">
                  <c:v>166696</c:v>
                </c:pt>
                <c:pt idx="208">
                  <c:v>169351</c:v>
                </c:pt>
                <c:pt idx="209">
                  <c:v>172533</c:v>
                </c:pt>
                <c:pt idx="210">
                  <c:v>175428</c:v>
                </c:pt>
                <c:pt idx="211">
                  <c:v>178130</c:v>
                </c:pt>
                <c:pt idx="212">
                  <c:v>180601</c:v>
                </c:pt>
                <c:pt idx="213">
                  <c:v>183465</c:v>
                </c:pt>
                <c:pt idx="214">
                  <c:v>185578</c:v>
                </c:pt>
                <c:pt idx="215">
                  <c:v>187384</c:v>
                </c:pt>
                <c:pt idx="216">
                  <c:v>189927</c:v>
                </c:pt>
                <c:pt idx="217">
                  <c:v>191803</c:v>
                </c:pt>
                <c:pt idx="218">
                  <c:v>194144</c:v>
                </c:pt>
                <c:pt idx="219">
                  <c:v>194563</c:v>
                </c:pt>
                <c:pt idx="220">
                  <c:v>195765</c:v>
                </c:pt>
                <c:pt idx="221">
                  <c:v>195896</c:v>
                </c:pt>
                <c:pt idx="222">
                  <c:v>195527</c:v>
                </c:pt>
                <c:pt idx="223">
                  <c:v>195522</c:v>
                </c:pt>
                <c:pt idx="224">
                  <c:v>195623</c:v>
                </c:pt>
                <c:pt idx="225">
                  <c:v>196519</c:v>
                </c:pt>
                <c:pt idx="226">
                  <c:v>197057</c:v>
                </c:pt>
                <c:pt idx="227">
                  <c:v>197597</c:v>
                </c:pt>
                <c:pt idx="228">
                  <c:v>198191</c:v>
                </c:pt>
                <c:pt idx="229">
                  <c:v>198968</c:v>
                </c:pt>
                <c:pt idx="230">
                  <c:v>199042</c:v>
                </c:pt>
                <c:pt idx="231">
                  <c:v>200023</c:v>
                </c:pt>
                <c:pt idx="232">
                  <c:v>200701</c:v>
                </c:pt>
                <c:pt idx="233">
                  <c:v>202221</c:v>
                </c:pt>
                <c:pt idx="234">
                  <c:v>203619</c:v>
                </c:pt>
                <c:pt idx="235">
                  <c:v>204821</c:v>
                </c:pt>
                <c:pt idx="236">
                  <c:v>205951</c:v>
                </c:pt>
                <c:pt idx="237">
                  <c:v>206293</c:v>
                </c:pt>
                <c:pt idx="238">
                  <c:v>207361</c:v>
                </c:pt>
                <c:pt idx="239">
                  <c:v>208742</c:v>
                </c:pt>
                <c:pt idx="240">
                  <c:v>209992</c:v>
                </c:pt>
                <c:pt idx="241">
                  <c:v>210632</c:v>
                </c:pt>
                <c:pt idx="242">
                  <c:v>211437</c:v>
                </c:pt>
                <c:pt idx="243">
                  <c:v>212373</c:v>
                </c:pt>
                <c:pt idx="244">
                  <c:v>213385</c:v>
                </c:pt>
                <c:pt idx="245">
                  <c:v>214401</c:v>
                </c:pt>
                <c:pt idx="246">
                  <c:v>214933</c:v>
                </c:pt>
                <c:pt idx="247">
                  <c:v>216081</c:v>
                </c:pt>
                <c:pt idx="248">
                  <c:v>217623</c:v>
                </c:pt>
                <c:pt idx="249">
                  <c:v>219905</c:v>
                </c:pt>
                <c:pt idx="250">
                  <c:v>221655</c:v>
                </c:pt>
                <c:pt idx="251">
                  <c:v>223171</c:v>
                </c:pt>
                <c:pt idx="252">
                  <c:v>224086</c:v>
                </c:pt>
                <c:pt idx="253">
                  <c:v>225814</c:v>
                </c:pt>
                <c:pt idx="254">
                  <c:v>227771</c:v>
                </c:pt>
                <c:pt idx="255">
                  <c:v>229430</c:v>
                </c:pt>
                <c:pt idx="256">
                  <c:v>230098</c:v>
                </c:pt>
                <c:pt idx="257">
                  <c:v>230786</c:v>
                </c:pt>
                <c:pt idx="258">
                  <c:v>232873</c:v>
                </c:pt>
                <c:pt idx="259">
                  <c:v>235075</c:v>
                </c:pt>
                <c:pt idx="260">
                  <c:v>236685</c:v>
                </c:pt>
                <c:pt idx="261">
                  <c:v>237990</c:v>
                </c:pt>
                <c:pt idx="262">
                  <c:v>239119</c:v>
                </c:pt>
                <c:pt idx="263">
                  <c:v>240688</c:v>
                </c:pt>
                <c:pt idx="264">
                  <c:v>242916</c:v>
                </c:pt>
                <c:pt idx="265">
                  <c:v>244864</c:v>
                </c:pt>
                <c:pt idx="266">
                  <c:v>245792</c:v>
                </c:pt>
                <c:pt idx="267">
                  <c:v>247035</c:v>
                </c:pt>
                <c:pt idx="268">
                  <c:v>249902</c:v>
                </c:pt>
                <c:pt idx="269">
                  <c:v>252612</c:v>
                </c:pt>
                <c:pt idx="270">
                  <c:v>253799</c:v>
                </c:pt>
                <c:pt idx="271">
                  <c:v>253174</c:v>
                </c:pt>
                <c:pt idx="272">
                  <c:v>253102</c:v>
                </c:pt>
                <c:pt idx="273">
                  <c:v>253526</c:v>
                </c:pt>
                <c:pt idx="274">
                  <c:v>255208</c:v>
                </c:pt>
                <c:pt idx="275">
                  <c:v>256302</c:v>
                </c:pt>
                <c:pt idx="276">
                  <c:v>257184</c:v>
                </c:pt>
                <c:pt idx="277">
                  <c:v>258038</c:v>
                </c:pt>
                <c:pt idx="278">
                  <c:v>259434</c:v>
                </c:pt>
                <c:pt idx="279">
                  <c:v>260262</c:v>
                </c:pt>
                <c:pt idx="280">
                  <c:v>260322</c:v>
                </c:pt>
                <c:pt idx="281">
                  <c:v>261269</c:v>
                </c:pt>
                <c:pt idx="282">
                  <c:v>261652</c:v>
                </c:pt>
                <c:pt idx="283">
                  <c:v>262397</c:v>
                </c:pt>
                <c:pt idx="284">
                  <c:v>262141</c:v>
                </c:pt>
                <c:pt idx="285">
                  <c:v>263195</c:v>
                </c:pt>
                <c:pt idx="286">
                  <c:v>263886</c:v>
                </c:pt>
                <c:pt idx="287">
                  <c:v>264623</c:v>
                </c:pt>
                <c:pt idx="288">
                  <c:v>265536</c:v>
                </c:pt>
                <c:pt idx="289">
                  <c:v>267119</c:v>
                </c:pt>
                <c:pt idx="290">
                  <c:v>269420</c:v>
                </c:pt>
                <c:pt idx="291">
                  <c:v>272025</c:v>
                </c:pt>
                <c:pt idx="292">
                  <c:v>273363</c:v>
                </c:pt>
                <c:pt idx="293">
                  <c:v>273639</c:v>
                </c:pt>
                <c:pt idx="294">
                  <c:v>274589</c:v>
                </c:pt>
                <c:pt idx="295">
                  <c:v>277166</c:v>
                </c:pt>
                <c:pt idx="296">
                  <c:v>281144</c:v>
                </c:pt>
                <c:pt idx="297">
                  <c:v>284261</c:v>
                </c:pt>
                <c:pt idx="298">
                  <c:v>287561</c:v>
                </c:pt>
                <c:pt idx="299">
                  <c:v>291613</c:v>
                </c:pt>
                <c:pt idx="300">
                  <c:v>296117</c:v>
                </c:pt>
                <c:pt idx="301">
                  <c:v>300785</c:v>
                </c:pt>
                <c:pt idx="302">
                  <c:v>305536</c:v>
                </c:pt>
                <c:pt idx="303">
                  <c:v>311047</c:v>
                </c:pt>
                <c:pt idx="304">
                  <c:v>318558</c:v>
                </c:pt>
                <c:pt idx="305">
                  <c:v>327457</c:v>
                </c:pt>
              </c:numCache>
            </c:numRef>
          </c:val>
          <c:smooth val="0"/>
          <c:extLst>
            <c:ext xmlns:c16="http://schemas.microsoft.com/office/drawing/2014/chart" uri="{C3380CC4-5D6E-409C-BE32-E72D297353CC}">
              <c16:uniqueId val="{00000000-C7C7-4DE0-BDDB-7B83A7D3BA0D}"/>
            </c:ext>
          </c:extLst>
        </c:ser>
        <c:ser>
          <c:idx val="1"/>
          <c:order val="1"/>
          <c:tx>
            <c:strRef>
              <c:f>[1]Zillow_Data!$B$181</c:f>
              <c:strCache>
                <c:ptCount val="1"/>
                <c:pt idx="0">
                  <c:v>Kern County</c:v>
                </c:pt>
              </c:strCache>
            </c:strRef>
          </c:tx>
          <c:spPr>
            <a:ln w="28575" cap="rnd">
              <a:solidFill>
                <a:schemeClr val="accent2"/>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[1]Zillow_Data!$E$181:$KX$181</c:f>
              <c:numCache>
                <c:formatCode>General</c:formatCode>
                <c:ptCount val="306"/>
                <c:pt idx="0">
                  <c:v>99488</c:v>
                </c:pt>
                <c:pt idx="1">
                  <c:v>99242</c:v>
                </c:pt>
                <c:pt idx="2">
                  <c:v>98966</c:v>
                </c:pt>
                <c:pt idx="3">
                  <c:v>98563</c:v>
                </c:pt>
                <c:pt idx="4">
                  <c:v>98220</c:v>
                </c:pt>
                <c:pt idx="5">
                  <c:v>98120</c:v>
                </c:pt>
                <c:pt idx="6">
                  <c:v>98152</c:v>
                </c:pt>
                <c:pt idx="7">
                  <c:v>98193</c:v>
                </c:pt>
                <c:pt idx="8">
                  <c:v>98110</c:v>
                </c:pt>
                <c:pt idx="9">
                  <c:v>97980</c:v>
                </c:pt>
                <c:pt idx="10">
                  <c:v>97906</c:v>
                </c:pt>
                <c:pt idx="11">
                  <c:v>98028</c:v>
                </c:pt>
                <c:pt idx="12">
                  <c:v>97381</c:v>
                </c:pt>
                <c:pt idx="13">
                  <c:v>96824</c:v>
                </c:pt>
                <c:pt idx="14">
                  <c:v>96121</c:v>
                </c:pt>
                <c:pt idx="15">
                  <c:v>96147</c:v>
                </c:pt>
                <c:pt idx="16">
                  <c:v>96166</c:v>
                </c:pt>
                <c:pt idx="17">
                  <c:v>96080</c:v>
                </c:pt>
                <c:pt idx="18">
                  <c:v>95796</c:v>
                </c:pt>
                <c:pt idx="19">
                  <c:v>95540</c:v>
                </c:pt>
                <c:pt idx="20">
                  <c:v>95489</c:v>
                </c:pt>
                <c:pt idx="21">
                  <c:v>95604</c:v>
                </c:pt>
                <c:pt idx="22">
                  <c:v>95735</c:v>
                </c:pt>
                <c:pt idx="23">
                  <c:v>95602</c:v>
                </c:pt>
                <c:pt idx="24">
                  <c:v>96770</c:v>
                </c:pt>
                <c:pt idx="25">
                  <c:v>97997</c:v>
                </c:pt>
                <c:pt idx="26">
                  <c:v>99702</c:v>
                </c:pt>
                <c:pt idx="27">
                  <c:v>100143</c:v>
                </c:pt>
                <c:pt idx="28">
                  <c:v>100555</c:v>
                </c:pt>
                <c:pt idx="29">
                  <c:v>100754</c:v>
                </c:pt>
                <c:pt idx="30">
                  <c:v>101051</c:v>
                </c:pt>
                <c:pt idx="31">
                  <c:v>101362</c:v>
                </c:pt>
                <c:pt idx="32">
                  <c:v>101729</c:v>
                </c:pt>
                <c:pt idx="33">
                  <c:v>102071</c:v>
                </c:pt>
                <c:pt idx="34">
                  <c:v>102275</c:v>
                </c:pt>
                <c:pt idx="35">
                  <c:v>102530</c:v>
                </c:pt>
                <c:pt idx="36">
                  <c:v>102304</c:v>
                </c:pt>
                <c:pt idx="37">
                  <c:v>102199</c:v>
                </c:pt>
                <c:pt idx="38">
                  <c:v>102351</c:v>
                </c:pt>
                <c:pt idx="39">
                  <c:v>102976</c:v>
                </c:pt>
                <c:pt idx="40">
                  <c:v>103511</c:v>
                </c:pt>
                <c:pt idx="41">
                  <c:v>103720</c:v>
                </c:pt>
                <c:pt idx="42">
                  <c:v>104008</c:v>
                </c:pt>
                <c:pt idx="43">
                  <c:v>104388</c:v>
                </c:pt>
                <c:pt idx="44">
                  <c:v>104775</c:v>
                </c:pt>
                <c:pt idx="45">
                  <c:v>105123</c:v>
                </c:pt>
                <c:pt idx="46">
                  <c:v>105739</c:v>
                </c:pt>
                <c:pt idx="47">
                  <c:v>106501</c:v>
                </c:pt>
                <c:pt idx="48">
                  <c:v>107304</c:v>
                </c:pt>
                <c:pt idx="49">
                  <c:v>107737</c:v>
                </c:pt>
                <c:pt idx="50">
                  <c:v>106939</c:v>
                </c:pt>
                <c:pt idx="51">
                  <c:v>106252</c:v>
                </c:pt>
                <c:pt idx="52">
                  <c:v>105645</c:v>
                </c:pt>
                <c:pt idx="53">
                  <c:v>106055</c:v>
                </c:pt>
                <c:pt idx="54">
                  <c:v>106350</c:v>
                </c:pt>
                <c:pt idx="55">
                  <c:v>106596</c:v>
                </c:pt>
                <c:pt idx="56">
                  <c:v>106906</c:v>
                </c:pt>
                <c:pt idx="57">
                  <c:v>107199</c:v>
                </c:pt>
                <c:pt idx="58">
                  <c:v>107454</c:v>
                </c:pt>
                <c:pt idx="59">
                  <c:v>107714</c:v>
                </c:pt>
                <c:pt idx="60">
                  <c:v>107925</c:v>
                </c:pt>
                <c:pt idx="61">
                  <c:v>108321</c:v>
                </c:pt>
                <c:pt idx="62">
                  <c:v>109172</c:v>
                </c:pt>
                <c:pt idx="63">
                  <c:v>110061</c:v>
                </c:pt>
                <c:pt idx="64">
                  <c:v>111133</c:v>
                </c:pt>
                <c:pt idx="65">
                  <c:v>111741</c:v>
                </c:pt>
                <c:pt idx="66">
                  <c:v>112294</c:v>
                </c:pt>
                <c:pt idx="67">
                  <c:v>112628</c:v>
                </c:pt>
                <c:pt idx="68">
                  <c:v>113070</c:v>
                </c:pt>
                <c:pt idx="69">
                  <c:v>113635</c:v>
                </c:pt>
                <c:pt idx="70">
                  <c:v>114283</c:v>
                </c:pt>
                <c:pt idx="71">
                  <c:v>114886</c:v>
                </c:pt>
                <c:pt idx="72">
                  <c:v>115576</c:v>
                </c:pt>
                <c:pt idx="73">
                  <c:v>116398</c:v>
                </c:pt>
                <c:pt idx="74">
                  <c:v>117411</c:v>
                </c:pt>
                <c:pt idx="75">
                  <c:v>118310</c:v>
                </c:pt>
                <c:pt idx="76">
                  <c:v>118995</c:v>
                </c:pt>
                <c:pt idx="77">
                  <c:v>119629</c:v>
                </c:pt>
                <c:pt idx="78">
                  <c:v>120667</c:v>
                </c:pt>
                <c:pt idx="79">
                  <c:v>122028</c:v>
                </c:pt>
                <c:pt idx="80">
                  <c:v>123451</c:v>
                </c:pt>
                <c:pt idx="81">
                  <c:v>124845</c:v>
                </c:pt>
                <c:pt idx="82">
                  <c:v>126303</c:v>
                </c:pt>
                <c:pt idx="83">
                  <c:v>128050</c:v>
                </c:pt>
                <c:pt idx="84">
                  <c:v>129749</c:v>
                </c:pt>
                <c:pt idx="85">
                  <c:v>131380</c:v>
                </c:pt>
                <c:pt idx="86">
                  <c:v>133088</c:v>
                </c:pt>
                <c:pt idx="87">
                  <c:v>135132</c:v>
                </c:pt>
                <c:pt idx="88">
                  <c:v>137113</c:v>
                </c:pt>
                <c:pt idx="89">
                  <c:v>139261</c:v>
                </c:pt>
                <c:pt idx="90">
                  <c:v>140741</c:v>
                </c:pt>
                <c:pt idx="91">
                  <c:v>142411</c:v>
                </c:pt>
                <c:pt idx="92">
                  <c:v>144257</c:v>
                </c:pt>
                <c:pt idx="93">
                  <c:v>145675</c:v>
                </c:pt>
                <c:pt idx="94">
                  <c:v>148017</c:v>
                </c:pt>
                <c:pt idx="95">
                  <c:v>150180</c:v>
                </c:pt>
                <c:pt idx="96">
                  <c:v>153501</c:v>
                </c:pt>
                <c:pt idx="97">
                  <c:v>156401</c:v>
                </c:pt>
                <c:pt idx="98">
                  <c:v>159365</c:v>
                </c:pt>
                <c:pt idx="99">
                  <c:v>162244</c:v>
                </c:pt>
                <c:pt idx="100">
                  <c:v>165644</c:v>
                </c:pt>
                <c:pt idx="101">
                  <c:v>168692</c:v>
                </c:pt>
                <c:pt idx="102">
                  <c:v>172810</c:v>
                </c:pt>
                <c:pt idx="103">
                  <c:v>178061</c:v>
                </c:pt>
                <c:pt idx="104">
                  <c:v>183698</c:v>
                </c:pt>
                <c:pt idx="105">
                  <c:v>190654</c:v>
                </c:pt>
                <c:pt idx="106">
                  <c:v>195232</c:v>
                </c:pt>
                <c:pt idx="107">
                  <c:v>200179</c:v>
                </c:pt>
                <c:pt idx="108">
                  <c:v>204024</c:v>
                </c:pt>
                <c:pt idx="109">
                  <c:v>209423</c:v>
                </c:pt>
                <c:pt idx="110">
                  <c:v>214368</c:v>
                </c:pt>
                <c:pt idx="111">
                  <c:v>219644</c:v>
                </c:pt>
                <c:pt idx="112">
                  <c:v>224974</c:v>
                </c:pt>
                <c:pt idx="113">
                  <c:v>233497</c:v>
                </c:pt>
                <c:pt idx="114">
                  <c:v>240774</c:v>
                </c:pt>
                <c:pt idx="115">
                  <c:v>246260</c:v>
                </c:pt>
                <c:pt idx="116">
                  <c:v>250097</c:v>
                </c:pt>
                <c:pt idx="117">
                  <c:v>254996</c:v>
                </c:pt>
                <c:pt idx="118">
                  <c:v>260668</c:v>
                </c:pt>
                <c:pt idx="119">
                  <c:v>265443</c:v>
                </c:pt>
                <c:pt idx="120">
                  <c:v>267924</c:v>
                </c:pt>
                <c:pt idx="121">
                  <c:v>270535</c:v>
                </c:pt>
                <c:pt idx="122">
                  <c:v>274991</c:v>
                </c:pt>
                <c:pt idx="123">
                  <c:v>279551</c:v>
                </c:pt>
                <c:pt idx="124">
                  <c:v>284290</c:v>
                </c:pt>
                <c:pt idx="125">
                  <c:v>284624</c:v>
                </c:pt>
                <c:pt idx="126">
                  <c:v>287509</c:v>
                </c:pt>
                <c:pt idx="127">
                  <c:v>289211</c:v>
                </c:pt>
                <c:pt idx="128">
                  <c:v>291596</c:v>
                </c:pt>
                <c:pt idx="129">
                  <c:v>290444</c:v>
                </c:pt>
                <c:pt idx="130">
                  <c:v>290453</c:v>
                </c:pt>
                <c:pt idx="131">
                  <c:v>290561</c:v>
                </c:pt>
                <c:pt idx="132">
                  <c:v>292140</c:v>
                </c:pt>
                <c:pt idx="133">
                  <c:v>291075</c:v>
                </c:pt>
                <c:pt idx="134">
                  <c:v>289968</c:v>
                </c:pt>
                <c:pt idx="135">
                  <c:v>288726</c:v>
                </c:pt>
                <c:pt idx="136">
                  <c:v>286680</c:v>
                </c:pt>
                <c:pt idx="137">
                  <c:v>284457</c:v>
                </c:pt>
                <c:pt idx="138">
                  <c:v>278914</c:v>
                </c:pt>
                <c:pt idx="139">
                  <c:v>274473</c:v>
                </c:pt>
                <c:pt idx="140">
                  <c:v>269452</c:v>
                </c:pt>
                <c:pt idx="141">
                  <c:v>266092</c:v>
                </c:pt>
                <c:pt idx="142">
                  <c:v>261551</c:v>
                </c:pt>
                <c:pt idx="143">
                  <c:v>256495</c:v>
                </c:pt>
                <c:pt idx="144">
                  <c:v>251066</c:v>
                </c:pt>
                <c:pt idx="145">
                  <c:v>246141</c:v>
                </c:pt>
                <c:pt idx="146">
                  <c:v>239046</c:v>
                </c:pt>
                <c:pt idx="147">
                  <c:v>231034</c:v>
                </c:pt>
                <c:pt idx="148">
                  <c:v>223069</c:v>
                </c:pt>
                <c:pt idx="149">
                  <c:v>215572</c:v>
                </c:pt>
                <c:pt idx="150">
                  <c:v>208585</c:v>
                </c:pt>
                <c:pt idx="151">
                  <c:v>201783</c:v>
                </c:pt>
                <c:pt idx="152">
                  <c:v>196194</c:v>
                </c:pt>
                <c:pt idx="153">
                  <c:v>190387</c:v>
                </c:pt>
                <c:pt idx="154">
                  <c:v>183860</c:v>
                </c:pt>
                <c:pt idx="155">
                  <c:v>177349</c:v>
                </c:pt>
                <c:pt idx="156">
                  <c:v>171284</c:v>
                </c:pt>
                <c:pt idx="157">
                  <c:v>166594</c:v>
                </c:pt>
                <c:pt idx="158">
                  <c:v>162116</c:v>
                </c:pt>
                <c:pt idx="159">
                  <c:v>158488</c:v>
                </c:pt>
                <c:pt idx="160">
                  <c:v>154521</c:v>
                </c:pt>
                <c:pt idx="161">
                  <c:v>152238</c:v>
                </c:pt>
                <c:pt idx="162">
                  <c:v>150927</c:v>
                </c:pt>
                <c:pt idx="163">
                  <c:v>149166</c:v>
                </c:pt>
                <c:pt idx="164">
                  <c:v>146914</c:v>
                </c:pt>
                <c:pt idx="165">
                  <c:v>144455</c:v>
                </c:pt>
                <c:pt idx="166">
                  <c:v>144147</c:v>
                </c:pt>
                <c:pt idx="167">
                  <c:v>144524</c:v>
                </c:pt>
                <c:pt idx="168">
                  <c:v>144812</c:v>
                </c:pt>
                <c:pt idx="169">
                  <c:v>144468</c:v>
                </c:pt>
                <c:pt idx="170">
                  <c:v>144950</c:v>
                </c:pt>
                <c:pt idx="171">
                  <c:v>145087</c:v>
                </c:pt>
                <c:pt idx="172">
                  <c:v>146147</c:v>
                </c:pt>
                <c:pt idx="173">
                  <c:v>145591</c:v>
                </c:pt>
                <c:pt idx="174">
                  <c:v>144598</c:v>
                </c:pt>
                <c:pt idx="175">
                  <c:v>143751</c:v>
                </c:pt>
                <c:pt idx="176">
                  <c:v>143090</c:v>
                </c:pt>
                <c:pt idx="177">
                  <c:v>142857</c:v>
                </c:pt>
                <c:pt idx="178">
                  <c:v>141106</c:v>
                </c:pt>
                <c:pt idx="179">
                  <c:v>139305</c:v>
                </c:pt>
                <c:pt idx="180">
                  <c:v>138268</c:v>
                </c:pt>
                <c:pt idx="181">
                  <c:v>136857</c:v>
                </c:pt>
                <c:pt idx="182">
                  <c:v>135821</c:v>
                </c:pt>
                <c:pt idx="183">
                  <c:v>134255</c:v>
                </c:pt>
                <c:pt idx="184">
                  <c:v>132446</c:v>
                </c:pt>
                <c:pt idx="185">
                  <c:v>130903</c:v>
                </c:pt>
                <c:pt idx="186">
                  <c:v>129934</c:v>
                </c:pt>
                <c:pt idx="187">
                  <c:v>129742</c:v>
                </c:pt>
                <c:pt idx="188">
                  <c:v>129572</c:v>
                </c:pt>
                <c:pt idx="189">
                  <c:v>129099</c:v>
                </c:pt>
                <c:pt idx="190">
                  <c:v>129167</c:v>
                </c:pt>
                <c:pt idx="191">
                  <c:v>129525</c:v>
                </c:pt>
                <c:pt idx="192">
                  <c:v>129971</c:v>
                </c:pt>
                <c:pt idx="193">
                  <c:v>130732</c:v>
                </c:pt>
                <c:pt idx="194">
                  <c:v>130663</c:v>
                </c:pt>
                <c:pt idx="195">
                  <c:v>131766</c:v>
                </c:pt>
                <c:pt idx="196">
                  <c:v>132930</c:v>
                </c:pt>
                <c:pt idx="197">
                  <c:v>134589</c:v>
                </c:pt>
                <c:pt idx="198">
                  <c:v>135674</c:v>
                </c:pt>
                <c:pt idx="199">
                  <c:v>136575</c:v>
                </c:pt>
                <c:pt idx="200">
                  <c:v>137972</c:v>
                </c:pt>
                <c:pt idx="201">
                  <c:v>139679</c:v>
                </c:pt>
                <c:pt idx="202">
                  <c:v>141454</c:v>
                </c:pt>
                <c:pt idx="203">
                  <c:v>143032</c:v>
                </c:pt>
                <c:pt idx="204">
                  <c:v>144642</c:v>
                </c:pt>
                <c:pt idx="205">
                  <c:v>147116</c:v>
                </c:pt>
                <c:pt idx="206">
                  <c:v>150246</c:v>
                </c:pt>
                <c:pt idx="207">
                  <c:v>152797</c:v>
                </c:pt>
                <c:pt idx="208">
                  <c:v>155899</c:v>
                </c:pt>
                <c:pt idx="209">
                  <c:v>159467</c:v>
                </c:pt>
                <c:pt idx="210">
                  <c:v>163140</c:v>
                </c:pt>
                <c:pt idx="211">
                  <c:v>166585</c:v>
                </c:pt>
                <c:pt idx="212">
                  <c:v>169179</c:v>
                </c:pt>
                <c:pt idx="213">
                  <c:v>172061</c:v>
                </c:pt>
                <c:pt idx="214">
                  <c:v>174616</c:v>
                </c:pt>
                <c:pt idx="215">
                  <c:v>177474</c:v>
                </c:pt>
                <c:pt idx="216">
                  <c:v>179621</c:v>
                </c:pt>
                <c:pt idx="217">
                  <c:v>180844</c:v>
                </c:pt>
                <c:pt idx="218">
                  <c:v>181895</c:v>
                </c:pt>
                <c:pt idx="219">
                  <c:v>183151</c:v>
                </c:pt>
                <c:pt idx="220">
                  <c:v>183368</c:v>
                </c:pt>
                <c:pt idx="221">
                  <c:v>182887</c:v>
                </c:pt>
                <c:pt idx="222">
                  <c:v>183486</c:v>
                </c:pt>
                <c:pt idx="223">
                  <c:v>183818</c:v>
                </c:pt>
                <c:pt idx="224">
                  <c:v>185029</c:v>
                </c:pt>
                <c:pt idx="225">
                  <c:v>185416</c:v>
                </c:pt>
                <c:pt idx="226">
                  <c:v>186660</c:v>
                </c:pt>
                <c:pt idx="227">
                  <c:v>187225</c:v>
                </c:pt>
                <c:pt idx="228">
                  <c:v>187731</c:v>
                </c:pt>
                <c:pt idx="229">
                  <c:v>188240</c:v>
                </c:pt>
                <c:pt idx="230">
                  <c:v>188922</c:v>
                </c:pt>
                <c:pt idx="231">
                  <c:v>189559</c:v>
                </c:pt>
                <c:pt idx="232">
                  <c:v>190793</c:v>
                </c:pt>
                <c:pt idx="233">
                  <c:v>191727</c:v>
                </c:pt>
                <c:pt idx="234">
                  <c:v>191737</c:v>
                </c:pt>
                <c:pt idx="235">
                  <c:v>192376</c:v>
                </c:pt>
                <c:pt idx="236">
                  <c:v>192673</c:v>
                </c:pt>
                <c:pt idx="237">
                  <c:v>193313</c:v>
                </c:pt>
                <c:pt idx="238">
                  <c:v>193450</c:v>
                </c:pt>
                <c:pt idx="239">
                  <c:v>193889</c:v>
                </c:pt>
                <c:pt idx="240">
                  <c:v>194541</c:v>
                </c:pt>
                <c:pt idx="241">
                  <c:v>195411</c:v>
                </c:pt>
                <c:pt idx="242">
                  <c:v>195822</c:v>
                </c:pt>
                <c:pt idx="243">
                  <c:v>196430</c:v>
                </c:pt>
                <c:pt idx="244">
                  <c:v>196623</c:v>
                </c:pt>
                <c:pt idx="245">
                  <c:v>197432</c:v>
                </c:pt>
                <c:pt idx="246">
                  <c:v>198047</c:v>
                </c:pt>
                <c:pt idx="247">
                  <c:v>198230</c:v>
                </c:pt>
                <c:pt idx="248">
                  <c:v>198192</c:v>
                </c:pt>
                <c:pt idx="249">
                  <c:v>198954</c:v>
                </c:pt>
                <c:pt idx="250">
                  <c:v>199690</c:v>
                </c:pt>
                <c:pt idx="251">
                  <c:v>200619</c:v>
                </c:pt>
                <c:pt idx="252">
                  <c:v>201640</c:v>
                </c:pt>
                <c:pt idx="253">
                  <c:v>202472</c:v>
                </c:pt>
                <c:pt idx="254">
                  <c:v>203563</c:v>
                </c:pt>
                <c:pt idx="255">
                  <c:v>203799</c:v>
                </c:pt>
                <c:pt idx="256">
                  <c:v>204257</c:v>
                </c:pt>
                <c:pt idx="257">
                  <c:v>204807</c:v>
                </c:pt>
                <c:pt idx="258">
                  <c:v>205793</c:v>
                </c:pt>
                <c:pt idx="259">
                  <c:v>207046</c:v>
                </c:pt>
                <c:pt idx="260">
                  <c:v>208567</c:v>
                </c:pt>
                <c:pt idx="261">
                  <c:v>209173</c:v>
                </c:pt>
                <c:pt idx="262">
                  <c:v>210348</c:v>
                </c:pt>
                <c:pt idx="263">
                  <c:v>211057</c:v>
                </c:pt>
                <c:pt idx="264">
                  <c:v>211705</c:v>
                </c:pt>
                <c:pt idx="265">
                  <c:v>212364</c:v>
                </c:pt>
                <c:pt idx="266">
                  <c:v>212983</c:v>
                </c:pt>
                <c:pt idx="267">
                  <c:v>214755</c:v>
                </c:pt>
                <c:pt idx="268">
                  <c:v>216516</c:v>
                </c:pt>
                <c:pt idx="269">
                  <c:v>217630</c:v>
                </c:pt>
                <c:pt idx="270">
                  <c:v>217894</c:v>
                </c:pt>
                <c:pt idx="271">
                  <c:v>218135</c:v>
                </c:pt>
                <c:pt idx="272">
                  <c:v>218587</c:v>
                </c:pt>
                <c:pt idx="273">
                  <c:v>220069</c:v>
                </c:pt>
                <c:pt idx="274">
                  <c:v>220334</c:v>
                </c:pt>
                <c:pt idx="275">
                  <c:v>221066</c:v>
                </c:pt>
                <c:pt idx="276">
                  <c:v>222148</c:v>
                </c:pt>
                <c:pt idx="277">
                  <c:v>223375</c:v>
                </c:pt>
                <c:pt idx="278">
                  <c:v>224208</c:v>
                </c:pt>
                <c:pt idx="279">
                  <c:v>224254</c:v>
                </c:pt>
                <c:pt idx="280">
                  <c:v>225164</c:v>
                </c:pt>
                <c:pt idx="281">
                  <c:v>226540</c:v>
                </c:pt>
                <c:pt idx="282">
                  <c:v>227475</c:v>
                </c:pt>
                <c:pt idx="283">
                  <c:v>228248</c:v>
                </c:pt>
                <c:pt idx="284">
                  <c:v>228680</c:v>
                </c:pt>
                <c:pt idx="285">
                  <c:v>229377</c:v>
                </c:pt>
                <c:pt idx="286">
                  <c:v>230351</c:v>
                </c:pt>
                <c:pt idx="287">
                  <c:v>230694</c:v>
                </c:pt>
                <c:pt idx="288">
                  <c:v>231224</c:v>
                </c:pt>
                <c:pt idx="289">
                  <c:v>232172</c:v>
                </c:pt>
                <c:pt idx="290">
                  <c:v>234993</c:v>
                </c:pt>
                <c:pt idx="291">
                  <c:v>237347</c:v>
                </c:pt>
                <c:pt idx="292">
                  <c:v>238600</c:v>
                </c:pt>
                <c:pt idx="293">
                  <c:v>239125</c:v>
                </c:pt>
                <c:pt idx="294">
                  <c:v>240917</c:v>
                </c:pt>
                <c:pt idx="295">
                  <c:v>243239</c:v>
                </c:pt>
                <c:pt idx="296">
                  <c:v>246089</c:v>
                </c:pt>
                <c:pt idx="297">
                  <c:v>248643</c:v>
                </c:pt>
                <c:pt idx="298">
                  <c:v>251782</c:v>
                </c:pt>
                <c:pt idx="299">
                  <c:v>255660</c:v>
                </c:pt>
                <c:pt idx="300">
                  <c:v>259597</c:v>
                </c:pt>
                <c:pt idx="301">
                  <c:v>263530</c:v>
                </c:pt>
                <c:pt idx="302">
                  <c:v>266570</c:v>
                </c:pt>
                <c:pt idx="303">
                  <c:v>270677</c:v>
                </c:pt>
                <c:pt idx="304">
                  <c:v>275770</c:v>
                </c:pt>
                <c:pt idx="305">
                  <c:v>281945</c:v>
                </c:pt>
              </c:numCache>
            </c:numRef>
          </c:val>
          <c:smooth val="0"/>
          <c:extLst>
            <c:ext xmlns:c16="http://schemas.microsoft.com/office/drawing/2014/chart" uri="{C3380CC4-5D6E-409C-BE32-E72D297353CC}">
              <c16:uniqueId val="{00000001-C7C7-4DE0-BDDB-7B83A7D3BA0D}"/>
            </c:ext>
          </c:extLst>
        </c:ser>
        <c:ser>
          <c:idx val="2"/>
          <c:order val="2"/>
          <c:tx>
            <c:strRef>
              <c:f>[1]Zillow_Data!$B$182</c:f>
              <c:strCache>
                <c:ptCount val="1"/>
                <c:pt idx="0">
                  <c:v>San Joaquin County</c:v>
                </c:pt>
              </c:strCache>
            </c:strRef>
          </c:tx>
          <c:spPr>
            <a:ln w="28575" cap="rnd">
              <a:solidFill>
                <a:schemeClr val="accent3"/>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[1]Zillow_Data!$E$182:$KX$182</c:f>
              <c:numCache>
                <c:formatCode>General</c:formatCode>
                <c:ptCount val="306"/>
                <c:pt idx="0">
                  <c:v>140066</c:v>
                </c:pt>
                <c:pt idx="1">
                  <c:v>139568</c:v>
                </c:pt>
                <c:pt idx="2">
                  <c:v>139268</c:v>
                </c:pt>
                <c:pt idx="3">
                  <c:v>138620</c:v>
                </c:pt>
                <c:pt idx="4">
                  <c:v>138231</c:v>
                </c:pt>
                <c:pt idx="5">
                  <c:v>137838</c:v>
                </c:pt>
                <c:pt idx="6">
                  <c:v>137455</c:v>
                </c:pt>
                <c:pt idx="7">
                  <c:v>137159</c:v>
                </c:pt>
                <c:pt idx="8">
                  <c:v>136954</c:v>
                </c:pt>
                <c:pt idx="9">
                  <c:v>136943</c:v>
                </c:pt>
                <c:pt idx="10">
                  <c:v>136963</c:v>
                </c:pt>
                <c:pt idx="11">
                  <c:v>137006</c:v>
                </c:pt>
                <c:pt idx="12">
                  <c:v>136370</c:v>
                </c:pt>
                <c:pt idx="13">
                  <c:v>135625</c:v>
                </c:pt>
                <c:pt idx="14">
                  <c:v>134920</c:v>
                </c:pt>
                <c:pt idx="15">
                  <c:v>134912</c:v>
                </c:pt>
                <c:pt idx="16">
                  <c:v>134920</c:v>
                </c:pt>
                <c:pt idx="17">
                  <c:v>134946</c:v>
                </c:pt>
                <c:pt idx="18">
                  <c:v>135054</c:v>
                </c:pt>
                <c:pt idx="19">
                  <c:v>135236</c:v>
                </c:pt>
                <c:pt idx="20">
                  <c:v>135568</c:v>
                </c:pt>
                <c:pt idx="21">
                  <c:v>135849</c:v>
                </c:pt>
                <c:pt idx="22">
                  <c:v>136112</c:v>
                </c:pt>
                <c:pt idx="23">
                  <c:v>136329</c:v>
                </c:pt>
                <c:pt idx="24">
                  <c:v>137852</c:v>
                </c:pt>
                <c:pt idx="25">
                  <c:v>139928</c:v>
                </c:pt>
                <c:pt idx="26">
                  <c:v>141993</c:v>
                </c:pt>
                <c:pt idx="27">
                  <c:v>142931</c:v>
                </c:pt>
                <c:pt idx="28">
                  <c:v>143489</c:v>
                </c:pt>
                <c:pt idx="29">
                  <c:v>144246</c:v>
                </c:pt>
                <c:pt idx="30">
                  <c:v>145101</c:v>
                </c:pt>
                <c:pt idx="31">
                  <c:v>145913</c:v>
                </c:pt>
                <c:pt idx="32">
                  <c:v>146545</c:v>
                </c:pt>
                <c:pt idx="33">
                  <c:v>147042</c:v>
                </c:pt>
                <c:pt idx="34">
                  <c:v>147582</c:v>
                </c:pt>
                <c:pt idx="35">
                  <c:v>148282</c:v>
                </c:pt>
                <c:pt idx="36">
                  <c:v>148460</c:v>
                </c:pt>
                <c:pt idx="37">
                  <c:v>149069</c:v>
                </c:pt>
                <c:pt idx="38">
                  <c:v>149743</c:v>
                </c:pt>
                <c:pt idx="39">
                  <c:v>151093</c:v>
                </c:pt>
                <c:pt idx="40">
                  <c:v>152219</c:v>
                </c:pt>
                <c:pt idx="41">
                  <c:v>153267</c:v>
                </c:pt>
                <c:pt idx="42">
                  <c:v>154133</c:v>
                </c:pt>
                <c:pt idx="43">
                  <c:v>154865</c:v>
                </c:pt>
                <c:pt idx="44">
                  <c:v>155580</c:v>
                </c:pt>
                <c:pt idx="45">
                  <c:v>156492</c:v>
                </c:pt>
                <c:pt idx="46">
                  <c:v>158020</c:v>
                </c:pt>
                <c:pt idx="47">
                  <c:v>159907</c:v>
                </c:pt>
                <c:pt idx="48">
                  <c:v>161977</c:v>
                </c:pt>
                <c:pt idx="49">
                  <c:v>162700</c:v>
                </c:pt>
                <c:pt idx="50">
                  <c:v>163226</c:v>
                </c:pt>
                <c:pt idx="51">
                  <c:v>163687</c:v>
                </c:pt>
                <c:pt idx="52">
                  <c:v>165256</c:v>
                </c:pt>
                <c:pt idx="53">
                  <c:v>167000</c:v>
                </c:pt>
                <c:pt idx="54">
                  <c:v>169394</c:v>
                </c:pt>
                <c:pt idx="55">
                  <c:v>172584</c:v>
                </c:pt>
                <c:pt idx="56">
                  <c:v>176053</c:v>
                </c:pt>
                <c:pt idx="57">
                  <c:v>179549</c:v>
                </c:pt>
                <c:pt idx="58">
                  <c:v>182136</c:v>
                </c:pt>
                <c:pt idx="59">
                  <c:v>184507</c:v>
                </c:pt>
                <c:pt idx="60">
                  <c:v>186795</c:v>
                </c:pt>
                <c:pt idx="61">
                  <c:v>189988</c:v>
                </c:pt>
                <c:pt idx="62">
                  <c:v>193747</c:v>
                </c:pt>
                <c:pt idx="63">
                  <c:v>197778</c:v>
                </c:pt>
                <c:pt idx="64">
                  <c:v>201297</c:v>
                </c:pt>
                <c:pt idx="65">
                  <c:v>204987</c:v>
                </c:pt>
                <c:pt idx="66">
                  <c:v>208097</c:v>
                </c:pt>
                <c:pt idx="67">
                  <c:v>210746</c:v>
                </c:pt>
                <c:pt idx="68">
                  <c:v>213480</c:v>
                </c:pt>
                <c:pt idx="69">
                  <c:v>216249</c:v>
                </c:pt>
                <c:pt idx="70">
                  <c:v>219267</c:v>
                </c:pt>
                <c:pt idx="71">
                  <c:v>222019</c:v>
                </c:pt>
                <c:pt idx="72">
                  <c:v>224407</c:v>
                </c:pt>
                <c:pt idx="73">
                  <c:v>226737</c:v>
                </c:pt>
                <c:pt idx="74">
                  <c:v>228530</c:v>
                </c:pt>
                <c:pt idx="75">
                  <c:v>230294</c:v>
                </c:pt>
                <c:pt idx="76">
                  <c:v>232082</c:v>
                </c:pt>
                <c:pt idx="77">
                  <c:v>233621</c:v>
                </c:pt>
                <c:pt idx="78">
                  <c:v>235315</c:v>
                </c:pt>
                <c:pt idx="79">
                  <c:v>236948</c:v>
                </c:pt>
                <c:pt idx="80">
                  <c:v>238287</c:v>
                </c:pt>
                <c:pt idx="81">
                  <c:v>239931</c:v>
                </c:pt>
                <c:pt idx="82">
                  <c:v>242259</c:v>
                </c:pt>
                <c:pt idx="83">
                  <c:v>245044</c:v>
                </c:pt>
                <c:pt idx="84">
                  <c:v>248045</c:v>
                </c:pt>
                <c:pt idx="85">
                  <c:v>251202</c:v>
                </c:pt>
                <c:pt idx="86">
                  <c:v>254428</c:v>
                </c:pt>
                <c:pt idx="87">
                  <c:v>257275</c:v>
                </c:pt>
                <c:pt idx="88">
                  <c:v>259668</c:v>
                </c:pt>
                <c:pt idx="89">
                  <c:v>261426</c:v>
                </c:pt>
                <c:pt idx="90">
                  <c:v>263546</c:v>
                </c:pt>
                <c:pt idx="91">
                  <c:v>265726</c:v>
                </c:pt>
                <c:pt idx="92">
                  <c:v>268674</c:v>
                </c:pt>
                <c:pt idx="93">
                  <c:v>271701</c:v>
                </c:pt>
                <c:pt idx="94">
                  <c:v>274865</c:v>
                </c:pt>
                <c:pt idx="95">
                  <c:v>278136</c:v>
                </c:pt>
                <c:pt idx="96">
                  <c:v>281797</c:v>
                </c:pt>
                <c:pt idx="97">
                  <c:v>284731</c:v>
                </c:pt>
                <c:pt idx="98">
                  <c:v>288351</c:v>
                </c:pt>
                <c:pt idx="99">
                  <c:v>292191</c:v>
                </c:pt>
                <c:pt idx="100">
                  <c:v>297976</c:v>
                </c:pt>
                <c:pt idx="101">
                  <c:v>305141</c:v>
                </c:pt>
                <c:pt idx="102">
                  <c:v>312454</c:v>
                </c:pt>
                <c:pt idx="103">
                  <c:v>319344</c:v>
                </c:pt>
                <c:pt idx="104">
                  <c:v>326394</c:v>
                </c:pt>
                <c:pt idx="105">
                  <c:v>334012</c:v>
                </c:pt>
                <c:pt idx="106">
                  <c:v>341818</c:v>
                </c:pt>
                <c:pt idx="107">
                  <c:v>349167</c:v>
                </c:pt>
                <c:pt idx="108">
                  <c:v>356320</c:v>
                </c:pt>
                <c:pt idx="109">
                  <c:v>365837</c:v>
                </c:pt>
                <c:pt idx="110">
                  <c:v>374645</c:v>
                </c:pt>
                <c:pt idx="111">
                  <c:v>384277</c:v>
                </c:pt>
                <c:pt idx="112">
                  <c:v>391396</c:v>
                </c:pt>
                <c:pt idx="113">
                  <c:v>399107</c:v>
                </c:pt>
                <c:pt idx="114">
                  <c:v>405882</c:v>
                </c:pt>
                <c:pt idx="115">
                  <c:v>414072</c:v>
                </c:pt>
                <c:pt idx="116">
                  <c:v>421531</c:v>
                </c:pt>
                <c:pt idx="117">
                  <c:v>427657</c:v>
                </c:pt>
                <c:pt idx="118">
                  <c:v>432549</c:v>
                </c:pt>
                <c:pt idx="119">
                  <c:v>437231</c:v>
                </c:pt>
                <c:pt idx="120">
                  <c:v>440994</c:v>
                </c:pt>
                <c:pt idx="121">
                  <c:v>442498</c:v>
                </c:pt>
                <c:pt idx="122">
                  <c:v>444538</c:v>
                </c:pt>
                <c:pt idx="123">
                  <c:v>445949</c:v>
                </c:pt>
                <c:pt idx="124">
                  <c:v>447094</c:v>
                </c:pt>
                <c:pt idx="125">
                  <c:v>447626</c:v>
                </c:pt>
                <c:pt idx="126">
                  <c:v>448986</c:v>
                </c:pt>
                <c:pt idx="127">
                  <c:v>449265</c:v>
                </c:pt>
                <c:pt idx="128">
                  <c:v>447140</c:v>
                </c:pt>
                <c:pt idx="129">
                  <c:v>443150</c:v>
                </c:pt>
                <c:pt idx="130">
                  <c:v>440504</c:v>
                </c:pt>
                <c:pt idx="131">
                  <c:v>436529</c:v>
                </c:pt>
                <c:pt idx="132">
                  <c:v>433799</c:v>
                </c:pt>
                <c:pt idx="133">
                  <c:v>429615</c:v>
                </c:pt>
                <c:pt idx="134">
                  <c:v>425725</c:v>
                </c:pt>
                <c:pt idx="135">
                  <c:v>419733</c:v>
                </c:pt>
                <c:pt idx="136">
                  <c:v>414982</c:v>
                </c:pt>
                <c:pt idx="137">
                  <c:v>406375</c:v>
                </c:pt>
                <c:pt idx="138">
                  <c:v>397657</c:v>
                </c:pt>
                <c:pt idx="139">
                  <c:v>385268</c:v>
                </c:pt>
                <c:pt idx="140">
                  <c:v>374450</c:v>
                </c:pt>
                <c:pt idx="141">
                  <c:v>363858</c:v>
                </c:pt>
                <c:pt idx="142">
                  <c:v>349703</c:v>
                </c:pt>
                <c:pt idx="143">
                  <c:v>336025</c:v>
                </c:pt>
                <c:pt idx="144">
                  <c:v>320462</c:v>
                </c:pt>
                <c:pt idx="145">
                  <c:v>307244</c:v>
                </c:pt>
                <c:pt idx="146">
                  <c:v>293004</c:v>
                </c:pt>
                <c:pt idx="147">
                  <c:v>280197</c:v>
                </c:pt>
                <c:pt idx="148">
                  <c:v>264682</c:v>
                </c:pt>
                <c:pt idx="149">
                  <c:v>250914</c:v>
                </c:pt>
                <c:pt idx="150">
                  <c:v>237186</c:v>
                </c:pt>
                <c:pt idx="151">
                  <c:v>227607</c:v>
                </c:pt>
                <c:pt idx="152">
                  <c:v>219701</c:v>
                </c:pt>
                <c:pt idx="153">
                  <c:v>210816</c:v>
                </c:pt>
                <c:pt idx="154">
                  <c:v>203769</c:v>
                </c:pt>
                <c:pt idx="155">
                  <c:v>195908</c:v>
                </c:pt>
                <c:pt idx="156">
                  <c:v>190023</c:v>
                </c:pt>
                <c:pt idx="157">
                  <c:v>184716</c:v>
                </c:pt>
                <c:pt idx="158">
                  <c:v>180615</c:v>
                </c:pt>
                <c:pt idx="159">
                  <c:v>177963</c:v>
                </c:pt>
                <c:pt idx="160">
                  <c:v>178091</c:v>
                </c:pt>
                <c:pt idx="161">
                  <c:v>178156</c:v>
                </c:pt>
                <c:pt idx="162">
                  <c:v>177087</c:v>
                </c:pt>
                <c:pt idx="163">
                  <c:v>175407</c:v>
                </c:pt>
                <c:pt idx="164">
                  <c:v>171786</c:v>
                </c:pt>
                <c:pt idx="165">
                  <c:v>171905</c:v>
                </c:pt>
                <c:pt idx="166">
                  <c:v>172131</c:v>
                </c:pt>
                <c:pt idx="167">
                  <c:v>176532</c:v>
                </c:pt>
                <c:pt idx="168">
                  <c:v>179522</c:v>
                </c:pt>
                <c:pt idx="169">
                  <c:v>181355</c:v>
                </c:pt>
                <c:pt idx="170">
                  <c:v>181351</c:v>
                </c:pt>
                <c:pt idx="171">
                  <c:v>179297</c:v>
                </c:pt>
                <c:pt idx="172">
                  <c:v>177357</c:v>
                </c:pt>
                <c:pt idx="173">
                  <c:v>176997</c:v>
                </c:pt>
                <c:pt idx="174">
                  <c:v>177745</c:v>
                </c:pt>
                <c:pt idx="175">
                  <c:v>178811</c:v>
                </c:pt>
                <c:pt idx="176">
                  <c:v>180884</c:v>
                </c:pt>
                <c:pt idx="177">
                  <c:v>181060</c:v>
                </c:pt>
                <c:pt idx="178">
                  <c:v>180882</c:v>
                </c:pt>
                <c:pt idx="179">
                  <c:v>177097</c:v>
                </c:pt>
                <c:pt idx="180">
                  <c:v>174190</c:v>
                </c:pt>
                <c:pt idx="181">
                  <c:v>171468</c:v>
                </c:pt>
                <c:pt idx="182">
                  <c:v>170316</c:v>
                </c:pt>
                <c:pt idx="183">
                  <c:v>170260</c:v>
                </c:pt>
                <c:pt idx="184">
                  <c:v>169447</c:v>
                </c:pt>
                <c:pt idx="185">
                  <c:v>167409</c:v>
                </c:pt>
                <c:pt idx="186">
                  <c:v>166018</c:v>
                </c:pt>
                <c:pt idx="187">
                  <c:v>163845</c:v>
                </c:pt>
                <c:pt idx="188">
                  <c:v>162622</c:v>
                </c:pt>
                <c:pt idx="189">
                  <c:v>160566</c:v>
                </c:pt>
                <c:pt idx="190">
                  <c:v>159256</c:v>
                </c:pt>
                <c:pt idx="191">
                  <c:v>158280</c:v>
                </c:pt>
                <c:pt idx="192">
                  <c:v>158582</c:v>
                </c:pt>
                <c:pt idx="193">
                  <c:v>159912</c:v>
                </c:pt>
                <c:pt idx="194">
                  <c:v>161137</c:v>
                </c:pt>
                <c:pt idx="195">
                  <c:v>162258</c:v>
                </c:pt>
                <c:pt idx="196">
                  <c:v>163017</c:v>
                </c:pt>
                <c:pt idx="197">
                  <c:v>164163</c:v>
                </c:pt>
                <c:pt idx="198">
                  <c:v>164752</c:v>
                </c:pt>
                <c:pt idx="199">
                  <c:v>166322</c:v>
                </c:pt>
                <c:pt idx="200">
                  <c:v>167476</c:v>
                </c:pt>
                <c:pt idx="201">
                  <c:v>169786</c:v>
                </c:pt>
                <c:pt idx="202">
                  <c:v>172807</c:v>
                </c:pt>
                <c:pt idx="203">
                  <c:v>176872</c:v>
                </c:pt>
                <c:pt idx="204">
                  <c:v>179583</c:v>
                </c:pt>
                <c:pt idx="205">
                  <c:v>181386</c:v>
                </c:pt>
                <c:pt idx="206">
                  <c:v>184639</c:v>
                </c:pt>
                <c:pt idx="207">
                  <c:v>188374</c:v>
                </c:pt>
                <c:pt idx="208">
                  <c:v>194096</c:v>
                </c:pt>
                <c:pt idx="209">
                  <c:v>200049</c:v>
                </c:pt>
                <c:pt idx="210">
                  <c:v>207831</c:v>
                </c:pt>
                <c:pt idx="211">
                  <c:v>214774</c:v>
                </c:pt>
                <c:pt idx="212">
                  <c:v>221543</c:v>
                </c:pt>
                <c:pt idx="213">
                  <c:v>227060</c:v>
                </c:pt>
                <c:pt idx="214">
                  <c:v>231975</c:v>
                </c:pt>
                <c:pt idx="215">
                  <c:v>236528</c:v>
                </c:pt>
                <c:pt idx="216">
                  <c:v>241952</c:v>
                </c:pt>
                <c:pt idx="217">
                  <c:v>247874</c:v>
                </c:pt>
                <c:pt idx="218">
                  <c:v>251532</c:v>
                </c:pt>
                <c:pt idx="219">
                  <c:v>255039</c:v>
                </c:pt>
                <c:pt idx="220">
                  <c:v>255546</c:v>
                </c:pt>
                <c:pt idx="221">
                  <c:v>256857</c:v>
                </c:pt>
                <c:pt idx="222">
                  <c:v>255732</c:v>
                </c:pt>
                <c:pt idx="223">
                  <c:v>256265</c:v>
                </c:pt>
                <c:pt idx="224">
                  <c:v>256330</c:v>
                </c:pt>
                <c:pt idx="225">
                  <c:v>257518</c:v>
                </c:pt>
                <c:pt idx="226">
                  <c:v>258193</c:v>
                </c:pt>
                <c:pt idx="227">
                  <c:v>258951</c:v>
                </c:pt>
                <c:pt idx="228">
                  <c:v>259885</c:v>
                </c:pt>
                <c:pt idx="229">
                  <c:v>261727</c:v>
                </c:pt>
                <c:pt idx="230">
                  <c:v>263188</c:v>
                </c:pt>
                <c:pt idx="231">
                  <c:v>263931</c:v>
                </c:pt>
                <c:pt idx="232">
                  <c:v>265298</c:v>
                </c:pt>
                <c:pt idx="233">
                  <c:v>266734</c:v>
                </c:pt>
                <c:pt idx="234">
                  <c:v>269230</c:v>
                </c:pt>
                <c:pt idx="235">
                  <c:v>271420</c:v>
                </c:pt>
                <c:pt idx="236">
                  <c:v>274736</c:v>
                </c:pt>
                <c:pt idx="237">
                  <c:v>277560</c:v>
                </c:pt>
                <c:pt idx="238">
                  <c:v>279965</c:v>
                </c:pt>
                <c:pt idx="239">
                  <c:v>281973</c:v>
                </c:pt>
                <c:pt idx="240">
                  <c:v>283442</c:v>
                </c:pt>
                <c:pt idx="241">
                  <c:v>283842</c:v>
                </c:pt>
                <c:pt idx="242">
                  <c:v>286191</c:v>
                </c:pt>
                <c:pt idx="243">
                  <c:v>289414</c:v>
                </c:pt>
                <c:pt idx="244">
                  <c:v>294329</c:v>
                </c:pt>
                <c:pt idx="245">
                  <c:v>296633</c:v>
                </c:pt>
                <c:pt idx="246">
                  <c:v>298480</c:v>
                </c:pt>
                <c:pt idx="247">
                  <c:v>299500</c:v>
                </c:pt>
                <c:pt idx="248">
                  <c:v>300961</c:v>
                </c:pt>
                <c:pt idx="249">
                  <c:v>303173</c:v>
                </c:pt>
                <c:pt idx="250">
                  <c:v>306775</c:v>
                </c:pt>
                <c:pt idx="251">
                  <c:v>310166</c:v>
                </c:pt>
                <c:pt idx="252">
                  <c:v>313020</c:v>
                </c:pt>
                <c:pt idx="253">
                  <c:v>315965</c:v>
                </c:pt>
                <c:pt idx="254">
                  <c:v>318792</c:v>
                </c:pt>
                <c:pt idx="255">
                  <c:v>320516</c:v>
                </c:pt>
                <c:pt idx="256">
                  <c:v>320752</c:v>
                </c:pt>
                <c:pt idx="257">
                  <c:v>323296</c:v>
                </c:pt>
                <c:pt idx="258">
                  <c:v>327145</c:v>
                </c:pt>
                <c:pt idx="259">
                  <c:v>331271</c:v>
                </c:pt>
                <c:pt idx="260">
                  <c:v>333985</c:v>
                </c:pt>
                <c:pt idx="261">
                  <c:v>335705</c:v>
                </c:pt>
                <c:pt idx="262">
                  <c:v>336580</c:v>
                </c:pt>
                <c:pt idx="263">
                  <c:v>339298</c:v>
                </c:pt>
                <c:pt idx="264">
                  <c:v>343003</c:v>
                </c:pt>
                <c:pt idx="265">
                  <c:v>347230</c:v>
                </c:pt>
                <c:pt idx="266">
                  <c:v>348265</c:v>
                </c:pt>
                <c:pt idx="267">
                  <c:v>351057</c:v>
                </c:pt>
                <c:pt idx="268">
                  <c:v>354373</c:v>
                </c:pt>
                <c:pt idx="269">
                  <c:v>358057</c:v>
                </c:pt>
                <c:pt idx="270">
                  <c:v>358585</c:v>
                </c:pt>
                <c:pt idx="271">
                  <c:v>358849</c:v>
                </c:pt>
                <c:pt idx="272">
                  <c:v>359551</c:v>
                </c:pt>
                <c:pt idx="273">
                  <c:v>362253</c:v>
                </c:pt>
                <c:pt idx="274">
                  <c:v>364156</c:v>
                </c:pt>
                <c:pt idx="275">
                  <c:v>363544</c:v>
                </c:pt>
                <c:pt idx="276">
                  <c:v>363357</c:v>
                </c:pt>
                <c:pt idx="277">
                  <c:v>361978</c:v>
                </c:pt>
                <c:pt idx="278">
                  <c:v>364514</c:v>
                </c:pt>
                <c:pt idx="279">
                  <c:v>365536</c:v>
                </c:pt>
                <c:pt idx="280">
                  <c:v>367540</c:v>
                </c:pt>
                <c:pt idx="281">
                  <c:v>368726</c:v>
                </c:pt>
                <c:pt idx="282">
                  <c:v>368822</c:v>
                </c:pt>
                <c:pt idx="283">
                  <c:v>369374</c:v>
                </c:pt>
                <c:pt idx="284">
                  <c:v>368164</c:v>
                </c:pt>
                <c:pt idx="285">
                  <c:v>367805</c:v>
                </c:pt>
                <c:pt idx="286">
                  <c:v>367810</c:v>
                </c:pt>
                <c:pt idx="287">
                  <c:v>369775</c:v>
                </c:pt>
                <c:pt idx="288">
                  <c:v>371053</c:v>
                </c:pt>
                <c:pt idx="289">
                  <c:v>373688</c:v>
                </c:pt>
                <c:pt idx="290">
                  <c:v>376580</c:v>
                </c:pt>
                <c:pt idx="291">
                  <c:v>381449</c:v>
                </c:pt>
                <c:pt idx="292">
                  <c:v>383350</c:v>
                </c:pt>
                <c:pt idx="293">
                  <c:v>382883</c:v>
                </c:pt>
                <c:pt idx="294">
                  <c:v>383334</c:v>
                </c:pt>
                <c:pt idx="295">
                  <c:v>386209</c:v>
                </c:pt>
                <c:pt idx="296">
                  <c:v>392264</c:v>
                </c:pt>
                <c:pt idx="297">
                  <c:v>397569</c:v>
                </c:pt>
                <c:pt idx="298">
                  <c:v>404042</c:v>
                </c:pt>
                <c:pt idx="299">
                  <c:v>410935</c:v>
                </c:pt>
                <c:pt idx="300">
                  <c:v>419203</c:v>
                </c:pt>
                <c:pt idx="301">
                  <c:v>428219</c:v>
                </c:pt>
                <c:pt idx="302">
                  <c:v>437164</c:v>
                </c:pt>
                <c:pt idx="303">
                  <c:v>446490</c:v>
                </c:pt>
                <c:pt idx="304">
                  <c:v>459611</c:v>
                </c:pt>
                <c:pt idx="305">
                  <c:v>477165</c:v>
                </c:pt>
              </c:numCache>
            </c:numRef>
          </c:val>
          <c:smooth val="0"/>
          <c:extLst>
            <c:ext xmlns:c16="http://schemas.microsoft.com/office/drawing/2014/chart" uri="{C3380CC4-5D6E-409C-BE32-E72D297353CC}">
              <c16:uniqueId val="{00000002-C7C7-4DE0-BDDB-7B83A7D3BA0D}"/>
            </c:ext>
          </c:extLst>
        </c:ser>
        <c:ser>
          <c:idx val="3"/>
          <c:order val="3"/>
          <c:tx>
            <c:strRef>
              <c:f>[1]Zillow_Data!$B$183</c:f>
              <c:strCache>
                <c:ptCount val="1"/>
                <c:pt idx="0">
                  <c:v>Stanislaus County</c:v>
                </c:pt>
              </c:strCache>
            </c:strRef>
          </c:tx>
          <c:spPr>
            <a:ln w="28575" cap="rnd">
              <a:solidFill>
                <a:schemeClr val="accent4"/>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[1]Zillow_Data!$E$183:$KX$183</c:f>
              <c:numCache>
                <c:formatCode>General</c:formatCode>
                <c:ptCount val="306"/>
                <c:pt idx="0">
                  <c:v>128592</c:v>
                </c:pt>
                <c:pt idx="1">
                  <c:v>128289</c:v>
                </c:pt>
                <c:pt idx="2">
                  <c:v>128287</c:v>
                </c:pt>
                <c:pt idx="3">
                  <c:v>127827</c:v>
                </c:pt>
                <c:pt idx="4">
                  <c:v>127679</c:v>
                </c:pt>
                <c:pt idx="5">
                  <c:v>127323</c:v>
                </c:pt>
                <c:pt idx="6">
                  <c:v>127238</c:v>
                </c:pt>
                <c:pt idx="7">
                  <c:v>127124</c:v>
                </c:pt>
                <c:pt idx="8">
                  <c:v>127252</c:v>
                </c:pt>
                <c:pt idx="9">
                  <c:v>127254</c:v>
                </c:pt>
                <c:pt idx="10">
                  <c:v>127170</c:v>
                </c:pt>
                <c:pt idx="11">
                  <c:v>126993</c:v>
                </c:pt>
                <c:pt idx="12">
                  <c:v>126302</c:v>
                </c:pt>
                <c:pt idx="13">
                  <c:v>125674</c:v>
                </c:pt>
                <c:pt idx="14">
                  <c:v>124797</c:v>
                </c:pt>
                <c:pt idx="15">
                  <c:v>124909</c:v>
                </c:pt>
                <c:pt idx="16">
                  <c:v>124721</c:v>
                </c:pt>
                <c:pt idx="17">
                  <c:v>124873</c:v>
                </c:pt>
                <c:pt idx="18">
                  <c:v>124842</c:v>
                </c:pt>
                <c:pt idx="19">
                  <c:v>124997</c:v>
                </c:pt>
                <c:pt idx="20">
                  <c:v>124948</c:v>
                </c:pt>
                <c:pt idx="21">
                  <c:v>125041</c:v>
                </c:pt>
                <c:pt idx="22">
                  <c:v>125391</c:v>
                </c:pt>
                <c:pt idx="23">
                  <c:v>125875</c:v>
                </c:pt>
                <c:pt idx="24">
                  <c:v>127578</c:v>
                </c:pt>
                <c:pt idx="25">
                  <c:v>129421</c:v>
                </c:pt>
                <c:pt idx="26">
                  <c:v>131412</c:v>
                </c:pt>
                <c:pt idx="27">
                  <c:v>132288</c:v>
                </c:pt>
                <c:pt idx="28">
                  <c:v>133052</c:v>
                </c:pt>
                <c:pt idx="29">
                  <c:v>133770</c:v>
                </c:pt>
                <c:pt idx="30">
                  <c:v>134408</c:v>
                </c:pt>
                <c:pt idx="31">
                  <c:v>134985</c:v>
                </c:pt>
                <c:pt idx="32">
                  <c:v>135604</c:v>
                </c:pt>
                <c:pt idx="33">
                  <c:v>136370</c:v>
                </c:pt>
                <c:pt idx="34">
                  <c:v>137014</c:v>
                </c:pt>
                <c:pt idx="35">
                  <c:v>137657</c:v>
                </c:pt>
                <c:pt idx="36">
                  <c:v>137508</c:v>
                </c:pt>
                <c:pt idx="37">
                  <c:v>137629</c:v>
                </c:pt>
                <c:pt idx="38">
                  <c:v>137746</c:v>
                </c:pt>
                <c:pt idx="39">
                  <c:v>138845</c:v>
                </c:pt>
                <c:pt idx="40">
                  <c:v>140009</c:v>
                </c:pt>
                <c:pt idx="41">
                  <c:v>141235</c:v>
                </c:pt>
                <c:pt idx="42">
                  <c:v>142141</c:v>
                </c:pt>
                <c:pt idx="43">
                  <c:v>142962</c:v>
                </c:pt>
                <c:pt idx="44">
                  <c:v>143635</c:v>
                </c:pt>
                <c:pt idx="45">
                  <c:v>144549</c:v>
                </c:pt>
                <c:pt idx="46">
                  <c:v>145517</c:v>
                </c:pt>
                <c:pt idx="47">
                  <c:v>146870</c:v>
                </c:pt>
                <c:pt idx="48">
                  <c:v>148219</c:v>
                </c:pt>
                <c:pt idx="49">
                  <c:v>149655</c:v>
                </c:pt>
                <c:pt idx="50">
                  <c:v>150693</c:v>
                </c:pt>
                <c:pt idx="51">
                  <c:v>150546</c:v>
                </c:pt>
                <c:pt idx="52">
                  <c:v>150312</c:v>
                </c:pt>
                <c:pt idx="53">
                  <c:v>150315</c:v>
                </c:pt>
                <c:pt idx="54">
                  <c:v>151634</c:v>
                </c:pt>
                <c:pt idx="55">
                  <c:v>153305</c:v>
                </c:pt>
                <c:pt idx="56">
                  <c:v>155442</c:v>
                </c:pt>
                <c:pt idx="57">
                  <c:v>157587</c:v>
                </c:pt>
                <c:pt idx="58">
                  <c:v>160519</c:v>
                </c:pt>
                <c:pt idx="59">
                  <c:v>163523</c:v>
                </c:pt>
                <c:pt idx="60">
                  <c:v>166806</c:v>
                </c:pt>
                <c:pt idx="61">
                  <c:v>169371</c:v>
                </c:pt>
                <c:pt idx="62">
                  <c:v>172375</c:v>
                </c:pt>
                <c:pt idx="63">
                  <c:v>176078</c:v>
                </c:pt>
                <c:pt idx="64">
                  <c:v>180062</c:v>
                </c:pt>
                <c:pt idx="65">
                  <c:v>183946</c:v>
                </c:pt>
                <c:pt idx="66">
                  <c:v>187279</c:v>
                </c:pt>
                <c:pt idx="67">
                  <c:v>190168</c:v>
                </c:pt>
                <c:pt idx="68">
                  <c:v>193226</c:v>
                </c:pt>
                <c:pt idx="69">
                  <c:v>195811</c:v>
                </c:pt>
                <c:pt idx="70">
                  <c:v>198169</c:v>
                </c:pt>
                <c:pt idx="71">
                  <c:v>199833</c:v>
                </c:pt>
                <c:pt idx="72">
                  <c:v>200920</c:v>
                </c:pt>
                <c:pt idx="73">
                  <c:v>202369</c:v>
                </c:pt>
                <c:pt idx="74">
                  <c:v>204239</c:v>
                </c:pt>
                <c:pt idx="75">
                  <c:v>206739</c:v>
                </c:pt>
                <c:pt idx="76">
                  <c:v>209185</c:v>
                </c:pt>
                <c:pt idx="77">
                  <c:v>211452</c:v>
                </c:pt>
                <c:pt idx="78">
                  <c:v>213637</c:v>
                </c:pt>
                <c:pt idx="79">
                  <c:v>216129</c:v>
                </c:pt>
                <c:pt idx="80">
                  <c:v>218367</c:v>
                </c:pt>
                <c:pt idx="81">
                  <c:v>220654</c:v>
                </c:pt>
                <c:pt idx="82">
                  <c:v>223088</c:v>
                </c:pt>
                <c:pt idx="83">
                  <c:v>225867</c:v>
                </c:pt>
                <c:pt idx="84">
                  <c:v>229512</c:v>
                </c:pt>
                <c:pt idx="85">
                  <c:v>232572</c:v>
                </c:pt>
                <c:pt idx="86">
                  <c:v>235866</c:v>
                </c:pt>
                <c:pt idx="87">
                  <c:v>238589</c:v>
                </c:pt>
                <c:pt idx="88">
                  <c:v>241824</c:v>
                </c:pt>
                <c:pt idx="89">
                  <c:v>244707</c:v>
                </c:pt>
                <c:pt idx="90">
                  <c:v>247499</c:v>
                </c:pt>
                <c:pt idx="91">
                  <c:v>250426</c:v>
                </c:pt>
                <c:pt idx="92">
                  <c:v>253441</c:v>
                </c:pt>
                <c:pt idx="93">
                  <c:v>256852</c:v>
                </c:pt>
                <c:pt idx="94">
                  <c:v>259807</c:v>
                </c:pt>
                <c:pt idx="95">
                  <c:v>262885</c:v>
                </c:pt>
                <c:pt idx="96">
                  <c:v>265577</c:v>
                </c:pt>
                <c:pt idx="97">
                  <c:v>268685</c:v>
                </c:pt>
                <c:pt idx="98">
                  <c:v>271836</c:v>
                </c:pt>
                <c:pt idx="99">
                  <c:v>276185</c:v>
                </c:pt>
                <c:pt idx="100">
                  <c:v>280611</c:v>
                </c:pt>
                <c:pt idx="101">
                  <c:v>285904</c:v>
                </c:pt>
                <c:pt idx="102">
                  <c:v>290901</c:v>
                </c:pt>
                <c:pt idx="103">
                  <c:v>297065</c:v>
                </c:pt>
                <c:pt idx="104">
                  <c:v>302417</c:v>
                </c:pt>
                <c:pt idx="105">
                  <c:v>308455</c:v>
                </c:pt>
                <c:pt idx="106">
                  <c:v>314216</c:v>
                </c:pt>
                <c:pt idx="107">
                  <c:v>321225</c:v>
                </c:pt>
                <c:pt idx="108">
                  <c:v>327789</c:v>
                </c:pt>
                <c:pt idx="109">
                  <c:v>335302</c:v>
                </c:pt>
                <c:pt idx="110">
                  <c:v>341768</c:v>
                </c:pt>
                <c:pt idx="111">
                  <c:v>347996</c:v>
                </c:pt>
                <c:pt idx="112">
                  <c:v>354932</c:v>
                </c:pt>
                <c:pt idx="113">
                  <c:v>362073</c:v>
                </c:pt>
                <c:pt idx="114">
                  <c:v>369989</c:v>
                </c:pt>
                <c:pt idx="115">
                  <c:v>376307</c:v>
                </c:pt>
                <c:pt idx="116">
                  <c:v>384161</c:v>
                </c:pt>
                <c:pt idx="117">
                  <c:v>392816</c:v>
                </c:pt>
                <c:pt idx="118">
                  <c:v>400977</c:v>
                </c:pt>
                <c:pt idx="119">
                  <c:v>406220</c:v>
                </c:pt>
                <c:pt idx="120">
                  <c:v>410864</c:v>
                </c:pt>
                <c:pt idx="121">
                  <c:v>414362</c:v>
                </c:pt>
                <c:pt idx="122">
                  <c:v>419681</c:v>
                </c:pt>
                <c:pt idx="123">
                  <c:v>423143</c:v>
                </c:pt>
                <c:pt idx="124">
                  <c:v>425129</c:v>
                </c:pt>
                <c:pt idx="125">
                  <c:v>424351</c:v>
                </c:pt>
                <c:pt idx="126">
                  <c:v>422606</c:v>
                </c:pt>
                <c:pt idx="127">
                  <c:v>421001</c:v>
                </c:pt>
                <c:pt idx="128">
                  <c:v>417842</c:v>
                </c:pt>
                <c:pt idx="129">
                  <c:v>411663</c:v>
                </c:pt>
                <c:pt idx="130">
                  <c:v>407091</c:v>
                </c:pt>
                <c:pt idx="131">
                  <c:v>401553</c:v>
                </c:pt>
                <c:pt idx="132">
                  <c:v>398994</c:v>
                </c:pt>
                <c:pt idx="133">
                  <c:v>395873</c:v>
                </c:pt>
                <c:pt idx="134">
                  <c:v>394668</c:v>
                </c:pt>
                <c:pt idx="135">
                  <c:v>390345</c:v>
                </c:pt>
                <c:pt idx="136">
                  <c:v>382588</c:v>
                </c:pt>
                <c:pt idx="137">
                  <c:v>374425</c:v>
                </c:pt>
                <c:pt idx="138">
                  <c:v>368688</c:v>
                </c:pt>
                <c:pt idx="139">
                  <c:v>362068</c:v>
                </c:pt>
                <c:pt idx="140">
                  <c:v>354082</c:v>
                </c:pt>
                <c:pt idx="141">
                  <c:v>342922</c:v>
                </c:pt>
                <c:pt idx="142">
                  <c:v>329771</c:v>
                </c:pt>
                <c:pt idx="143">
                  <c:v>319601</c:v>
                </c:pt>
                <c:pt idx="144">
                  <c:v>306996</c:v>
                </c:pt>
                <c:pt idx="145">
                  <c:v>294415</c:v>
                </c:pt>
                <c:pt idx="146">
                  <c:v>275963</c:v>
                </c:pt>
                <c:pt idx="147">
                  <c:v>261183</c:v>
                </c:pt>
                <c:pt idx="148">
                  <c:v>248359</c:v>
                </c:pt>
                <c:pt idx="149">
                  <c:v>238777</c:v>
                </c:pt>
                <c:pt idx="150">
                  <c:v>227029</c:v>
                </c:pt>
                <c:pt idx="151">
                  <c:v>215813</c:v>
                </c:pt>
                <c:pt idx="152">
                  <c:v>206127</c:v>
                </c:pt>
                <c:pt idx="153">
                  <c:v>200158</c:v>
                </c:pt>
                <c:pt idx="154">
                  <c:v>194285</c:v>
                </c:pt>
                <c:pt idx="155">
                  <c:v>187240</c:v>
                </c:pt>
                <c:pt idx="156">
                  <c:v>179597</c:v>
                </c:pt>
                <c:pt idx="157">
                  <c:v>174739</c:v>
                </c:pt>
                <c:pt idx="158">
                  <c:v>171087</c:v>
                </c:pt>
                <c:pt idx="159">
                  <c:v>167899</c:v>
                </c:pt>
                <c:pt idx="160">
                  <c:v>165989</c:v>
                </c:pt>
                <c:pt idx="161">
                  <c:v>163031</c:v>
                </c:pt>
                <c:pt idx="162">
                  <c:v>160574</c:v>
                </c:pt>
                <c:pt idx="163">
                  <c:v>157643</c:v>
                </c:pt>
                <c:pt idx="164">
                  <c:v>155501</c:v>
                </c:pt>
                <c:pt idx="165">
                  <c:v>153622</c:v>
                </c:pt>
                <c:pt idx="166">
                  <c:v>153730</c:v>
                </c:pt>
                <c:pt idx="167">
                  <c:v>154311</c:v>
                </c:pt>
                <c:pt idx="168">
                  <c:v>155358</c:v>
                </c:pt>
                <c:pt idx="169">
                  <c:v>153637</c:v>
                </c:pt>
                <c:pt idx="170">
                  <c:v>153661</c:v>
                </c:pt>
                <c:pt idx="171">
                  <c:v>154101</c:v>
                </c:pt>
                <c:pt idx="172">
                  <c:v>154550</c:v>
                </c:pt>
                <c:pt idx="173">
                  <c:v>155275</c:v>
                </c:pt>
                <c:pt idx="174">
                  <c:v>156448</c:v>
                </c:pt>
                <c:pt idx="175">
                  <c:v>158258</c:v>
                </c:pt>
                <c:pt idx="176">
                  <c:v>158810</c:v>
                </c:pt>
                <c:pt idx="177">
                  <c:v>158169</c:v>
                </c:pt>
                <c:pt idx="178">
                  <c:v>155702</c:v>
                </c:pt>
                <c:pt idx="179">
                  <c:v>153448</c:v>
                </c:pt>
                <c:pt idx="180">
                  <c:v>152035</c:v>
                </c:pt>
                <c:pt idx="181">
                  <c:v>152565</c:v>
                </c:pt>
                <c:pt idx="182">
                  <c:v>152143</c:v>
                </c:pt>
                <c:pt idx="183">
                  <c:v>150871</c:v>
                </c:pt>
                <c:pt idx="184">
                  <c:v>148703</c:v>
                </c:pt>
                <c:pt idx="185">
                  <c:v>146819</c:v>
                </c:pt>
                <c:pt idx="186">
                  <c:v>144552</c:v>
                </c:pt>
                <c:pt idx="187">
                  <c:v>142436</c:v>
                </c:pt>
                <c:pt idx="188">
                  <c:v>140951</c:v>
                </c:pt>
                <c:pt idx="189">
                  <c:v>140037</c:v>
                </c:pt>
                <c:pt idx="190">
                  <c:v>140040</c:v>
                </c:pt>
                <c:pt idx="191">
                  <c:v>139962</c:v>
                </c:pt>
                <c:pt idx="192">
                  <c:v>140190</c:v>
                </c:pt>
                <c:pt idx="193">
                  <c:v>140061</c:v>
                </c:pt>
                <c:pt idx="194">
                  <c:v>140873</c:v>
                </c:pt>
                <c:pt idx="195">
                  <c:v>141925</c:v>
                </c:pt>
                <c:pt idx="196">
                  <c:v>143279</c:v>
                </c:pt>
                <c:pt idx="197">
                  <c:v>143766</c:v>
                </c:pt>
                <c:pt idx="198">
                  <c:v>144660</c:v>
                </c:pt>
                <c:pt idx="199">
                  <c:v>146430</c:v>
                </c:pt>
                <c:pt idx="200">
                  <c:v>148623</c:v>
                </c:pt>
                <c:pt idx="201">
                  <c:v>151165</c:v>
                </c:pt>
                <c:pt idx="202">
                  <c:v>153465</c:v>
                </c:pt>
                <c:pt idx="203">
                  <c:v>156477</c:v>
                </c:pt>
                <c:pt idx="204">
                  <c:v>159272</c:v>
                </c:pt>
                <c:pt idx="205">
                  <c:v>162867</c:v>
                </c:pt>
                <c:pt idx="206">
                  <c:v>166140</c:v>
                </c:pt>
                <c:pt idx="207">
                  <c:v>169769</c:v>
                </c:pt>
                <c:pt idx="208">
                  <c:v>173376</c:v>
                </c:pt>
                <c:pt idx="209">
                  <c:v>178759</c:v>
                </c:pt>
                <c:pt idx="210">
                  <c:v>184629</c:v>
                </c:pt>
                <c:pt idx="211">
                  <c:v>190832</c:v>
                </c:pt>
                <c:pt idx="212">
                  <c:v>196701</c:v>
                </c:pt>
                <c:pt idx="213">
                  <c:v>202376</c:v>
                </c:pt>
                <c:pt idx="214">
                  <c:v>207358</c:v>
                </c:pt>
                <c:pt idx="215">
                  <c:v>211553</c:v>
                </c:pt>
                <c:pt idx="216">
                  <c:v>216007</c:v>
                </c:pt>
                <c:pt idx="217">
                  <c:v>219312</c:v>
                </c:pt>
                <c:pt idx="218">
                  <c:v>221981</c:v>
                </c:pt>
                <c:pt idx="219">
                  <c:v>223799</c:v>
                </c:pt>
                <c:pt idx="220">
                  <c:v>226463</c:v>
                </c:pt>
                <c:pt idx="221">
                  <c:v>228891</c:v>
                </c:pt>
                <c:pt idx="222">
                  <c:v>231113</c:v>
                </c:pt>
                <c:pt idx="223">
                  <c:v>230958</c:v>
                </c:pt>
                <c:pt idx="224">
                  <c:v>230563</c:v>
                </c:pt>
                <c:pt idx="225">
                  <c:v>229839</c:v>
                </c:pt>
                <c:pt idx="226">
                  <c:v>231281</c:v>
                </c:pt>
                <c:pt idx="227">
                  <c:v>232662</c:v>
                </c:pt>
                <c:pt idx="228">
                  <c:v>233581</c:v>
                </c:pt>
                <c:pt idx="229">
                  <c:v>234268</c:v>
                </c:pt>
                <c:pt idx="230">
                  <c:v>235794</c:v>
                </c:pt>
                <c:pt idx="231">
                  <c:v>237919</c:v>
                </c:pt>
                <c:pt idx="232">
                  <c:v>240383</c:v>
                </c:pt>
                <c:pt idx="233">
                  <c:v>241249</c:v>
                </c:pt>
                <c:pt idx="234">
                  <c:v>241675</c:v>
                </c:pt>
                <c:pt idx="235">
                  <c:v>243714</c:v>
                </c:pt>
                <c:pt idx="236">
                  <c:v>246308</c:v>
                </c:pt>
                <c:pt idx="237">
                  <c:v>249515</c:v>
                </c:pt>
                <c:pt idx="238">
                  <c:v>250533</c:v>
                </c:pt>
                <c:pt idx="239">
                  <c:v>252468</c:v>
                </c:pt>
                <c:pt idx="240">
                  <c:v>254054</c:v>
                </c:pt>
                <c:pt idx="241">
                  <c:v>256822</c:v>
                </c:pt>
                <c:pt idx="242">
                  <c:v>258658</c:v>
                </c:pt>
                <c:pt idx="243">
                  <c:v>260865</c:v>
                </c:pt>
                <c:pt idx="244">
                  <c:v>261678</c:v>
                </c:pt>
                <c:pt idx="245">
                  <c:v>264052</c:v>
                </c:pt>
                <c:pt idx="246">
                  <c:v>267738</c:v>
                </c:pt>
                <c:pt idx="247">
                  <c:v>270552</c:v>
                </c:pt>
                <c:pt idx="248">
                  <c:v>272683</c:v>
                </c:pt>
                <c:pt idx="249">
                  <c:v>273730</c:v>
                </c:pt>
                <c:pt idx="250">
                  <c:v>276500</c:v>
                </c:pt>
                <c:pt idx="251">
                  <c:v>278242</c:v>
                </c:pt>
                <c:pt idx="252">
                  <c:v>280498</c:v>
                </c:pt>
                <c:pt idx="253">
                  <c:v>282323</c:v>
                </c:pt>
                <c:pt idx="254">
                  <c:v>284275</c:v>
                </c:pt>
                <c:pt idx="255">
                  <c:v>285685</c:v>
                </c:pt>
                <c:pt idx="256">
                  <c:v>287773</c:v>
                </c:pt>
                <c:pt idx="257">
                  <c:v>289780</c:v>
                </c:pt>
                <c:pt idx="258">
                  <c:v>290527</c:v>
                </c:pt>
                <c:pt idx="259">
                  <c:v>291052</c:v>
                </c:pt>
                <c:pt idx="260">
                  <c:v>292487</c:v>
                </c:pt>
                <c:pt idx="261">
                  <c:v>295333</c:v>
                </c:pt>
                <c:pt idx="262">
                  <c:v>297977</c:v>
                </c:pt>
                <c:pt idx="263">
                  <c:v>300591</c:v>
                </c:pt>
                <c:pt idx="264">
                  <c:v>303467</c:v>
                </c:pt>
                <c:pt idx="265">
                  <c:v>305514</c:v>
                </c:pt>
                <c:pt idx="266">
                  <c:v>308722</c:v>
                </c:pt>
                <c:pt idx="267">
                  <c:v>310503</c:v>
                </c:pt>
                <c:pt idx="268">
                  <c:v>312714</c:v>
                </c:pt>
                <c:pt idx="269">
                  <c:v>313730</c:v>
                </c:pt>
                <c:pt idx="270">
                  <c:v>315685</c:v>
                </c:pt>
                <c:pt idx="271">
                  <c:v>317593</c:v>
                </c:pt>
                <c:pt idx="272">
                  <c:v>319309</c:v>
                </c:pt>
                <c:pt idx="273">
                  <c:v>319220</c:v>
                </c:pt>
                <c:pt idx="274">
                  <c:v>319481</c:v>
                </c:pt>
                <c:pt idx="275">
                  <c:v>320055</c:v>
                </c:pt>
                <c:pt idx="276">
                  <c:v>320985</c:v>
                </c:pt>
                <c:pt idx="277">
                  <c:v>321666</c:v>
                </c:pt>
                <c:pt idx="278">
                  <c:v>321887</c:v>
                </c:pt>
                <c:pt idx="279">
                  <c:v>324581</c:v>
                </c:pt>
                <c:pt idx="280">
                  <c:v>324919</c:v>
                </c:pt>
                <c:pt idx="281">
                  <c:v>326146</c:v>
                </c:pt>
                <c:pt idx="282">
                  <c:v>325285</c:v>
                </c:pt>
                <c:pt idx="283">
                  <c:v>326184</c:v>
                </c:pt>
                <c:pt idx="284">
                  <c:v>326324</c:v>
                </c:pt>
                <c:pt idx="285">
                  <c:v>328708</c:v>
                </c:pt>
                <c:pt idx="286">
                  <c:v>330456</c:v>
                </c:pt>
                <c:pt idx="287">
                  <c:v>332140</c:v>
                </c:pt>
                <c:pt idx="288">
                  <c:v>332761</c:v>
                </c:pt>
                <c:pt idx="289">
                  <c:v>335396</c:v>
                </c:pt>
                <c:pt idx="290">
                  <c:v>338097</c:v>
                </c:pt>
                <c:pt idx="291">
                  <c:v>340228</c:v>
                </c:pt>
                <c:pt idx="292">
                  <c:v>343402</c:v>
                </c:pt>
                <c:pt idx="293">
                  <c:v>345042</c:v>
                </c:pt>
                <c:pt idx="294">
                  <c:v>347875</c:v>
                </c:pt>
                <c:pt idx="295">
                  <c:v>350055</c:v>
                </c:pt>
                <c:pt idx="296">
                  <c:v>354110</c:v>
                </c:pt>
                <c:pt idx="297">
                  <c:v>357391</c:v>
                </c:pt>
                <c:pt idx="298">
                  <c:v>361472</c:v>
                </c:pt>
                <c:pt idx="299">
                  <c:v>366082</c:v>
                </c:pt>
                <c:pt idx="300">
                  <c:v>371978</c:v>
                </c:pt>
                <c:pt idx="301">
                  <c:v>377277</c:v>
                </c:pt>
                <c:pt idx="302">
                  <c:v>383217</c:v>
                </c:pt>
                <c:pt idx="303">
                  <c:v>389415</c:v>
                </c:pt>
                <c:pt idx="304">
                  <c:v>396711</c:v>
                </c:pt>
                <c:pt idx="305">
                  <c:v>406038</c:v>
                </c:pt>
              </c:numCache>
            </c:numRef>
          </c:val>
          <c:smooth val="0"/>
          <c:extLst>
            <c:ext xmlns:c16="http://schemas.microsoft.com/office/drawing/2014/chart" uri="{C3380CC4-5D6E-409C-BE32-E72D297353CC}">
              <c16:uniqueId val="{00000003-C7C7-4DE0-BDDB-7B83A7D3BA0D}"/>
            </c:ext>
          </c:extLst>
        </c:ser>
        <c:ser>
          <c:idx val="4"/>
          <c:order val="4"/>
          <c:tx>
            <c:strRef>
              <c:f>[1]Zillow_Data!$B$184</c:f>
              <c:strCache>
                <c:ptCount val="1"/>
                <c:pt idx="0">
                  <c:v>Tulare County</c:v>
                </c:pt>
              </c:strCache>
            </c:strRef>
          </c:tx>
          <c:spPr>
            <a:ln w="28575" cap="rnd">
              <a:solidFill>
                <a:schemeClr val="accent5"/>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[1]Zillow_Data!$E$184:$KX$184</c:f>
              <c:numCache>
                <c:formatCode>General</c:formatCode>
                <c:ptCount val="306"/>
                <c:pt idx="0">
                  <c:v>96919</c:v>
                </c:pt>
                <c:pt idx="1">
                  <c:v>96681</c:v>
                </c:pt>
                <c:pt idx="2">
                  <c:v>96751</c:v>
                </c:pt>
                <c:pt idx="3">
                  <c:v>96795</c:v>
                </c:pt>
                <c:pt idx="4">
                  <c:v>97039</c:v>
                </c:pt>
                <c:pt idx="5">
                  <c:v>97190</c:v>
                </c:pt>
                <c:pt idx="6">
                  <c:v>97318</c:v>
                </c:pt>
                <c:pt idx="7">
                  <c:v>97545</c:v>
                </c:pt>
                <c:pt idx="8">
                  <c:v>97843</c:v>
                </c:pt>
                <c:pt idx="9">
                  <c:v>97976</c:v>
                </c:pt>
                <c:pt idx="10">
                  <c:v>98082</c:v>
                </c:pt>
                <c:pt idx="11">
                  <c:v>98164</c:v>
                </c:pt>
                <c:pt idx="12">
                  <c:v>98063</c:v>
                </c:pt>
                <c:pt idx="13">
                  <c:v>98130</c:v>
                </c:pt>
                <c:pt idx="14">
                  <c:v>97954</c:v>
                </c:pt>
                <c:pt idx="15">
                  <c:v>98088</c:v>
                </c:pt>
                <c:pt idx="16">
                  <c:v>98046</c:v>
                </c:pt>
                <c:pt idx="17">
                  <c:v>98178</c:v>
                </c:pt>
                <c:pt idx="18">
                  <c:v>98402</c:v>
                </c:pt>
                <c:pt idx="19">
                  <c:v>98518</c:v>
                </c:pt>
                <c:pt idx="20">
                  <c:v>98544</c:v>
                </c:pt>
                <c:pt idx="21">
                  <c:v>98726</c:v>
                </c:pt>
                <c:pt idx="22">
                  <c:v>98871</c:v>
                </c:pt>
                <c:pt idx="23">
                  <c:v>99120</c:v>
                </c:pt>
                <c:pt idx="24">
                  <c:v>99852</c:v>
                </c:pt>
                <c:pt idx="25">
                  <c:v>100737</c:v>
                </c:pt>
                <c:pt idx="26">
                  <c:v>101714</c:v>
                </c:pt>
                <c:pt idx="27">
                  <c:v>102106</c:v>
                </c:pt>
                <c:pt idx="28">
                  <c:v>102333</c:v>
                </c:pt>
                <c:pt idx="29">
                  <c:v>102475</c:v>
                </c:pt>
                <c:pt idx="30">
                  <c:v>102515</c:v>
                </c:pt>
                <c:pt idx="31">
                  <c:v>102583</c:v>
                </c:pt>
                <c:pt idx="32">
                  <c:v>102715</c:v>
                </c:pt>
                <c:pt idx="33">
                  <c:v>102914</c:v>
                </c:pt>
                <c:pt idx="34">
                  <c:v>103220</c:v>
                </c:pt>
                <c:pt idx="35">
                  <c:v>103386</c:v>
                </c:pt>
                <c:pt idx="36">
                  <c:v>103268</c:v>
                </c:pt>
                <c:pt idx="37">
                  <c:v>103217</c:v>
                </c:pt>
                <c:pt idx="38">
                  <c:v>103240</c:v>
                </c:pt>
                <c:pt idx="39">
                  <c:v>103484</c:v>
                </c:pt>
                <c:pt idx="40">
                  <c:v>103779</c:v>
                </c:pt>
                <c:pt idx="41">
                  <c:v>104154</c:v>
                </c:pt>
                <c:pt idx="42">
                  <c:v>104630</c:v>
                </c:pt>
                <c:pt idx="43">
                  <c:v>105028</c:v>
                </c:pt>
                <c:pt idx="44">
                  <c:v>105392</c:v>
                </c:pt>
                <c:pt idx="45">
                  <c:v>106148</c:v>
                </c:pt>
                <c:pt idx="46">
                  <c:v>107095</c:v>
                </c:pt>
                <c:pt idx="47">
                  <c:v>108165</c:v>
                </c:pt>
                <c:pt idx="48">
                  <c:v>108835</c:v>
                </c:pt>
                <c:pt idx="49">
                  <c:v>109108</c:v>
                </c:pt>
                <c:pt idx="50">
                  <c:v>109332</c:v>
                </c:pt>
                <c:pt idx="51">
                  <c:v>109614</c:v>
                </c:pt>
                <c:pt idx="52">
                  <c:v>109922</c:v>
                </c:pt>
                <c:pt idx="53">
                  <c:v>110139</c:v>
                </c:pt>
                <c:pt idx="54">
                  <c:v>110202</c:v>
                </c:pt>
                <c:pt idx="55">
                  <c:v>110397</c:v>
                </c:pt>
                <c:pt idx="56">
                  <c:v>110578</c:v>
                </c:pt>
                <c:pt idx="57">
                  <c:v>109650</c:v>
                </c:pt>
                <c:pt idx="58">
                  <c:v>108593</c:v>
                </c:pt>
                <c:pt idx="59">
                  <c:v>107500</c:v>
                </c:pt>
                <c:pt idx="60">
                  <c:v>107487</c:v>
                </c:pt>
                <c:pt idx="61">
                  <c:v>107647</c:v>
                </c:pt>
                <c:pt idx="62">
                  <c:v>107814</c:v>
                </c:pt>
                <c:pt idx="63">
                  <c:v>107972</c:v>
                </c:pt>
                <c:pt idx="64">
                  <c:v>108225</c:v>
                </c:pt>
                <c:pt idx="65">
                  <c:v>108498</c:v>
                </c:pt>
                <c:pt idx="66">
                  <c:v>108880</c:v>
                </c:pt>
                <c:pt idx="67">
                  <c:v>109097</c:v>
                </c:pt>
                <c:pt idx="68">
                  <c:v>109287</c:v>
                </c:pt>
                <c:pt idx="69">
                  <c:v>109911</c:v>
                </c:pt>
                <c:pt idx="70">
                  <c:v>110708</c:v>
                </c:pt>
                <c:pt idx="71">
                  <c:v>111641</c:v>
                </c:pt>
                <c:pt idx="72">
                  <c:v>112152</c:v>
                </c:pt>
                <c:pt idx="73">
                  <c:v>112693</c:v>
                </c:pt>
                <c:pt idx="74">
                  <c:v>113220</c:v>
                </c:pt>
                <c:pt idx="75">
                  <c:v>113788</c:v>
                </c:pt>
                <c:pt idx="76">
                  <c:v>114252</c:v>
                </c:pt>
                <c:pt idx="77">
                  <c:v>114649</c:v>
                </c:pt>
                <c:pt idx="78">
                  <c:v>115131</c:v>
                </c:pt>
                <c:pt idx="79">
                  <c:v>115667</c:v>
                </c:pt>
                <c:pt idx="80">
                  <c:v>116139</c:v>
                </c:pt>
                <c:pt idx="81">
                  <c:v>116778</c:v>
                </c:pt>
                <c:pt idx="82">
                  <c:v>117613</c:v>
                </c:pt>
                <c:pt idx="83">
                  <c:v>118685</c:v>
                </c:pt>
                <c:pt idx="84">
                  <c:v>119615</c:v>
                </c:pt>
                <c:pt idx="85">
                  <c:v>120561</c:v>
                </c:pt>
                <c:pt idx="86">
                  <c:v>121617</c:v>
                </c:pt>
                <c:pt idx="87">
                  <c:v>122965</c:v>
                </c:pt>
                <c:pt idx="88">
                  <c:v>124182</c:v>
                </c:pt>
                <c:pt idx="89">
                  <c:v>125665</c:v>
                </c:pt>
                <c:pt idx="90">
                  <c:v>126924</c:v>
                </c:pt>
                <c:pt idx="91">
                  <c:v>128606</c:v>
                </c:pt>
                <c:pt idx="92">
                  <c:v>130570</c:v>
                </c:pt>
                <c:pt idx="93">
                  <c:v>133116</c:v>
                </c:pt>
                <c:pt idx="94">
                  <c:v>135494</c:v>
                </c:pt>
                <c:pt idx="95">
                  <c:v>137472</c:v>
                </c:pt>
                <c:pt idx="96">
                  <c:v>139534</c:v>
                </c:pt>
                <c:pt idx="97">
                  <c:v>141596</c:v>
                </c:pt>
                <c:pt idx="98">
                  <c:v>144343</c:v>
                </c:pt>
                <c:pt idx="99">
                  <c:v>146665</c:v>
                </c:pt>
                <c:pt idx="100">
                  <c:v>149790</c:v>
                </c:pt>
                <c:pt idx="101">
                  <c:v>152956</c:v>
                </c:pt>
                <c:pt idx="102">
                  <c:v>156569</c:v>
                </c:pt>
                <c:pt idx="103">
                  <c:v>160187</c:v>
                </c:pt>
                <c:pt idx="104">
                  <c:v>164672</c:v>
                </c:pt>
                <c:pt idx="105">
                  <c:v>168684</c:v>
                </c:pt>
                <c:pt idx="106">
                  <c:v>172301</c:v>
                </c:pt>
                <c:pt idx="107">
                  <c:v>175887</c:v>
                </c:pt>
                <c:pt idx="108">
                  <c:v>180145</c:v>
                </c:pt>
                <c:pt idx="109">
                  <c:v>185790</c:v>
                </c:pt>
                <c:pt idx="110">
                  <c:v>190215</c:v>
                </c:pt>
                <c:pt idx="111">
                  <c:v>194521</c:v>
                </c:pt>
                <c:pt idx="112">
                  <c:v>198464</c:v>
                </c:pt>
                <c:pt idx="113">
                  <c:v>203194</c:v>
                </c:pt>
                <c:pt idx="114">
                  <c:v>209251</c:v>
                </c:pt>
                <c:pt idx="115">
                  <c:v>214813</c:v>
                </c:pt>
                <c:pt idx="116">
                  <c:v>219108</c:v>
                </c:pt>
                <c:pt idx="117">
                  <c:v>223396</c:v>
                </c:pt>
                <c:pt idx="118">
                  <c:v>227752</c:v>
                </c:pt>
                <c:pt idx="119">
                  <c:v>232806</c:v>
                </c:pt>
                <c:pt idx="120">
                  <c:v>236668</c:v>
                </c:pt>
                <c:pt idx="121">
                  <c:v>238783</c:v>
                </c:pt>
                <c:pt idx="122">
                  <c:v>241874</c:v>
                </c:pt>
                <c:pt idx="123">
                  <c:v>246229</c:v>
                </c:pt>
                <c:pt idx="124">
                  <c:v>251079</c:v>
                </c:pt>
                <c:pt idx="125">
                  <c:v>253672</c:v>
                </c:pt>
                <c:pt idx="126">
                  <c:v>254651</c:v>
                </c:pt>
                <c:pt idx="127">
                  <c:v>255652</c:v>
                </c:pt>
                <c:pt idx="128">
                  <c:v>256664</c:v>
                </c:pt>
                <c:pt idx="129">
                  <c:v>255965</c:v>
                </c:pt>
                <c:pt idx="130">
                  <c:v>255351</c:v>
                </c:pt>
                <c:pt idx="131">
                  <c:v>254431</c:v>
                </c:pt>
                <c:pt idx="132">
                  <c:v>254325</c:v>
                </c:pt>
                <c:pt idx="133">
                  <c:v>254314</c:v>
                </c:pt>
                <c:pt idx="134">
                  <c:v>253339</c:v>
                </c:pt>
                <c:pt idx="135">
                  <c:v>251491</c:v>
                </c:pt>
                <c:pt idx="136">
                  <c:v>247705</c:v>
                </c:pt>
                <c:pt idx="137">
                  <c:v>245737</c:v>
                </c:pt>
                <c:pt idx="138">
                  <c:v>242621</c:v>
                </c:pt>
                <c:pt idx="139">
                  <c:v>239540</c:v>
                </c:pt>
                <c:pt idx="140">
                  <c:v>235579</c:v>
                </c:pt>
                <c:pt idx="141">
                  <c:v>232932</c:v>
                </c:pt>
                <c:pt idx="142">
                  <c:v>230730</c:v>
                </c:pt>
                <c:pt idx="143">
                  <c:v>227938</c:v>
                </c:pt>
                <c:pt idx="144">
                  <c:v>223465</c:v>
                </c:pt>
                <c:pt idx="145">
                  <c:v>218379</c:v>
                </c:pt>
                <c:pt idx="146">
                  <c:v>212923</c:v>
                </c:pt>
                <c:pt idx="147">
                  <c:v>208918</c:v>
                </c:pt>
                <c:pt idx="148">
                  <c:v>206089</c:v>
                </c:pt>
                <c:pt idx="149">
                  <c:v>202404</c:v>
                </c:pt>
                <c:pt idx="150">
                  <c:v>198486</c:v>
                </c:pt>
                <c:pt idx="151">
                  <c:v>193796</c:v>
                </c:pt>
                <c:pt idx="152">
                  <c:v>189765</c:v>
                </c:pt>
                <c:pt idx="153">
                  <c:v>185395</c:v>
                </c:pt>
                <c:pt idx="154">
                  <c:v>180091</c:v>
                </c:pt>
                <c:pt idx="155">
                  <c:v>174789</c:v>
                </c:pt>
                <c:pt idx="156">
                  <c:v>170977</c:v>
                </c:pt>
                <c:pt idx="157">
                  <c:v>168682</c:v>
                </c:pt>
                <c:pt idx="158">
                  <c:v>166998</c:v>
                </c:pt>
                <c:pt idx="159">
                  <c:v>163559</c:v>
                </c:pt>
                <c:pt idx="160">
                  <c:v>159232</c:v>
                </c:pt>
                <c:pt idx="161">
                  <c:v>155604</c:v>
                </c:pt>
                <c:pt idx="162">
                  <c:v>153138</c:v>
                </c:pt>
                <c:pt idx="163">
                  <c:v>151834</c:v>
                </c:pt>
                <c:pt idx="164">
                  <c:v>150809</c:v>
                </c:pt>
                <c:pt idx="165">
                  <c:v>150677</c:v>
                </c:pt>
                <c:pt idx="166">
                  <c:v>151727</c:v>
                </c:pt>
                <c:pt idx="167">
                  <c:v>153265</c:v>
                </c:pt>
                <c:pt idx="168">
                  <c:v>153987</c:v>
                </c:pt>
                <c:pt idx="169">
                  <c:v>152636</c:v>
                </c:pt>
                <c:pt idx="170">
                  <c:v>151546</c:v>
                </c:pt>
                <c:pt idx="171">
                  <c:v>151106</c:v>
                </c:pt>
                <c:pt idx="172">
                  <c:v>151598</c:v>
                </c:pt>
                <c:pt idx="173">
                  <c:v>150733</c:v>
                </c:pt>
                <c:pt idx="174">
                  <c:v>149530</c:v>
                </c:pt>
                <c:pt idx="175">
                  <c:v>148328</c:v>
                </c:pt>
                <c:pt idx="176">
                  <c:v>147290</c:v>
                </c:pt>
                <c:pt idx="177">
                  <c:v>145741</c:v>
                </c:pt>
                <c:pt idx="178">
                  <c:v>143113</c:v>
                </c:pt>
                <c:pt idx="179">
                  <c:v>140041</c:v>
                </c:pt>
                <c:pt idx="180">
                  <c:v>137342</c:v>
                </c:pt>
                <c:pt idx="181">
                  <c:v>135999</c:v>
                </c:pt>
                <c:pt idx="182">
                  <c:v>134696</c:v>
                </c:pt>
                <c:pt idx="183">
                  <c:v>133497</c:v>
                </c:pt>
                <c:pt idx="184">
                  <c:v>132181</c:v>
                </c:pt>
                <c:pt idx="185">
                  <c:v>131999</c:v>
                </c:pt>
                <c:pt idx="186">
                  <c:v>131529</c:v>
                </c:pt>
                <c:pt idx="187">
                  <c:v>130721</c:v>
                </c:pt>
                <c:pt idx="188">
                  <c:v>129501</c:v>
                </c:pt>
                <c:pt idx="189">
                  <c:v>128271</c:v>
                </c:pt>
                <c:pt idx="190">
                  <c:v>127408</c:v>
                </c:pt>
                <c:pt idx="191">
                  <c:v>126867</c:v>
                </c:pt>
                <c:pt idx="192">
                  <c:v>126867</c:v>
                </c:pt>
                <c:pt idx="193">
                  <c:v>127032</c:v>
                </c:pt>
                <c:pt idx="194">
                  <c:v>126798</c:v>
                </c:pt>
                <c:pt idx="195">
                  <c:v>126459</c:v>
                </c:pt>
                <c:pt idx="196">
                  <c:v>126323</c:v>
                </c:pt>
                <c:pt idx="197">
                  <c:v>126740</c:v>
                </c:pt>
                <c:pt idx="198">
                  <c:v>127571</c:v>
                </c:pt>
                <c:pt idx="199">
                  <c:v>128719</c:v>
                </c:pt>
                <c:pt idx="200">
                  <c:v>129833</c:v>
                </c:pt>
                <c:pt idx="201">
                  <c:v>131620</c:v>
                </c:pt>
                <c:pt idx="202">
                  <c:v>133729</c:v>
                </c:pt>
                <c:pt idx="203">
                  <c:v>136808</c:v>
                </c:pt>
                <c:pt idx="204">
                  <c:v>139242</c:v>
                </c:pt>
                <c:pt idx="205">
                  <c:v>141626</c:v>
                </c:pt>
                <c:pt idx="206">
                  <c:v>144375</c:v>
                </c:pt>
                <c:pt idx="207">
                  <c:v>147872</c:v>
                </c:pt>
                <c:pt idx="208">
                  <c:v>151129</c:v>
                </c:pt>
                <c:pt idx="209">
                  <c:v>153039</c:v>
                </c:pt>
                <c:pt idx="210">
                  <c:v>155352</c:v>
                </c:pt>
                <c:pt idx="211">
                  <c:v>157793</c:v>
                </c:pt>
                <c:pt idx="212">
                  <c:v>160709</c:v>
                </c:pt>
                <c:pt idx="213">
                  <c:v>162650</c:v>
                </c:pt>
                <c:pt idx="214">
                  <c:v>164461</c:v>
                </c:pt>
                <c:pt idx="215">
                  <c:v>164626</c:v>
                </c:pt>
                <c:pt idx="216">
                  <c:v>164984</c:v>
                </c:pt>
                <c:pt idx="217">
                  <c:v>165084</c:v>
                </c:pt>
                <c:pt idx="218">
                  <c:v>165796</c:v>
                </c:pt>
                <c:pt idx="219">
                  <c:v>166081</c:v>
                </c:pt>
                <c:pt idx="220">
                  <c:v>166356</c:v>
                </c:pt>
                <c:pt idx="221">
                  <c:v>167672</c:v>
                </c:pt>
                <c:pt idx="222">
                  <c:v>169074</c:v>
                </c:pt>
                <c:pt idx="223">
                  <c:v>169478</c:v>
                </c:pt>
                <c:pt idx="224">
                  <c:v>169713</c:v>
                </c:pt>
                <c:pt idx="225">
                  <c:v>168914</c:v>
                </c:pt>
                <c:pt idx="226">
                  <c:v>169036</c:v>
                </c:pt>
                <c:pt idx="227">
                  <c:v>170086</c:v>
                </c:pt>
                <c:pt idx="228">
                  <c:v>172013</c:v>
                </c:pt>
                <c:pt idx="229">
                  <c:v>173848</c:v>
                </c:pt>
                <c:pt idx="230">
                  <c:v>175042</c:v>
                </c:pt>
                <c:pt idx="231">
                  <c:v>175989</c:v>
                </c:pt>
                <c:pt idx="232">
                  <c:v>177026</c:v>
                </c:pt>
                <c:pt idx="233">
                  <c:v>177080</c:v>
                </c:pt>
                <c:pt idx="234">
                  <c:v>176152</c:v>
                </c:pt>
                <c:pt idx="235">
                  <c:v>176305</c:v>
                </c:pt>
                <c:pt idx="236">
                  <c:v>177363</c:v>
                </c:pt>
                <c:pt idx="237">
                  <c:v>180643</c:v>
                </c:pt>
                <c:pt idx="238">
                  <c:v>182494</c:v>
                </c:pt>
                <c:pt idx="239">
                  <c:v>183757</c:v>
                </c:pt>
                <c:pt idx="240">
                  <c:v>184412</c:v>
                </c:pt>
                <c:pt idx="241">
                  <c:v>185236</c:v>
                </c:pt>
                <c:pt idx="242">
                  <c:v>185914</c:v>
                </c:pt>
                <c:pt idx="243">
                  <c:v>186695</c:v>
                </c:pt>
                <c:pt idx="244">
                  <c:v>187692</c:v>
                </c:pt>
                <c:pt idx="245">
                  <c:v>189553</c:v>
                </c:pt>
                <c:pt idx="246">
                  <c:v>192300</c:v>
                </c:pt>
                <c:pt idx="247">
                  <c:v>193824</c:v>
                </c:pt>
                <c:pt idx="248">
                  <c:v>194426</c:v>
                </c:pt>
                <c:pt idx="249">
                  <c:v>194244</c:v>
                </c:pt>
                <c:pt idx="250">
                  <c:v>195449</c:v>
                </c:pt>
                <c:pt idx="251">
                  <c:v>196577</c:v>
                </c:pt>
                <c:pt idx="252">
                  <c:v>196694</c:v>
                </c:pt>
                <c:pt idx="253">
                  <c:v>196961</c:v>
                </c:pt>
                <c:pt idx="254">
                  <c:v>197604</c:v>
                </c:pt>
                <c:pt idx="255">
                  <c:v>198734</c:v>
                </c:pt>
                <c:pt idx="256">
                  <c:v>199437</c:v>
                </c:pt>
                <c:pt idx="257">
                  <c:v>200087</c:v>
                </c:pt>
                <c:pt idx="258">
                  <c:v>200761</c:v>
                </c:pt>
                <c:pt idx="259">
                  <c:v>202001</c:v>
                </c:pt>
                <c:pt idx="260">
                  <c:v>203086</c:v>
                </c:pt>
                <c:pt idx="261">
                  <c:v>204361</c:v>
                </c:pt>
                <c:pt idx="262">
                  <c:v>205076</c:v>
                </c:pt>
                <c:pt idx="263">
                  <c:v>206464</c:v>
                </c:pt>
                <c:pt idx="264">
                  <c:v>208905</c:v>
                </c:pt>
                <c:pt idx="265">
                  <c:v>211476</c:v>
                </c:pt>
                <c:pt idx="266">
                  <c:v>214021</c:v>
                </c:pt>
                <c:pt idx="267">
                  <c:v>215008</c:v>
                </c:pt>
                <c:pt idx="268">
                  <c:v>216142</c:v>
                </c:pt>
                <c:pt idx="269">
                  <c:v>217134</c:v>
                </c:pt>
                <c:pt idx="270">
                  <c:v>217806</c:v>
                </c:pt>
                <c:pt idx="271">
                  <c:v>218888</c:v>
                </c:pt>
                <c:pt idx="272">
                  <c:v>219820</c:v>
                </c:pt>
                <c:pt idx="273">
                  <c:v>220455</c:v>
                </c:pt>
                <c:pt idx="274">
                  <c:v>221243</c:v>
                </c:pt>
                <c:pt idx="275">
                  <c:v>221996</c:v>
                </c:pt>
                <c:pt idx="276">
                  <c:v>223130</c:v>
                </c:pt>
                <c:pt idx="277">
                  <c:v>222820</c:v>
                </c:pt>
                <c:pt idx="278">
                  <c:v>222565</c:v>
                </c:pt>
                <c:pt idx="279">
                  <c:v>223241</c:v>
                </c:pt>
                <c:pt idx="280">
                  <c:v>224492</c:v>
                </c:pt>
                <c:pt idx="281">
                  <c:v>225117</c:v>
                </c:pt>
                <c:pt idx="282">
                  <c:v>224558</c:v>
                </c:pt>
                <c:pt idx="283">
                  <c:v>224086</c:v>
                </c:pt>
                <c:pt idx="284">
                  <c:v>224681</c:v>
                </c:pt>
                <c:pt idx="285">
                  <c:v>226437</c:v>
                </c:pt>
                <c:pt idx="286">
                  <c:v>226725</c:v>
                </c:pt>
                <c:pt idx="287">
                  <c:v>227194</c:v>
                </c:pt>
                <c:pt idx="288">
                  <c:v>227335</c:v>
                </c:pt>
                <c:pt idx="289">
                  <c:v>230404</c:v>
                </c:pt>
                <c:pt idx="290">
                  <c:v>232367</c:v>
                </c:pt>
                <c:pt idx="291">
                  <c:v>235008</c:v>
                </c:pt>
                <c:pt idx="292">
                  <c:v>236688</c:v>
                </c:pt>
                <c:pt idx="293">
                  <c:v>238555</c:v>
                </c:pt>
                <c:pt idx="294">
                  <c:v>241147</c:v>
                </c:pt>
                <c:pt idx="295">
                  <c:v>243431</c:v>
                </c:pt>
                <c:pt idx="296">
                  <c:v>246070</c:v>
                </c:pt>
                <c:pt idx="297">
                  <c:v>248160</c:v>
                </c:pt>
                <c:pt idx="298">
                  <c:v>251732</c:v>
                </c:pt>
                <c:pt idx="299">
                  <c:v>255354</c:v>
                </c:pt>
                <c:pt idx="300">
                  <c:v>259234</c:v>
                </c:pt>
                <c:pt idx="301">
                  <c:v>261817</c:v>
                </c:pt>
                <c:pt idx="302">
                  <c:v>265722</c:v>
                </c:pt>
                <c:pt idx="303">
                  <c:v>269322</c:v>
                </c:pt>
                <c:pt idx="304">
                  <c:v>273870</c:v>
                </c:pt>
                <c:pt idx="305">
                  <c:v>279158</c:v>
                </c:pt>
              </c:numCache>
            </c:numRef>
          </c:val>
          <c:smooth val="0"/>
          <c:extLst>
            <c:ext xmlns:c16="http://schemas.microsoft.com/office/drawing/2014/chart" uri="{C3380CC4-5D6E-409C-BE32-E72D297353CC}">
              <c16:uniqueId val="{00000004-C7C7-4DE0-BDDB-7B83A7D3BA0D}"/>
            </c:ext>
          </c:extLst>
        </c:ser>
        <c:ser>
          <c:idx val="5"/>
          <c:order val="5"/>
          <c:tx>
            <c:strRef>
              <c:f>[1]Zillow_Data!$B$185</c:f>
              <c:strCache>
                <c:ptCount val="1"/>
                <c:pt idx="0">
                  <c:v>Merced County</c:v>
                </c:pt>
              </c:strCache>
            </c:strRef>
          </c:tx>
          <c:spPr>
            <a:ln w="28575" cap="rnd">
              <a:solidFill>
                <a:schemeClr val="accent6"/>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[1]Zillow_Data!$E$185:$KX$185</c:f>
              <c:numCache>
                <c:formatCode>General</c:formatCode>
                <c:ptCount val="306"/>
                <c:pt idx="12">
                  <c:v>108859</c:v>
                </c:pt>
                <c:pt idx="13">
                  <c:v>108418</c:v>
                </c:pt>
                <c:pt idx="14">
                  <c:v>107825</c:v>
                </c:pt>
                <c:pt idx="15">
                  <c:v>107142</c:v>
                </c:pt>
                <c:pt idx="16">
                  <c:v>106588</c:v>
                </c:pt>
                <c:pt idx="17">
                  <c:v>106606</c:v>
                </c:pt>
                <c:pt idx="18">
                  <c:v>106745</c:v>
                </c:pt>
                <c:pt idx="19">
                  <c:v>107276</c:v>
                </c:pt>
                <c:pt idx="20">
                  <c:v>107874</c:v>
                </c:pt>
                <c:pt idx="21">
                  <c:v>108489</c:v>
                </c:pt>
                <c:pt idx="22">
                  <c:v>109030</c:v>
                </c:pt>
                <c:pt idx="23">
                  <c:v>109618</c:v>
                </c:pt>
                <c:pt idx="24">
                  <c:v>110245</c:v>
                </c:pt>
                <c:pt idx="25">
                  <c:v>111094</c:v>
                </c:pt>
                <c:pt idx="26">
                  <c:v>112300</c:v>
                </c:pt>
                <c:pt idx="27">
                  <c:v>113309</c:v>
                </c:pt>
                <c:pt idx="28">
                  <c:v>114293</c:v>
                </c:pt>
                <c:pt idx="29">
                  <c:v>114754</c:v>
                </c:pt>
                <c:pt idx="30">
                  <c:v>115230</c:v>
                </c:pt>
                <c:pt idx="31">
                  <c:v>115390</c:v>
                </c:pt>
                <c:pt idx="32">
                  <c:v>115534</c:v>
                </c:pt>
                <c:pt idx="33">
                  <c:v>115766</c:v>
                </c:pt>
                <c:pt idx="34">
                  <c:v>116079</c:v>
                </c:pt>
                <c:pt idx="35">
                  <c:v>116424</c:v>
                </c:pt>
                <c:pt idx="36">
                  <c:v>116680</c:v>
                </c:pt>
                <c:pt idx="37">
                  <c:v>116981</c:v>
                </c:pt>
                <c:pt idx="38">
                  <c:v>117442</c:v>
                </c:pt>
                <c:pt idx="39">
                  <c:v>118011</c:v>
                </c:pt>
                <c:pt idx="40">
                  <c:v>118570</c:v>
                </c:pt>
                <c:pt idx="41">
                  <c:v>119007</c:v>
                </c:pt>
                <c:pt idx="42">
                  <c:v>119470</c:v>
                </c:pt>
                <c:pt idx="43">
                  <c:v>119954</c:v>
                </c:pt>
                <c:pt idx="44">
                  <c:v>120611</c:v>
                </c:pt>
                <c:pt idx="45">
                  <c:v>121406</c:v>
                </c:pt>
                <c:pt idx="46">
                  <c:v>122472</c:v>
                </c:pt>
                <c:pt idx="47">
                  <c:v>123620</c:v>
                </c:pt>
                <c:pt idx="48">
                  <c:v>124958</c:v>
                </c:pt>
                <c:pt idx="49">
                  <c:v>126094</c:v>
                </c:pt>
                <c:pt idx="50">
                  <c:v>127185</c:v>
                </c:pt>
                <c:pt idx="51">
                  <c:v>128021</c:v>
                </c:pt>
                <c:pt idx="52">
                  <c:v>129286</c:v>
                </c:pt>
                <c:pt idx="53">
                  <c:v>130510</c:v>
                </c:pt>
                <c:pt idx="54">
                  <c:v>131745</c:v>
                </c:pt>
                <c:pt idx="55">
                  <c:v>132513</c:v>
                </c:pt>
                <c:pt idx="56">
                  <c:v>133382</c:v>
                </c:pt>
                <c:pt idx="57">
                  <c:v>134280</c:v>
                </c:pt>
                <c:pt idx="58">
                  <c:v>135585</c:v>
                </c:pt>
                <c:pt idx="59">
                  <c:v>137034</c:v>
                </c:pt>
                <c:pt idx="60">
                  <c:v>138747</c:v>
                </c:pt>
                <c:pt idx="61">
                  <c:v>140482</c:v>
                </c:pt>
                <c:pt idx="62">
                  <c:v>142253</c:v>
                </c:pt>
                <c:pt idx="63">
                  <c:v>144169</c:v>
                </c:pt>
                <c:pt idx="64">
                  <c:v>145185</c:v>
                </c:pt>
                <c:pt idx="65">
                  <c:v>146499</c:v>
                </c:pt>
                <c:pt idx="66">
                  <c:v>147671</c:v>
                </c:pt>
                <c:pt idx="67">
                  <c:v>150290</c:v>
                </c:pt>
                <c:pt idx="68">
                  <c:v>152656</c:v>
                </c:pt>
                <c:pt idx="69">
                  <c:v>155103</c:v>
                </c:pt>
                <c:pt idx="70">
                  <c:v>156859</c:v>
                </c:pt>
                <c:pt idx="71">
                  <c:v>158567</c:v>
                </c:pt>
                <c:pt idx="72">
                  <c:v>160249</c:v>
                </c:pt>
                <c:pt idx="73">
                  <c:v>162063</c:v>
                </c:pt>
                <c:pt idx="74">
                  <c:v>164139</c:v>
                </c:pt>
                <c:pt idx="75">
                  <c:v>166031</c:v>
                </c:pt>
                <c:pt idx="76">
                  <c:v>168470</c:v>
                </c:pt>
                <c:pt idx="77">
                  <c:v>170299</c:v>
                </c:pt>
                <c:pt idx="78">
                  <c:v>172728</c:v>
                </c:pt>
                <c:pt idx="79">
                  <c:v>174367</c:v>
                </c:pt>
                <c:pt idx="80">
                  <c:v>176710</c:v>
                </c:pt>
                <c:pt idx="81">
                  <c:v>179066</c:v>
                </c:pt>
                <c:pt idx="82">
                  <c:v>181418</c:v>
                </c:pt>
                <c:pt idx="83">
                  <c:v>183488</c:v>
                </c:pt>
                <c:pt idx="84">
                  <c:v>185563</c:v>
                </c:pt>
                <c:pt idx="85">
                  <c:v>187772</c:v>
                </c:pt>
                <c:pt idx="86">
                  <c:v>190178</c:v>
                </c:pt>
                <c:pt idx="87">
                  <c:v>192454</c:v>
                </c:pt>
                <c:pt idx="88">
                  <c:v>194957</c:v>
                </c:pt>
                <c:pt idx="89">
                  <c:v>197251</c:v>
                </c:pt>
                <c:pt idx="90">
                  <c:v>198811</c:v>
                </c:pt>
                <c:pt idx="91">
                  <c:v>200703</c:v>
                </c:pt>
                <c:pt idx="92">
                  <c:v>202912</c:v>
                </c:pt>
                <c:pt idx="93">
                  <c:v>205966</c:v>
                </c:pt>
                <c:pt idx="94">
                  <c:v>209058</c:v>
                </c:pt>
                <c:pt idx="95">
                  <c:v>213029</c:v>
                </c:pt>
                <c:pt idx="96">
                  <c:v>216371</c:v>
                </c:pt>
                <c:pt idx="97">
                  <c:v>219505</c:v>
                </c:pt>
                <c:pt idx="98">
                  <c:v>221824</c:v>
                </c:pt>
                <c:pt idx="99">
                  <c:v>225165</c:v>
                </c:pt>
                <c:pt idx="100">
                  <c:v>228803</c:v>
                </c:pt>
                <c:pt idx="101">
                  <c:v>233869</c:v>
                </c:pt>
                <c:pt idx="102">
                  <c:v>240609</c:v>
                </c:pt>
                <c:pt idx="103">
                  <c:v>246992</c:v>
                </c:pt>
                <c:pt idx="104">
                  <c:v>252049</c:v>
                </c:pt>
                <c:pt idx="105">
                  <c:v>254592</c:v>
                </c:pt>
                <c:pt idx="106">
                  <c:v>258926</c:v>
                </c:pt>
                <c:pt idx="107">
                  <c:v>262635</c:v>
                </c:pt>
                <c:pt idx="108">
                  <c:v>268475</c:v>
                </c:pt>
                <c:pt idx="109">
                  <c:v>275355</c:v>
                </c:pt>
                <c:pt idx="110">
                  <c:v>283878</c:v>
                </c:pt>
                <c:pt idx="111">
                  <c:v>292033</c:v>
                </c:pt>
                <c:pt idx="112">
                  <c:v>299103</c:v>
                </c:pt>
                <c:pt idx="113">
                  <c:v>307005</c:v>
                </c:pt>
                <c:pt idx="114">
                  <c:v>313167</c:v>
                </c:pt>
                <c:pt idx="115">
                  <c:v>320739</c:v>
                </c:pt>
                <c:pt idx="116">
                  <c:v>328997</c:v>
                </c:pt>
                <c:pt idx="117">
                  <c:v>338564</c:v>
                </c:pt>
                <c:pt idx="118">
                  <c:v>345714</c:v>
                </c:pt>
                <c:pt idx="119">
                  <c:v>351759</c:v>
                </c:pt>
                <c:pt idx="120">
                  <c:v>356926</c:v>
                </c:pt>
                <c:pt idx="121">
                  <c:v>359535</c:v>
                </c:pt>
                <c:pt idx="122">
                  <c:v>360217</c:v>
                </c:pt>
                <c:pt idx="123">
                  <c:v>360525</c:v>
                </c:pt>
                <c:pt idx="124">
                  <c:v>362843</c:v>
                </c:pt>
                <c:pt idx="125">
                  <c:v>363238</c:v>
                </c:pt>
                <c:pt idx="126">
                  <c:v>364659</c:v>
                </c:pt>
                <c:pt idx="127">
                  <c:v>362415</c:v>
                </c:pt>
                <c:pt idx="128">
                  <c:v>356727</c:v>
                </c:pt>
                <c:pt idx="129">
                  <c:v>351326</c:v>
                </c:pt>
                <c:pt idx="130">
                  <c:v>348120</c:v>
                </c:pt>
                <c:pt idx="131">
                  <c:v>346460</c:v>
                </c:pt>
                <c:pt idx="132">
                  <c:v>342885</c:v>
                </c:pt>
                <c:pt idx="133">
                  <c:v>339416</c:v>
                </c:pt>
                <c:pt idx="134">
                  <c:v>338297</c:v>
                </c:pt>
                <c:pt idx="135">
                  <c:v>334622</c:v>
                </c:pt>
                <c:pt idx="136">
                  <c:v>328356</c:v>
                </c:pt>
                <c:pt idx="137">
                  <c:v>319311</c:v>
                </c:pt>
                <c:pt idx="138">
                  <c:v>308316</c:v>
                </c:pt>
                <c:pt idx="139">
                  <c:v>297812</c:v>
                </c:pt>
                <c:pt idx="140">
                  <c:v>290288</c:v>
                </c:pt>
                <c:pt idx="141">
                  <c:v>283582</c:v>
                </c:pt>
                <c:pt idx="142">
                  <c:v>274387</c:v>
                </c:pt>
                <c:pt idx="143">
                  <c:v>265264</c:v>
                </c:pt>
                <c:pt idx="144">
                  <c:v>252574</c:v>
                </c:pt>
                <c:pt idx="145">
                  <c:v>241687</c:v>
                </c:pt>
                <c:pt idx="146">
                  <c:v>228307</c:v>
                </c:pt>
                <c:pt idx="147">
                  <c:v>218303</c:v>
                </c:pt>
                <c:pt idx="148">
                  <c:v>208614</c:v>
                </c:pt>
                <c:pt idx="149">
                  <c:v>198008</c:v>
                </c:pt>
                <c:pt idx="150">
                  <c:v>188161</c:v>
                </c:pt>
                <c:pt idx="151">
                  <c:v>178442</c:v>
                </c:pt>
                <c:pt idx="152">
                  <c:v>169897</c:v>
                </c:pt>
                <c:pt idx="153">
                  <c:v>160124</c:v>
                </c:pt>
                <c:pt idx="154">
                  <c:v>150625</c:v>
                </c:pt>
                <c:pt idx="155">
                  <c:v>141298</c:v>
                </c:pt>
                <c:pt idx="156">
                  <c:v>135680</c:v>
                </c:pt>
                <c:pt idx="157">
                  <c:v>130431</c:v>
                </c:pt>
                <c:pt idx="158">
                  <c:v>124720</c:v>
                </c:pt>
                <c:pt idx="159">
                  <c:v>117685</c:v>
                </c:pt>
                <c:pt idx="160">
                  <c:v>111754</c:v>
                </c:pt>
                <c:pt idx="161">
                  <c:v>109971</c:v>
                </c:pt>
                <c:pt idx="162">
                  <c:v>109404</c:v>
                </c:pt>
                <c:pt idx="163">
                  <c:v>109378</c:v>
                </c:pt>
                <c:pt idx="164">
                  <c:v>108516</c:v>
                </c:pt>
                <c:pt idx="165">
                  <c:v>109219</c:v>
                </c:pt>
                <c:pt idx="166">
                  <c:v>111226</c:v>
                </c:pt>
                <c:pt idx="167">
                  <c:v>112710</c:v>
                </c:pt>
                <c:pt idx="168">
                  <c:v>113366</c:v>
                </c:pt>
                <c:pt idx="169">
                  <c:v>113236</c:v>
                </c:pt>
                <c:pt idx="170">
                  <c:v>115079</c:v>
                </c:pt>
                <c:pt idx="171">
                  <c:v>119718</c:v>
                </c:pt>
                <c:pt idx="172">
                  <c:v>123711</c:v>
                </c:pt>
                <c:pt idx="173">
                  <c:v>124739</c:v>
                </c:pt>
                <c:pt idx="174">
                  <c:v>123752</c:v>
                </c:pt>
                <c:pt idx="175">
                  <c:v>123936</c:v>
                </c:pt>
                <c:pt idx="176">
                  <c:v>124895</c:v>
                </c:pt>
                <c:pt idx="177">
                  <c:v>124658</c:v>
                </c:pt>
                <c:pt idx="178">
                  <c:v>122758</c:v>
                </c:pt>
                <c:pt idx="179">
                  <c:v>122230</c:v>
                </c:pt>
                <c:pt idx="180">
                  <c:v>122328</c:v>
                </c:pt>
                <c:pt idx="181">
                  <c:v>123747</c:v>
                </c:pt>
                <c:pt idx="182">
                  <c:v>123270</c:v>
                </c:pt>
                <c:pt idx="183">
                  <c:v>120897</c:v>
                </c:pt>
                <c:pt idx="184">
                  <c:v>118333</c:v>
                </c:pt>
                <c:pt idx="185">
                  <c:v>117310</c:v>
                </c:pt>
                <c:pt idx="186">
                  <c:v>117735</c:v>
                </c:pt>
                <c:pt idx="187">
                  <c:v>117347</c:v>
                </c:pt>
                <c:pt idx="188">
                  <c:v>116263</c:v>
                </c:pt>
                <c:pt idx="189">
                  <c:v>115210</c:v>
                </c:pt>
                <c:pt idx="190">
                  <c:v>116134</c:v>
                </c:pt>
                <c:pt idx="191">
                  <c:v>115882</c:v>
                </c:pt>
                <c:pt idx="192">
                  <c:v>115669</c:v>
                </c:pt>
                <c:pt idx="193">
                  <c:v>114386</c:v>
                </c:pt>
                <c:pt idx="194">
                  <c:v>115540</c:v>
                </c:pt>
                <c:pt idx="195">
                  <c:v>116677</c:v>
                </c:pt>
                <c:pt idx="196">
                  <c:v>118267</c:v>
                </c:pt>
                <c:pt idx="197">
                  <c:v>118200</c:v>
                </c:pt>
                <c:pt idx="198">
                  <c:v>118381</c:v>
                </c:pt>
                <c:pt idx="199">
                  <c:v>118121</c:v>
                </c:pt>
                <c:pt idx="200">
                  <c:v>119138</c:v>
                </c:pt>
                <c:pt idx="201">
                  <c:v>121671</c:v>
                </c:pt>
                <c:pt idx="202">
                  <c:v>122841</c:v>
                </c:pt>
                <c:pt idx="203">
                  <c:v>125618</c:v>
                </c:pt>
                <c:pt idx="204">
                  <c:v>127234</c:v>
                </c:pt>
                <c:pt idx="205">
                  <c:v>130235</c:v>
                </c:pt>
                <c:pt idx="206">
                  <c:v>132530</c:v>
                </c:pt>
                <c:pt idx="207">
                  <c:v>135157</c:v>
                </c:pt>
                <c:pt idx="208">
                  <c:v>138794</c:v>
                </c:pt>
                <c:pt idx="209">
                  <c:v>143406</c:v>
                </c:pt>
                <c:pt idx="210">
                  <c:v>149219</c:v>
                </c:pt>
                <c:pt idx="211">
                  <c:v>155052</c:v>
                </c:pt>
                <c:pt idx="212">
                  <c:v>160157</c:v>
                </c:pt>
                <c:pt idx="213">
                  <c:v>162996</c:v>
                </c:pt>
                <c:pt idx="214">
                  <c:v>167158</c:v>
                </c:pt>
                <c:pt idx="215">
                  <c:v>170060</c:v>
                </c:pt>
                <c:pt idx="216">
                  <c:v>174872</c:v>
                </c:pt>
                <c:pt idx="217">
                  <c:v>177740</c:v>
                </c:pt>
                <c:pt idx="218">
                  <c:v>179326</c:v>
                </c:pt>
                <c:pt idx="219">
                  <c:v>181555</c:v>
                </c:pt>
                <c:pt idx="220">
                  <c:v>183186</c:v>
                </c:pt>
                <c:pt idx="221">
                  <c:v>184993</c:v>
                </c:pt>
                <c:pt idx="222">
                  <c:v>183446</c:v>
                </c:pt>
                <c:pt idx="223">
                  <c:v>183505</c:v>
                </c:pt>
                <c:pt idx="224">
                  <c:v>184048</c:v>
                </c:pt>
                <c:pt idx="225">
                  <c:v>186311</c:v>
                </c:pt>
                <c:pt idx="226">
                  <c:v>187238</c:v>
                </c:pt>
                <c:pt idx="227">
                  <c:v>187944</c:v>
                </c:pt>
                <c:pt idx="228">
                  <c:v>187915</c:v>
                </c:pt>
                <c:pt idx="229">
                  <c:v>189011</c:v>
                </c:pt>
                <c:pt idx="230">
                  <c:v>190554</c:v>
                </c:pt>
                <c:pt idx="231">
                  <c:v>192168</c:v>
                </c:pt>
                <c:pt idx="232">
                  <c:v>192719</c:v>
                </c:pt>
                <c:pt idx="233">
                  <c:v>194125</c:v>
                </c:pt>
                <c:pt idx="234">
                  <c:v>196766</c:v>
                </c:pt>
                <c:pt idx="235">
                  <c:v>198447</c:v>
                </c:pt>
                <c:pt idx="236">
                  <c:v>199589</c:v>
                </c:pt>
                <c:pt idx="237">
                  <c:v>200895</c:v>
                </c:pt>
                <c:pt idx="238">
                  <c:v>202365</c:v>
                </c:pt>
                <c:pt idx="239">
                  <c:v>204290</c:v>
                </c:pt>
                <c:pt idx="240">
                  <c:v>205906</c:v>
                </c:pt>
                <c:pt idx="241">
                  <c:v>208157</c:v>
                </c:pt>
                <c:pt idx="242">
                  <c:v>210793</c:v>
                </c:pt>
                <c:pt idx="243">
                  <c:v>211830</c:v>
                </c:pt>
                <c:pt idx="244">
                  <c:v>213243</c:v>
                </c:pt>
                <c:pt idx="245">
                  <c:v>214231</c:v>
                </c:pt>
                <c:pt idx="246">
                  <c:v>216451</c:v>
                </c:pt>
                <c:pt idx="247">
                  <c:v>219079</c:v>
                </c:pt>
                <c:pt idx="248">
                  <c:v>221685</c:v>
                </c:pt>
                <c:pt idx="249">
                  <c:v>222908</c:v>
                </c:pt>
                <c:pt idx="250">
                  <c:v>225044</c:v>
                </c:pt>
                <c:pt idx="251">
                  <c:v>226790</c:v>
                </c:pt>
                <c:pt idx="252">
                  <c:v>229347</c:v>
                </c:pt>
                <c:pt idx="253">
                  <c:v>231115</c:v>
                </c:pt>
                <c:pt idx="254">
                  <c:v>232671</c:v>
                </c:pt>
                <c:pt idx="255">
                  <c:v>235356</c:v>
                </c:pt>
                <c:pt idx="256">
                  <c:v>238614</c:v>
                </c:pt>
                <c:pt idx="257">
                  <c:v>241387</c:v>
                </c:pt>
                <c:pt idx="258">
                  <c:v>243007</c:v>
                </c:pt>
                <c:pt idx="259">
                  <c:v>243344</c:v>
                </c:pt>
                <c:pt idx="260">
                  <c:v>244205</c:v>
                </c:pt>
                <c:pt idx="261">
                  <c:v>246449</c:v>
                </c:pt>
                <c:pt idx="262">
                  <c:v>248351</c:v>
                </c:pt>
                <c:pt idx="263">
                  <c:v>250619</c:v>
                </c:pt>
                <c:pt idx="264">
                  <c:v>252994</c:v>
                </c:pt>
                <c:pt idx="265">
                  <c:v>255269</c:v>
                </c:pt>
                <c:pt idx="266">
                  <c:v>257545</c:v>
                </c:pt>
                <c:pt idx="267">
                  <c:v>258861</c:v>
                </c:pt>
                <c:pt idx="268">
                  <c:v>259886</c:v>
                </c:pt>
                <c:pt idx="269">
                  <c:v>260927</c:v>
                </c:pt>
                <c:pt idx="270">
                  <c:v>262171</c:v>
                </c:pt>
                <c:pt idx="271">
                  <c:v>264706</c:v>
                </c:pt>
                <c:pt idx="272">
                  <c:v>267180</c:v>
                </c:pt>
                <c:pt idx="273">
                  <c:v>269025</c:v>
                </c:pt>
                <c:pt idx="274">
                  <c:v>270047</c:v>
                </c:pt>
                <c:pt idx="275">
                  <c:v>271024</c:v>
                </c:pt>
                <c:pt idx="276">
                  <c:v>270801</c:v>
                </c:pt>
                <c:pt idx="277">
                  <c:v>270240</c:v>
                </c:pt>
                <c:pt idx="278">
                  <c:v>269567</c:v>
                </c:pt>
                <c:pt idx="279">
                  <c:v>270831</c:v>
                </c:pt>
                <c:pt idx="280">
                  <c:v>272832</c:v>
                </c:pt>
                <c:pt idx="281">
                  <c:v>274798</c:v>
                </c:pt>
                <c:pt idx="282">
                  <c:v>274711</c:v>
                </c:pt>
                <c:pt idx="283">
                  <c:v>274835</c:v>
                </c:pt>
                <c:pt idx="284">
                  <c:v>274645</c:v>
                </c:pt>
                <c:pt idx="285">
                  <c:v>275624</c:v>
                </c:pt>
                <c:pt idx="286">
                  <c:v>275387</c:v>
                </c:pt>
                <c:pt idx="287">
                  <c:v>275457</c:v>
                </c:pt>
                <c:pt idx="288">
                  <c:v>275766</c:v>
                </c:pt>
                <c:pt idx="289">
                  <c:v>278627</c:v>
                </c:pt>
                <c:pt idx="290">
                  <c:v>281206</c:v>
                </c:pt>
                <c:pt idx="291">
                  <c:v>282571</c:v>
                </c:pt>
                <c:pt idx="292">
                  <c:v>281582</c:v>
                </c:pt>
                <c:pt idx="293">
                  <c:v>282456</c:v>
                </c:pt>
                <c:pt idx="294">
                  <c:v>286153</c:v>
                </c:pt>
                <c:pt idx="295">
                  <c:v>290520</c:v>
                </c:pt>
                <c:pt idx="296">
                  <c:v>294142</c:v>
                </c:pt>
                <c:pt idx="297">
                  <c:v>297287</c:v>
                </c:pt>
                <c:pt idx="298">
                  <c:v>302276</c:v>
                </c:pt>
                <c:pt idx="299">
                  <c:v>307388</c:v>
                </c:pt>
                <c:pt idx="300">
                  <c:v>313354</c:v>
                </c:pt>
                <c:pt idx="301">
                  <c:v>317934</c:v>
                </c:pt>
                <c:pt idx="302">
                  <c:v>323391</c:v>
                </c:pt>
                <c:pt idx="303">
                  <c:v>329662</c:v>
                </c:pt>
                <c:pt idx="304">
                  <c:v>338337</c:v>
                </c:pt>
                <c:pt idx="305">
                  <c:v>346104</c:v>
                </c:pt>
              </c:numCache>
            </c:numRef>
          </c:val>
          <c:smooth val="0"/>
          <c:extLst>
            <c:ext xmlns:c16="http://schemas.microsoft.com/office/drawing/2014/chart" uri="{C3380CC4-5D6E-409C-BE32-E72D297353CC}">
              <c16:uniqueId val="{00000005-C7C7-4DE0-BDDB-7B83A7D3BA0D}"/>
            </c:ext>
          </c:extLst>
        </c:ser>
        <c:ser>
          <c:idx val="6"/>
          <c:order val="6"/>
          <c:tx>
            <c:strRef>
              <c:f>[1]Zillow_Data!$B$186</c:f>
              <c:strCache>
                <c:ptCount val="1"/>
                <c:pt idx="0">
                  <c:v>Kings County</c:v>
                </c:pt>
              </c:strCache>
            </c:strRef>
          </c:tx>
          <c:spPr>
            <a:ln w="28575" cap="rnd">
              <a:solidFill>
                <a:schemeClr val="accent1">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[1]Zillow_Data!$E$186:$KX$186</c:f>
              <c:numCache>
                <c:formatCode>General</c:formatCode>
                <c:ptCount val="306"/>
                <c:pt idx="12">
                  <c:v>85162</c:v>
                </c:pt>
                <c:pt idx="13">
                  <c:v>85163</c:v>
                </c:pt>
                <c:pt idx="14">
                  <c:v>84926</c:v>
                </c:pt>
                <c:pt idx="15">
                  <c:v>84622</c:v>
                </c:pt>
                <c:pt idx="16">
                  <c:v>84194</c:v>
                </c:pt>
                <c:pt idx="17">
                  <c:v>84319</c:v>
                </c:pt>
                <c:pt idx="18">
                  <c:v>84565</c:v>
                </c:pt>
                <c:pt idx="19">
                  <c:v>84966</c:v>
                </c:pt>
                <c:pt idx="20">
                  <c:v>85248</c:v>
                </c:pt>
                <c:pt idx="21">
                  <c:v>85510</c:v>
                </c:pt>
                <c:pt idx="22">
                  <c:v>85726</c:v>
                </c:pt>
                <c:pt idx="23">
                  <c:v>85843</c:v>
                </c:pt>
                <c:pt idx="24">
                  <c:v>85965</c:v>
                </c:pt>
                <c:pt idx="25">
                  <c:v>86184</c:v>
                </c:pt>
                <c:pt idx="26">
                  <c:v>86719</c:v>
                </c:pt>
                <c:pt idx="27">
                  <c:v>87380</c:v>
                </c:pt>
                <c:pt idx="28">
                  <c:v>88186</c:v>
                </c:pt>
                <c:pt idx="29">
                  <c:v>88223</c:v>
                </c:pt>
                <c:pt idx="30">
                  <c:v>88081</c:v>
                </c:pt>
                <c:pt idx="31">
                  <c:v>87821</c:v>
                </c:pt>
                <c:pt idx="32">
                  <c:v>87837</c:v>
                </c:pt>
                <c:pt idx="33">
                  <c:v>88030</c:v>
                </c:pt>
                <c:pt idx="34">
                  <c:v>88287</c:v>
                </c:pt>
                <c:pt idx="35">
                  <c:v>88656</c:v>
                </c:pt>
                <c:pt idx="36">
                  <c:v>88918</c:v>
                </c:pt>
                <c:pt idx="37">
                  <c:v>88968</c:v>
                </c:pt>
                <c:pt idx="38">
                  <c:v>88944</c:v>
                </c:pt>
                <c:pt idx="39">
                  <c:v>88912</c:v>
                </c:pt>
                <c:pt idx="40">
                  <c:v>89045</c:v>
                </c:pt>
                <c:pt idx="41">
                  <c:v>89333</c:v>
                </c:pt>
                <c:pt idx="42">
                  <c:v>89799</c:v>
                </c:pt>
                <c:pt idx="43">
                  <c:v>90214</c:v>
                </c:pt>
                <c:pt idx="44">
                  <c:v>90562</c:v>
                </c:pt>
                <c:pt idx="45">
                  <c:v>90715</c:v>
                </c:pt>
                <c:pt idx="46">
                  <c:v>91022</c:v>
                </c:pt>
                <c:pt idx="47">
                  <c:v>91499</c:v>
                </c:pt>
                <c:pt idx="48">
                  <c:v>92262</c:v>
                </c:pt>
                <c:pt idx="49">
                  <c:v>92876</c:v>
                </c:pt>
                <c:pt idx="50">
                  <c:v>93420</c:v>
                </c:pt>
                <c:pt idx="51">
                  <c:v>93729</c:v>
                </c:pt>
                <c:pt idx="52">
                  <c:v>94036</c:v>
                </c:pt>
                <c:pt idx="53">
                  <c:v>94288</c:v>
                </c:pt>
                <c:pt idx="54">
                  <c:v>94515</c:v>
                </c:pt>
                <c:pt idx="55">
                  <c:v>94759</c:v>
                </c:pt>
                <c:pt idx="56">
                  <c:v>95020</c:v>
                </c:pt>
                <c:pt idx="57">
                  <c:v>95415</c:v>
                </c:pt>
                <c:pt idx="58">
                  <c:v>95690</c:v>
                </c:pt>
                <c:pt idx="59">
                  <c:v>95864</c:v>
                </c:pt>
                <c:pt idx="60">
                  <c:v>95910</c:v>
                </c:pt>
                <c:pt idx="61">
                  <c:v>96136</c:v>
                </c:pt>
                <c:pt idx="62">
                  <c:v>96576</c:v>
                </c:pt>
                <c:pt idx="63">
                  <c:v>97434</c:v>
                </c:pt>
                <c:pt idx="64">
                  <c:v>98183</c:v>
                </c:pt>
                <c:pt idx="65">
                  <c:v>98755</c:v>
                </c:pt>
                <c:pt idx="66">
                  <c:v>98918</c:v>
                </c:pt>
                <c:pt idx="67">
                  <c:v>99036</c:v>
                </c:pt>
                <c:pt idx="68">
                  <c:v>99213</c:v>
                </c:pt>
                <c:pt idx="69">
                  <c:v>99428</c:v>
                </c:pt>
                <c:pt idx="70">
                  <c:v>99782</c:v>
                </c:pt>
                <c:pt idx="71">
                  <c:v>100152</c:v>
                </c:pt>
                <c:pt idx="72">
                  <c:v>100457</c:v>
                </c:pt>
                <c:pt idx="73">
                  <c:v>100821</c:v>
                </c:pt>
                <c:pt idx="74">
                  <c:v>101146</c:v>
                </c:pt>
                <c:pt idx="75">
                  <c:v>100848</c:v>
                </c:pt>
                <c:pt idx="76">
                  <c:v>100553</c:v>
                </c:pt>
                <c:pt idx="77">
                  <c:v>100373</c:v>
                </c:pt>
                <c:pt idx="78">
                  <c:v>100857</c:v>
                </c:pt>
                <c:pt idx="79">
                  <c:v>101495</c:v>
                </c:pt>
                <c:pt idx="80">
                  <c:v>102152</c:v>
                </c:pt>
                <c:pt idx="81">
                  <c:v>102766</c:v>
                </c:pt>
                <c:pt idx="82">
                  <c:v>103320</c:v>
                </c:pt>
                <c:pt idx="83">
                  <c:v>103945</c:v>
                </c:pt>
                <c:pt idx="84">
                  <c:v>104930</c:v>
                </c:pt>
                <c:pt idx="85">
                  <c:v>105842</c:v>
                </c:pt>
                <c:pt idx="86">
                  <c:v>106835</c:v>
                </c:pt>
                <c:pt idx="87">
                  <c:v>108006</c:v>
                </c:pt>
                <c:pt idx="88">
                  <c:v>109301</c:v>
                </c:pt>
                <c:pt idx="89">
                  <c:v>110674</c:v>
                </c:pt>
                <c:pt idx="90">
                  <c:v>111890</c:v>
                </c:pt>
                <c:pt idx="91">
                  <c:v>113327</c:v>
                </c:pt>
                <c:pt idx="92">
                  <c:v>114904</c:v>
                </c:pt>
                <c:pt idx="93">
                  <c:v>116522</c:v>
                </c:pt>
                <c:pt idx="94">
                  <c:v>118209</c:v>
                </c:pt>
                <c:pt idx="95">
                  <c:v>120093</c:v>
                </c:pt>
                <c:pt idx="96">
                  <c:v>121852</c:v>
                </c:pt>
                <c:pt idx="97">
                  <c:v>123939</c:v>
                </c:pt>
                <c:pt idx="98">
                  <c:v>126047</c:v>
                </c:pt>
                <c:pt idx="99">
                  <c:v>128146</c:v>
                </c:pt>
                <c:pt idx="100">
                  <c:v>130143</c:v>
                </c:pt>
                <c:pt idx="101">
                  <c:v>132322</c:v>
                </c:pt>
                <c:pt idx="102">
                  <c:v>135810</c:v>
                </c:pt>
                <c:pt idx="103">
                  <c:v>138851</c:v>
                </c:pt>
                <c:pt idx="104">
                  <c:v>142076</c:v>
                </c:pt>
                <c:pt idx="105">
                  <c:v>145308</c:v>
                </c:pt>
                <c:pt idx="106">
                  <c:v>148969</c:v>
                </c:pt>
                <c:pt idx="107">
                  <c:v>152582</c:v>
                </c:pt>
                <c:pt idx="108">
                  <c:v>156214</c:v>
                </c:pt>
                <c:pt idx="109">
                  <c:v>159479</c:v>
                </c:pt>
                <c:pt idx="110">
                  <c:v>162721</c:v>
                </c:pt>
                <c:pt idx="111">
                  <c:v>166553</c:v>
                </c:pt>
                <c:pt idx="112">
                  <c:v>171329</c:v>
                </c:pt>
                <c:pt idx="113">
                  <c:v>176480</c:v>
                </c:pt>
                <c:pt idx="114">
                  <c:v>179943</c:v>
                </c:pt>
                <c:pt idx="115">
                  <c:v>184133</c:v>
                </c:pt>
                <c:pt idx="116">
                  <c:v>187337</c:v>
                </c:pt>
                <c:pt idx="117">
                  <c:v>190937</c:v>
                </c:pt>
                <c:pt idx="118">
                  <c:v>194030</c:v>
                </c:pt>
                <c:pt idx="119">
                  <c:v>197299</c:v>
                </c:pt>
                <c:pt idx="120">
                  <c:v>200434</c:v>
                </c:pt>
                <c:pt idx="121">
                  <c:v>203269</c:v>
                </c:pt>
                <c:pt idx="122">
                  <c:v>205896</c:v>
                </c:pt>
                <c:pt idx="123">
                  <c:v>208589</c:v>
                </c:pt>
                <c:pt idx="124">
                  <c:v>210435</c:v>
                </c:pt>
                <c:pt idx="125">
                  <c:v>212090</c:v>
                </c:pt>
                <c:pt idx="126">
                  <c:v>213271</c:v>
                </c:pt>
                <c:pt idx="127">
                  <c:v>213313</c:v>
                </c:pt>
                <c:pt idx="128">
                  <c:v>213652</c:v>
                </c:pt>
                <c:pt idx="129">
                  <c:v>213493</c:v>
                </c:pt>
                <c:pt idx="130">
                  <c:v>213795</c:v>
                </c:pt>
                <c:pt idx="131">
                  <c:v>213342</c:v>
                </c:pt>
                <c:pt idx="132">
                  <c:v>212365</c:v>
                </c:pt>
                <c:pt idx="133">
                  <c:v>211834</c:v>
                </c:pt>
                <c:pt idx="134">
                  <c:v>211884</c:v>
                </c:pt>
                <c:pt idx="135">
                  <c:v>212276</c:v>
                </c:pt>
                <c:pt idx="136">
                  <c:v>211880</c:v>
                </c:pt>
                <c:pt idx="137">
                  <c:v>210600</c:v>
                </c:pt>
                <c:pt idx="138">
                  <c:v>209052</c:v>
                </c:pt>
                <c:pt idx="139">
                  <c:v>208090</c:v>
                </c:pt>
                <c:pt idx="140">
                  <c:v>206090</c:v>
                </c:pt>
                <c:pt idx="141">
                  <c:v>204348</c:v>
                </c:pt>
                <c:pt idx="142">
                  <c:v>201670</c:v>
                </c:pt>
                <c:pt idx="143">
                  <c:v>199820</c:v>
                </c:pt>
                <c:pt idx="144">
                  <c:v>197979</c:v>
                </c:pt>
                <c:pt idx="145">
                  <c:v>195687</c:v>
                </c:pt>
                <c:pt idx="146">
                  <c:v>192981</c:v>
                </c:pt>
                <c:pt idx="147">
                  <c:v>189464</c:v>
                </c:pt>
                <c:pt idx="148">
                  <c:v>186138</c:v>
                </c:pt>
                <c:pt idx="149">
                  <c:v>182984</c:v>
                </c:pt>
                <c:pt idx="150">
                  <c:v>179879</c:v>
                </c:pt>
                <c:pt idx="151">
                  <c:v>176902</c:v>
                </c:pt>
                <c:pt idx="152">
                  <c:v>175717</c:v>
                </c:pt>
                <c:pt idx="153">
                  <c:v>174647</c:v>
                </c:pt>
                <c:pt idx="154">
                  <c:v>173924</c:v>
                </c:pt>
                <c:pt idx="155">
                  <c:v>170631</c:v>
                </c:pt>
                <c:pt idx="156">
                  <c:v>167483</c:v>
                </c:pt>
                <c:pt idx="157">
                  <c:v>164003</c:v>
                </c:pt>
                <c:pt idx="158">
                  <c:v>161824</c:v>
                </c:pt>
                <c:pt idx="159">
                  <c:v>159295</c:v>
                </c:pt>
                <c:pt idx="160">
                  <c:v>157367</c:v>
                </c:pt>
                <c:pt idx="161">
                  <c:v>156111</c:v>
                </c:pt>
                <c:pt idx="162">
                  <c:v>156079</c:v>
                </c:pt>
                <c:pt idx="163">
                  <c:v>155967</c:v>
                </c:pt>
                <c:pt idx="164">
                  <c:v>154969</c:v>
                </c:pt>
                <c:pt idx="165">
                  <c:v>153408</c:v>
                </c:pt>
                <c:pt idx="166">
                  <c:v>152555</c:v>
                </c:pt>
                <c:pt idx="167">
                  <c:v>154796</c:v>
                </c:pt>
                <c:pt idx="168">
                  <c:v>157138</c:v>
                </c:pt>
                <c:pt idx="169">
                  <c:v>160170</c:v>
                </c:pt>
                <c:pt idx="170">
                  <c:v>159883</c:v>
                </c:pt>
                <c:pt idx="171">
                  <c:v>160666</c:v>
                </c:pt>
                <c:pt idx="172">
                  <c:v>161749</c:v>
                </c:pt>
                <c:pt idx="173">
                  <c:v>162590</c:v>
                </c:pt>
                <c:pt idx="174">
                  <c:v>161144</c:v>
                </c:pt>
                <c:pt idx="175">
                  <c:v>157858</c:v>
                </c:pt>
                <c:pt idx="176">
                  <c:v>155486</c:v>
                </c:pt>
                <c:pt idx="177">
                  <c:v>154173</c:v>
                </c:pt>
                <c:pt idx="178">
                  <c:v>152432</c:v>
                </c:pt>
                <c:pt idx="179">
                  <c:v>149121</c:v>
                </c:pt>
                <c:pt idx="180">
                  <c:v>146061</c:v>
                </c:pt>
                <c:pt idx="181">
                  <c:v>143694</c:v>
                </c:pt>
                <c:pt idx="182">
                  <c:v>142933</c:v>
                </c:pt>
                <c:pt idx="183">
                  <c:v>140810</c:v>
                </c:pt>
                <c:pt idx="184">
                  <c:v>136601</c:v>
                </c:pt>
                <c:pt idx="185">
                  <c:v>132074</c:v>
                </c:pt>
                <c:pt idx="186">
                  <c:v>130852</c:v>
                </c:pt>
                <c:pt idx="187">
                  <c:v>132907</c:v>
                </c:pt>
                <c:pt idx="188">
                  <c:v>134659</c:v>
                </c:pt>
                <c:pt idx="189">
                  <c:v>134980</c:v>
                </c:pt>
                <c:pt idx="190">
                  <c:v>134318</c:v>
                </c:pt>
                <c:pt idx="191">
                  <c:v>133371</c:v>
                </c:pt>
                <c:pt idx="192">
                  <c:v>133292</c:v>
                </c:pt>
                <c:pt idx="193">
                  <c:v>132179</c:v>
                </c:pt>
                <c:pt idx="194">
                  <c:v>133321</c:v>
                </c:pt>
                <c:pt idx="195">
                  <c:v>134685</c:v>
                </c:pt>
                <c:pt idx="196">
                  <c:v>138751</c:v>
                </c:pt>
                <c:pt idx="197">
                  <c:v>141949</c:v>
                </c:pt>
                <c:pt idx="198">
                  <c:v>142140</c:v>
                </c:pt>
                <c:pt idx="199">
                  <c:v>139895</c:v>
                </c:pt>
                <c:pt idx="200">
                  <c:v>137591</c:v>
                </c:pt>
                <c:pt idx="201">
                  <c:v>136963</c:v>
                </c:pt>
                <c:pt idx="202">
                  <c:v>137581</c:v>
                </c:pt>
                <c:pt idx="203">
                  <c:v>140571</c:v>
                </c:pt>
                <c:pt idx="204">
                  <c:v>142508</c:v>
                </c:pt>
                <c:pt idx="205">
                  <c:v>145172</c:v>
                </c:pt>
                <c:pt idx="206">
                  <c:v>144929</c:v>
                </c:pt>
                <c:pt idx="207">
                  <c:v>145323</c:v>
                </c:pt>
                <c:pt idx="208">
                  <c:v>144687</c:v>
                </c:pt>
                <c:pt idx="209">
                  <c:v>145500</c:v>
                </c:pt>
                <c:pt idx="210">
                  <c:v>148178</c:v>
                </c:pt>
                <c:pt idx="211">
                  <c:v>152716</c:v>
                </c:pt>
                <c:pt idx="212">
                  <c:v>157025</c:v>
                </c:pt>
                <c:pt idx="213">
                  <c:v>160828</c:v>
                </c:pt>
                <c:pt idx="214">
                  <c:v>163365</c:v>
                </c:pt>
                <c:pt idx="215">
                  <c:v>165230</c:v>
                </c:pt>
                <c:pt idx="216">
                  <c:v>165621</c:v>
                </c:pt>
                <c:pt idx="217">
                  <c:v>165572</c:v>
                </c:pt>
                <c:pt idx="218">
                  <c:v>165312</c:v>
                </c:pt>
                <c:pt idx="219">
                  <c:v>166730</c:v>
                </c:pt>
                <c:pt idx="220">
                  <c:v>169196</c:v>
                </c:pt>
                <c:pt idx="221">
                  <c:v>171961</c:v>
                </c:pt>
                <c:pt idx="222">
                  <c:v>173865</c:v>
                </c:pt>
                <c:pt idx="223">
                  <c:v>173647</c:v>
                </c:pt>
                <c:pt idx="224">
                  <c:v>173771</c:v>
                </c:pt>
                <c:pt idx="225">
                  <c:v>173504</c:v>
                </c:pt>
                <c:pt idx="226">
                  <c:v>174677</c:v>
                </c:pt>
                <c:pt idx="227">
                  <c:v>173042</c:v>
                </c:pt>
                <c:pt idx="228">
                  <c:v>173628</c:v>
                </c:pt>
                <c:pt idx="229">
                  <c:v>174863</c:v>
                </c:pt>
                <c:pt idx="230">
                  <c:v>178621</c:v>
                </c:pt>
                <c:pt idx="231">
                  <c:v>180527</c:v>
                </c:pt>
                <c:pt idx="232">
                  <c:v>181105</c:v>
                </c:pt>
                <c:pt idx="233">
                  <c:v>181137</c:v>
                </c:pt>
                <c:pt idx="234">
                  <c:v>181007</c:v>
                </c:pt>
                <c:pt idx="235">
                  <c:v>181811</c:v>
                </c:pt>
                <c:pt idx="236">
                  <c:v>182489</c:v>
                </c:pt>
                <c:pt idx="237">
                  <c:v>183282</c:v>
                </c:pt>
                <c:pt idx="238">
                  <c:v>183764</c:v>
                </c:pt>
                <c:pt idx="239">
                  <c:v>185345</c:v>
                </c:pt>
                <c:pt idx="240">
                  <c:v>187401</c:v>
                </c:pt>
                <c:pt idx="241">
                  <c:v>189198</c:v>
                </c:pt>
                <c:pt idx="242">
                  <c:v>190699</c:v>
                </c:pt>
                <c:pt idx="243">
                  <c:v>191201</c:v>
                </c:pt>
                <c:pt idx="244">
                  <c:v>191381</c:v>
                </c:pt>
                <c:pt idx="245">
                  <c:v>191741</c:v>
                </c:pt>
                <c:pt idx="246">
                  <c:v>192843</c:v>
                </c:pt>
                <c:pt idx="247">
                  <c:v>194443</c:v>
                </c:pt>
                <c:pt idx="248">
                  <c:v>196033</c:v>
                </c:pt>
                <c:pt idx="249">
                  <c:v>197902</c:v>
                </c:pt>
                <c:pt idx="250">
                  <c:v>199655</c:v>
                </c:pt>
                <c:pt idx="251">
                  <c:v>202151</c:v>
                </c:pt>
                <c:pt idx="252">
                  <c:v>203476</c:v>
                </c:pt>
                <c:pt idx="253">
                  <c:v>204512</c:v>
                </c:pt>
                <c:pt idx="254">
                  <c:v>204489</c:v>
                </c:pt>
                <c:pt idx="255">
                  <c:v>206069</c:v>
                </c:pt>
                <c:pt idx="256">
                  <c:v>208051</c:v>
                </c:pt>
                <c:pt idx="257">
                  <c:v>209567</c:v>
                </c:pt>
                <c:pt idx="258">
                  <c:v>210089</c:v>
                </c:pt>
                <c:pt idx="259">
                  <c:v>210134</c:v>
                </c:pt>
                <c:pt idx="260">
                  <c:v>210418</c:v>
                </c:pt>
                <c:pt idx="261">
                  <c:v>211223</c:v>
                </c:pt>
                <c:pt idx="262">
                  <c:v>212072</c:v>
                </c:pt>
                <c:pt idx="263">
                  <c:v>212729</c:v>
                </c:pt>
                <c:pt idx="264">
                  <c:v>212360</c:v>
                </c:pt>
                <c:pt idx="265">
                  <c:v>212568</c:v>
                </c:pt>
                <c:pt idx="266">
                  <c:v>213350</c:v>
                </c:pt>
                <c:pt idx="267">
                  <c:v>214120</c:v>
                </c:pt>
                <c:pt idx="268">
                  <c:v>215263</c:v>
                </c:pt>
                <c:pt idx="269">
                  <c:v>216648</c:v>
                </c:pt>
                <c:pt idx="270">
                  <c:v>218709</c:v>
                </c:pt>
                <c:pt idx="271">
                  <c:v>220301</c:v>
                </c:pt>
                <c:pt idx="272">
                  <c:v>221546</c:v>
                </c:pt>
                <c:pt idx="273">
                  <c:v>222172</c:v>
                </c:pt>
                <c:pt idx="274">
                  <c:v>223002</c:v>
                </c:pt>
                <c:pt idx="275">
                  <c:v>223405</c:v>
                </c:pt>
                <c:pt idx="276">
                  <c:v>224979</c:v>
                </c:pt>
                <c:pt idx="277">
                  <c:v>225598</c:v>
                </c:pt>
                <c:pt idx="278">
                  <c:v>226217</c:v>
                </c:pt>
                <c:pt idx="279">
                  <c:v>226452</c:v>
                </c:pt>
                <c:pt idx="280">
                  <c:v>227408</c:v>
                </c:pt>
                <c:pt idx="281">
                  <c:v>228105</c:v>
                </c:pt>
                <c:pt idx="282">
                  <c:v>228078</c:v>
                </c:pt>
                <c:pt idx="283">
                  <c:v>227592</c:v>
                </c:pt>
                <c:pt idx="284">
                  <c:v>227564</c:v>
                </c:pt>
                <c:pt idx="285">
                  <c:v>228266</c:v>
                </c:pt>
                <c:pt idx="286">
                  <c:v>229615</c:v>
                </c:pt>
                <c:pt idx="287">
                  <c:v>231685</c:v>
                </c:pt>
                <c:pt idx="288">
                  <c:v>233230</c:v>
                </c:pt>
                <c:pt idx="289">
                  <c:v>235398</c:v>
                </c:pt>
                <c:pt idx="290">
                  <c:v>237969</c:v>
                </c:pt>
                <c:pt idx="291">
                  <c:v>241298</c:v>
                </c:pt>
                <c:pt idx="292">
                  <c:v>243398</c:v>
                </c:pt>
                <c:pt idx="293">
                  <c:v>244372</c:v>
                </c:pt>
                <c:pt idx="294">
                  <c:v>245775</c:v>
                </c:pt>
                <c:pt idx="295">
                  <c:v>248209</c:v>
                </c:pt>
                <c:pt idx="296">
                  <c:v>251251</c:v>
                </c:pt>
                <c:pt idx="297">
                  <c:v>254108</c:v>
                </c:pt>
                <c:pt idx="298">
                  <c:v>256567</c:v>
                </c:pt>
                <c:pt idx="299">
                  <c:v>258991</c:v>
                </c:pt>
                <c:pt idx="300">
                  <c:v>261826</c:v>
                </c:pt>
                <c:pt idx="301">
                  <c:v>264875</c:v>
                </c:pt>
                <c:pt idx="302">
                  <c:v>267850</c:v>
                </c:pt>
                <c:pt idx="303">
                  <c:v>270732</c:v>
                </c:pt>
                <c:pt idx="304">
                  <c:v>274541</c:v>
                </c:pt>
                <c:pt idx="305">
                  <c:v>279812</c:v>
                </c:pt>
              </c:numCache>
            </c:numRef>
          </c:val>
          <c:smooth val="0"/>
          <c:extLst>
            <c:ext xmlns:c16="http://schemas.microsoft.com/office/drawing/2014/chart" uri="{C3380CC4-5D6E-409C-BE32-E72D297353CC}">
              <c16:uniqueId val="{00000006-C7C7-4DE0-BDDB-7B83A7D3BA0D}"/>
            </c:ext>
          </c:extLst>
        </c:ser>
        <c:ser>
          <c:idx val="7"/>
          <c:order val="7"/>
          <c:tx>
            <c:strRef>
              <c:f>[1]Zillow_Data!$B$187</c:f>
              <c:strCache>
                <c:ptCount val="1"/>
                <c:pt idx="0">
                  <c:v>Madera County</c:v>
                </c:pt>
              </c:strCache>
            </c:strRef>
          </c:tx>
          <c:spPr>
            <a:ln w="28575" cap="rnd">
              <a:solidFill>
                <a:schemeClr val="accent2">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[1]Zillow_Data!$E$187:$KX$187</c:f>
              <c:numCache>
                <c:formatCode>General</c:formatCode>
                <c:ptCount val="306"/>
                <c:pt idx="36">
                  <c:v>77905</c:v>
                </c:pt>
                <c:pt idx="37">
                  <c:v>78524</c:v>
                </c:pt>
                <c:pt idx="38">
                  <c:v>79122</c:v>
                </c:pt>
                <c:pt idx="39">
                  <c:v>80145</c:v>
                </c:pt>
                <c:pt idx="40">
                  <c:v>81145</c:v>
                </c:pt>
                <c:pt idx="41">
                  <c:v>82012</c:v>
                </c:pt>
                <c:pt idx="42">
                  <c:v>83015</c:v>
                </c:pt>
                <c:pt idx="43">
                  <c:v>83883</c:v>
                </c:pt>
                <c:pt idx="44">
                  <c:v>84754</c:v>
                </c:pt>
                <c:pt idx="45">
                  <c:v>85483</c:v>
                </c:pt>
                <c:pt idx="46">
                  <c:v>86088</c:v>
                </c:pt>
                <c:pt idx="47">
                  <c:v>86604</c:v>
                </c:pt>
                <c:pt idx="48">
                  <c:v>87082</c:v>
                </c:pt>
                <c:pt idx="49">
                  <c:v>87473</c:v>
                </c:pt>
                <c:pt idx="50">
                  <c:v>87836</c:v>
                </c:pt>
                <c:pt idx="51">
                  <c:v>88362</c:v>
                </c:pt>
                <c:pt idx="52">
                  <c:v>88966</c:v>
                </c:pt>
                <c:pt idx="53">
                  <c:v>89657</c:v>
                </c:pt>
                <c:pt idx="54">
                  <c:v>90112</c:v>
                </c:pt>
                <c:pt idx="55">
                  <c:v>90683</c:v>
                </c:pt>
                <c:pt idx="56">
                  <c:v>91206</c:v>
                </c:pt>
                <c:pt idx="57">
                  <c:v>91853</c:v>
                </c:pt>
                <c:pt idx="58">
                  <c:v>92497</c:v>
                </c:pt>
                <c:pt idx="59">
                  <c:v>93203</c:v>
                </c:pt>
                <c:pt idx="60">
                  <c:v>93914</c:v>
                </c:pt>
                <c:pt idx="61">
                  <c:v>94643</c:v>
                </c:pt>
                <c:pt idx="62">
                  <c:v>95228</c:v>
                </c:pt>
                <c:pt idx="63">
                  <c:v>95750</c:v>
                </c:pt>
                <c:pt idx="64">
                  <c:v>96035</c:v>
                </c:pt>
                <c:pt idx="65">
                  <c:v>96589</c:v>
                </c:pt>
                <c:pt idx="66">
                  <c:v>97049</c:v>
                </c:pt>
                <c:pt idx="67">
                  <c:v>97565</c:v>
                </c:pt>
                <c:pt idx="68">
                  <c:v>97822</c:v>
                </c:pt>
                <c:pt idx="69">
                  <c:v>98225</c:v>
                </c:pt>
                <c:pt idx="70">
                  <c:v>98785</c:v>
                </c:pt>
                <c:pt idx="71">
                  <c:v>99505</c:v>
                </c:pt>
                <c:pt idx="72">
                  <c:v>100327</c:v>
                </c:pt>
                <c:pt idx="73">
                  <c:v>101352</c:v>
                </c:pt>
                <c:pt idx="74">
                  <c:v>102453</c:v>
                </c:pt>
                <c:pt idx="75">
                  <c:v>103598</c:v>
                </c:pt>
                <c:pt idx="76">
                  <c:v>104834</c:v>
                </c:pt>
                <c:pt idx="77">
                  <c:v>105606</c:v>
                </c:pt>
                <c:pt idx="78">
                  <c:v>106625</c:v>
                </c:pt>
                <c:pt idx="79">
                  <c:v>107690</c:v>
                </c:pt>
                <c:pt idx="80">
                  <c:v>109498</c:v>
                </c:pt>
                <c:pt idx="81">
                  <c:v>111148</c:v>
                </c:pt>
                <c:pt idx="82">
                  <c:v>113168</c:v>
                </c:pt>
                <c:pt idx="83">
                  <c:v>115038</c:v>
                </c:pt>
                <c:pt idx="84">
                  <c:v>116811</c:v>
                </c:pt>
                <c:pt idx="85">
                  <c:v>117985</c:v>
                </c:pt>
                <c:pt idx="86">
                  <c:v>119529</c:v>
                </c:pt>
                <c:pt idx="87">
                  <c:v>121615</c:v>
                </c:pt>
                <c:pt idx="88">
                  <c:v>124127</c:v>
                </c:pt>
                <c:pt idx="89">
                  <c:v>126604</c:v>
                </c:pt>
                <c:pt idx="90">
                  <c:v>128898</c:v>
                </c:pt>
                <c:pt idx="91">
                  <c:v>131349</c:v>
                </c:pt>
                <c:pt idx="92">
                  <c:v>134067</c:v>
                </c:pt>
                <c:pt idx="93">
                  <c:v>137082</c:v>
                </c:pt>
                <c:pt idx="94">
                  <c:v>139471</c:v>
                </c:pt>
                <c:pt idx="95">
                  <c:v>141350</c:v>
                </c:pt>
                <c:pt idx="96">
                  <c:v>143250</c:v>
                </c:pt>
                <c:pt idx="97">
                  <c:v>145957</c:v>
                </c:pt>
                <c:pt idx="98">
                  <c:v>148784</c:v>
                </c:pt>
                <c:pt idx="99">
                  <c:v>151317</c:v>
                </c:pt>
                <c:pt idx="100">
                  <c:v>153781</c:v>
                </c:pt>
                <c:pt idx="101">
                  <c:v>156770</c:v>
                </c:pt>
                <c:pt idx="102">
                  <c:v>159911</c:v>
                </c:pt>
                <c:pt idx="103">
                  <c:v>162822</c:v>
                </c:pt>
                <c:pt idx="104">
                  <c:v>165412</c:v>
                </c:pt>
                <c:pt idx="105">
                  <c:v>168437</c:v>
                </c:pt>
                <c:pt idx="106">
                  <c:v>171808</c:v>
                </c:pt>
                <c:pt idx="107">
                  <c:v>176225</c:v>
                </c:pt>
                <c:pt idx="108">
                  <c:v>180533</c:v>
                </c:pt>
                <c:pt idx="109">
                  <c:v>184818</c:v>
                </c:pt>
                <c:pt idx="110">
                  <c:v>188584</c:v>
                </c:pt>
                <c:pt idx="111">
                  <c:v>192544</c:v>
                </c:pt>
                <c:pt idx="112">
                  <c:v>196711</c:v>
                </c:pt>
                <c:pt idx="113">
                  <c:v>200854</c:v>
                </c:pt>
                <c:pt idx="114">
                  <c:v>205326</c:v>
                </c:pt>
                <c:pt idx="115">
                  <c:v>209728</c:v>
                </c:pt>
                <c:pt idx="116">
                  <c:v>214294</c:v>
                </c:pt>
                <c:pt idx="117">
                  <c:v>218164</c:v>
                </c:pt>
                <c:pt idx="118">
                  <c:v>222228</c:v>
                </c:pt>
                <c:pt idx="119">
                  <c:v>225844</c:v>
                </c:pt>
                <c:pt idx="120">
                  <c:v>229477</c:v>
                </c:pt>
                <c:pt idx="121">
                  <c:v>232884</c:v>
                </c:pt>
                <c:pt idx="122">
                  <c:v>236612</c:v>
                </c:pt>
                <c:pt idx="123">
                  <c:v>239894</c:v>
                </c:pt>
                <c:pt idx="124">
                  <c:v>242578</c:v>
                </c:pt>
                <c:pt idx="125">
                  <c:v>244647</c:v>
                </c:pt>
                <c:pt idx="126">
                  <c:v>246380</c:v>
                </c:pt>
                <c:pt idx="127">
                  <c:v>248236</c:v>
                </c:pt>
                <c:pt idx="128">
                  <c:v>248840</c:v>
                </c:pt>
                <c:pt idx="129">
                  <c:v>248795</c:v>
                </c:pt>
                <c:pt idx="130">
                  <c:v>247782</c:v>
                </c:pt>
                <c:pt idx="131">
                  <c:v>246347</c:v>
                </c:pt>
                <c:pt idx="132">
                  <c:v>245615</c:v>
                </c:pt>
                <c:pt idx="133">
                  <c:v>244923</c:v>
                </c:pt>
                <c:pt idx="134">
                  <c:v>243629</c:v>
                </c:pt>
                <c:pt idx="135">
                  <c:v>241612</c:v>
                </c:pt>
                <c:pt idx="136">
                  <c:v>238517</c:v>
                </c:pt>
                <c:pt idx="137">
                  <c:v>235654</c:v>
                </c:pt>
                <c:pt idx="138">
                  <c:v>232115</c:v>
                </c:pt>
                <c:pt idx="139">
                  <c:v>228501</c:v>
                </c:pt>
                <c:pt idx="140">
                  <c:v>225582</c:v>
                </c:pt>
                <c:pt idx="141">
                  <c:v>222522</c:v>
                </c:pt>
                <c:pt idx="142">
                  <c:v>219473</c:v>
                </c:pt>
                <c:pt idx="143">
                  <c:v>215569</c:v>
                </c:pt>
                <c:pt idx="144">
                  <c:v>210192</c:v>
                </c:pt>
                <c:pt idx="145">
                  <c:v>204410</c:v>
                </c:pt>
                <c:pt idx="146">
                  <c:v>198550</c:v>
                </c:pt>
                <c:pt idx="147">
                  <c:v>193899</c:v>
                </c:pt>
                <c:pt idx="148">
                  <c:v>190038</c:v>
                </c:pt>
                <c:pt idx="149">
                  <c:v>186304</c:v>
                </c:pt>
                <c:pt idx="150">
                  <c:v>182657</c:v>
                </c:pt>
                <c:pt idx="151">
                  <c:v>178599</c:v>
                </c:pt>
                <c:pt idx="152">
                  <c:v>174150</c:v>
                </c:pt>
                <c:pt idx="153">
                  <c:v>170324</c:v>
                </c:pt>
                <c:pt idx="154">
                  <c:v>167018</c:v>
                </c:pt>
                <c:pt idx="155">
                  <c:v>164805</c:v>
                </c:pt>
                <c:pt idx="156">
                  <c:v>162981</c:v>
                </c:pt>
                <c:pt idx="157">
                  <c:v>161316</c:v>
                </c:pt>
                <c:pt idx="158">
                  <c:v>159991</c:v>
                </c:pt>
                <c:pt idx="159">
                  <c:v>158606</c:v>
                </c:pt>
                <c:pt idx="160">
                  <c:v>157463</c:v>
                </c:pt>
                <c:pt idx="161">
                  <c:v>156461</c:v>
                </c:pt>
                <c:pt idx="162">
                  <c:v>155726</c:v>
                </c:pt>
                <c:pt idx="163">
                  <c:v>154701</c:v>
                </c:pt>
                <c:pt idx="164">
                  <c:v>153871</c:v>
                </c:pt>
                <c:pt idx="165">
                  <c:v>153053</c:v>
                </c:pt>
                <c:pt idx="166">
                  <c:v>152848</c:v>
                </c:pt>
                <c:pt idx="167">
                  <c:v>152530</c:v>
                </c:pt>
                <c:pt idx="168">
                  <c:v>152504</c:v>
                </c:pt>
                <c:pt idx="169">
                  <c:v>152546</c:v>
                </c:pt>
                <c:pt idx="170">
                  <c:v>152677</c:v>
                </c:pt>
                <c:pt idx="171">
                  <c:v>152556</c:v>
                </c:pt>
                <c:pt idx="172">
                  <c:v>152253</c:v>
                </c:pt>
                <c:pt idx="173">
                  <c:v>151769</c:v>
                </c:pt>
                <c:pt idx="174">
                  <c:v>151236</c:v>
                </c:pt>
                <c:pt idx="175">
                  <c:v>151947</c:v>
                </c:pt>
                <c:pt idx="176">
                  <c:v>152694</c:v>
                </c:pt>
                <c:pt idx="177">
                  <c:v>153392</c:v>
                </c:pt>
                <c:pt idx="178">
                  <c:v>152768</c:v>
                </c:pt>
                <c:pt idx="179">
                  <c:v>152068</c:v>
                </c:pt>
                <c:pt idx="180">
                  <c:v>151425</c:v>
                </c:pt>
                <c:pt idx="181">
                  <c:v>150845</c:v>
                </c:pt>
                <c:pt idx="182">
                  <c:v>150107</c:v>
                </c:pt>
                <c:pt idx="183">
                  <c:v>149394</c:v>
                </c:pt>
                <c:pt idx="184">
                  <c:v>148777</c:v>
                </c:pt>
                <c:pt idx="185">
                  <c:v>148351</c:v>
                </c:pt>
                <c:pt idx="186">
                  <c:v>148054</c:v>
                </c:pt>
                <c:pt idx="187">
                  <c:v>147244</c:v>
                </c:pt>
                <c:pt idx="188">
                  <c:v>146653</c:v>
                </c:pt>
                <c:pt idx="189">
                  <c:v>146092</c:v>
                </c:pt>
                <c:pt idx="190">
                  <c:v>146207</c:v>
                </c:pt>
                <c:pt idx="191">
                  <c:v>146389</c:v>
                </c:pt>
                <c:pt idx="192">
                  <c:v>146491</c:v>
                </c:pt>
                <c:pt idx="193">
                  <c:v>146683</c:v>
                </c:pt>
                <c:pt idx="194">
                  <c:v>146731</c:v>
                </c:pt>
                <c:pt idx="195">
                  <c:v>146909</c:v>
                </c:pt>
                <c:pt idx="196">
                  <c:v>147231</c:v>
                </c:pt>
                <c:pt idx="197">
                  <c:v>148079</c:v>
                </c:pt>
                <c:pt idx="198">
                  <c:v>149216</c:v>
                </c:pt>
                <c:pt idx="199">
                  <c:v>150730</c:v>
                </c:pt>
                <c:pt idx="200">
                  <c:v>152182</c:v>
                </c:pt>
                <c:pt idx="201">
                  <c:v>153745</c:v>
                </c:pt>
                <c:pt idx="202">
                  <c:v>155217</c:v>
                </c:pt>
                <c:pt idx="203">
                  <c:v>156899</c:v>
                </c:pt>
                <c:pt idx="204">
                  <c:v>158872</c:v>
                </c:pt>
                <c:pt idx="205">
                  <c:v>161233</c:v>
                </c:pt>
                <c:pt idx="206">
                  <c:v>163296</c:v>
                </c:pt>
                <c:pt idx="207">
                  <c:v>165323</c:v>
                </c:pt>
                <c:pt idx="208">
                  <c:v>167181</c:v>
                </c:pt>
                <c:pt idx="209">
                  <c:v>170141</c:v>
                </c:pt>
                <c:pt idx="210">
                  <c:v>172896</c:v>
                </c:pt>
                <c:pt idx="211">
                  <c:v>176327</c:v>
                </c:pt>
                <c:pt idx="212">
                  <c:v>179402</c:v>
                </c:pt>
                <c:pt idx="213">
                  <c:v>182523</c:v>
                </c:pt>
                <c:pt idx="214">
                  <c:v>184790</c:v>
                </c:pt>
                <c:pt idx="215">
                  <c:v>186711</c:v>
                </c:pt>
                <c:pt idx="216">
                  <c:v>188951</c:v>
                </c:pt>
                <c:pt idx="217">
                  <c:v>191628</c:v>
                </c:pt>
                <c:pt idx="218">
                  <c:v>195872</c:v>
                </c:pt>
                <c:pt idx="219">
                  <c:v>200317</c:v>
                </c:pt>
                <c:pt idx="220">
                  <c:v>204624</c:v>
                </c:pt>
                <c:pt idx="221">
                  <c:v>205229</c:v>
                </c:pt>
                <c:pt idx="222">
                  <c:v>205235</c:v>
                </c:pt>
                <c:pt idx="223">
                  <c:v>203947</c:v>
                </c:pt>
                <c:pt idx="224">
                  <c:v>204001</c:v>
                </c:pt>
                <c:pt idx="225">
                  <c:v>204765</c:v>
                </c:pt>
                <c:pt idx="226">
                  <c:v>207114</c:v>
                </c:pt>
                <c:pt idx="227">
                  <c:v>209537</c:v>
                </c:pt>
                <c:pt idx="228">
                  <c:v>210053</c:v>
                </c:pt>
                <c:pt idx="229">
                  <c:v>208703</c:v>
                </c:pt>
                <c:pt idx="230">
                  <c:v>207089</c:v>
                </c:pt>
                <c:pt idx="231">
                  <c:v>206521</c:v>
                </c:pt>
                <c:pt idx="232">
                  <c:v>207104</c:v>
                </c:pt>
                <c:pt idx="233">
                  <c:v>209197</c:v>
                </c:pt>
                <c:pt idx="234">
                  <c:v>211479</c:v>
                </c:pt>
                <c:pt idx="235">
                  <c:v>212956</c:v>
                </c:pt>
                <c:pt idx="236">
                  <c:v>213677</c:v>
                </c:pt>
                <c:pt idx="237">
                  <c:v>213428</c:v>
                </c:pt>
                <c:pt idx="238">
                  <c:v>212832</c:v>
                </c:pt>
                <c:pt idx="239">
                  <c:v>212724</c:v>
                </c:pt>
                <c:pt idx="240">
                  <c:v>215007</c:v>
                </c:pt>
                <c:pt idx="241">
                  <c:v>218601</c:v>
                </c:pt>
                <c:pt idx="242">
                  <c:v>221526</c:v>
                </c:pt>
                <c:pt idx="243">
                  <c:v>222380</c:v>
                </c:pt>
                <c:pt idx="244">
                  <c:v>221775</c:v>
                </c:pt>
                <c:pt idx="245">
                  <c:v>221042</c:v>
                </c:pt>
                <c:pt idx="246">
                  <c:v>222523</c:v>
                </c:pt>
                <c:pt idx="247">
                  <c:v>225342</c:v>
                </c:pt>
                <c:pt idx="248">
                  <c:v>228428</c:v>
                </c:pt>
                <c:pt idx="249">
                  <c:v>229733</c:v>
                </c:pt>
                <c:pt idx="250">
                  <c:v>231926</c:v>
                </c:pt>
                <c:pt idx="251">
                  <c:v>233851</c:v>
                </c:pt>
                <c:pt idx="252">
                  <c:v>235251</c:v>
                </c:pt>
                <c:pt idx="253">
                  <c:v>235846</c:v>
                </c:pt>
                <c:pt idx="254">
                  <c:v>236798</c:v>
                </c:pt>
                <c:pt idx="255">
                  <c:v>238847</c:v>
                </c:pt>
                <c:pt idx="256">
                  <c:v>241971</c:v>
                </c:pt>
                <c:pt idx="257">
                  <c:v>245593</c:v>
                </c:pt>
                <c:pt idx="258">
                  <c:v>246892</c:v>
                </c:pt>
                <c:pt idx="259">
                  <c:v>247835</c:v>
                </c:pt>
                <c:pt idx="260">
                  <c:v>248318</c:v>
                </c:pt>
                <c:pt idx="261">
                  <c:v>251707</c:v>
                </c:pt>
                <c:pt idx="262">
                  <c:v>254113</c:v>
                </c:pt>
                <c:pt idx="263">
                  <c:v>256479</c:v>
                </c:pt>
                <c:pt idx="264">
                  <c:v>257769</c:v>
                </c:pt>
                <c:pt idx="265">
                  <c:v>259992</c:v>
                </c:pt>
                <c:pt idx="266">
                  <c:v>262119</c:v>
                </c:pt>
                <c:pt idx="267">
                  <c:v>264148</c:v>
                </c:pt>
                <c:pt idx="268">
                  <c:v>265058</c:v>
                </c:pt>
                <c:pt idx="269">
                  <c:v>266121</c:v>
                </c:pt>
                <c:pt idx="270">
                  <c:v>266969</c:v>
                </c:pt>
                <c:pt idx="271">
                  <c:v>267905</c:v>
                </c:pt>
                <c:pt idx="272">
                  <c:v>268551</c:v>
                </c:pt>
                <c:pt idx="273">
                  <c:v>269406</c:v>
                </c:pt>
                <c:pt idx="274">
                  <c:v>269992</c:v>
                </c:pt>
                <c:pt idx="275">
                  <c:v>270272</c:v>
                </c:pt>
                <c:pt idx="276">
                  <c:v>270879</c:v>
                </c:pt>
                <c:pt idx="277">
                  <c:v>271107</c:v>
                </c:pt>
                <c:pt idx="278">
                  <c:v>271157</c:v>
                </c:pt>
                <c:pt idx="279">
                  <c:v>271120</c:v>
                </c:pt>
                <c:pt idx="280">
                  <c:v>272450</c:v>
                </c:pt>
                <c:pt idx="281">
                  <c:v>273508</c:v>
                </c:pt>
                <c:pt idx="282">
                  <c:v>274213</c:v>
                </c:pt>
                <c:pt idx="283">
                  <c:v>274610</c:v>
                </c:pt>
                <c:pt idx="284">
                  <c:v>275739</c:v>
                </c:pt>
                <c:pt idx="285">
                  <c:v>276623</c:v>
                </c:pt>
                <c:pt idx="286">
                  <c:v>278367</c:v>
                </c:pt>
                <c:pt idx="287">
                  <c:v>281393</c:v>
                </c:pt>
                <c:pt idx="288">
                  <c:v>285334</c:v>
                </c:pt>
                <c:pt idx="289">
                  <c:v>287746</c:v>
                </c:pt>
                <c:pt idx="290">
                  <c:v>288769</c:v>
                </c:pt>
                <c:pt idx="291">
                  <c:v>289276</c:v>
                </c:pt>
                <c:pt idx="292">
                  <c:v>290175</c:v>
                </c:pt>
                <c:pt idx="293">
                  <c:v>291580</c:v>
                </c:pt>
                <c:pt idx="294">
                  <c:v>293974</c:v>
                </c:pt>
                <c:pt idx="295">
                  <c:v>296425</c:v>
                </c:pt>
                <c:pt idx="296">
                  <c:v>299082</c:v>
                </c:pt>
                <c:pt idx="297">
                  <c:v>301574</c:v>
                </c:pt>
                <c:pt idx="298">
                  <c:v>304073</c:v>
                </c:pt>
                <c:pt idx="299">
                  <c:v>306131</c:v>
                </c:pt>
                <c:pt idx="300">
                  <c:v>307988</c:v>
                </c:pt>
                <c:pt idx="301">
                  <c:v>311590</c:v>
                </c:pt>
                <c:pt idx="302">
                  <c:v>316935</c:v>
                </c:pt>
                <c:pt idx="303">
                  <c:v>323242</c:v>
                </c:pt>
                <c:pt idx="304">
                  <c:v>329258</c:v>
                </c:pt>
                <c:pt idx="305">
                  <c:v>335541</c:v>
                </c:pt>
              </c:numCache>
            </c:numRef>
          </c:val>
          <c:smooth val="0"/>
          <c:extLst>
            <c:ext xmlns:c16="http://schemas.microsoft.com/office/drawing/2014/chart" uri="{C3380CC4-5D6E-409C-BE32-E72D297353CC}">
              <c16:uniqueId val="{00000007-C7C7-4DE0-BDDB-7B83A7D3BA0D}"/>
            </c:ext>
          </c:extLst>
        </c:ser>
        <c:ser>
          <c:idx val="8"/>
          <c:order val="8"/>
          <c:tx>
            <c:strRef>
              <c:f>[1]Zillow_Data!$B$188</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2.0380892303415079E-2"/>
                  <c:y val="-2.3881139641121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7C7-4DE0-BDDB-7B83A7D3BA0D}"/>
                </c:ext>
              </c:extLst>
            </c:dLbl>
            <c:dLbl>
              <c:idx val="60"/>
              <c:layout>
                <c:manualLayout>
                  <c:x val="-3.6507678418277452E-3"/>
                  <c:y val="-2.55289648751130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7C7-4DE0-BDDB-7B83A7D3BA0D}"/>
                </c:ext>
              </c:extLst>
            </c:dLbl>
            <c:dLbl>
              <c:idx val="180"/>
              <c:layout>
                <c:manualLayout>
                  <c:x val="-1.2414166369325873E-2"/>
                  <c:y val="-1.893766393914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7C7-4DE0-BDDB-7B83A7D3BA0D}"/>
                </c:ext>
              </c:extLst>
            </c:dLbl>
            <c:dLbl>
              <c:idx val="305"/>
              <c:layout>
                <c:manualLayout>
                  <c:x val="-3.1866903736356826E-3"/>
                  <c:y val="-2.05854891731394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[1]Zillow_Data!$E$188:$KX$188</c:f>
              <c:numCache>
                <c:formatCode>General</c:formatCode>
                <c:ptCount val="306"/>
                <c:pt idx="0">
                  <c:v>106362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118599</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304163</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162657</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209992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327457</c:v>
                </c:pt>
              </c:numCache>
            </c:numRef>
          </c:val>
          <c:smooth val="0"/>
          <c:extLst>
            <c:ext xmlns:c16="http://schemas.microsoft.com/office/drawing/2014/chart" uri="{C3380CC4-5D6E-409C-BE32-E72D297353CC}">
              <c16:uniqueId val="{0000000C-C7C7-4DE0-BDDB-7B83A7D3BA0D}"/>
            </c:ext>
          </c:extLst>
        </c:ser>
        <c:ser>
          <c:idx val="9"/>
          <c:order val="9"/>
          <c:tx>
            <c:strRef>
              <c:f>[1]Zillow_Data!$B$189</c:f>
              <c:strCache>
                <c:ptCount val="1"/>
                <c:pt idx="0">
                  <c:v>Kern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60"/>
              <c:layout>
                <c:manualLayout>
                  <c:x val="5.909303279079332E-3"/>
                  <c:y val="-1.56420134711659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7C7-4DE0-BDDB-7B83A7D3BA0D}"/>
                </c:ext>
              </c:extLst>
            </c:dLbl>
            <c:dLbl>
              <c:idx val="120"/>
              <c:layout>
                <c:manualLayout>
                  <c:x val="-1.8787547116597237E-2"/>
                  <c:y val="-2.05854891731395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7C7-4DE0-BDDB-7B83A7D3BA0D}"/>
                </c:ext>
              </c:extLst>
            </c:dLbl>
            <c:dLbl>
              <c:idx val="180"/>
              <c:layout>
                <c:manualLayout>
                  <c:x val="-3.4720998984775653E-2"/>
                  <c:y val="4.131889336728285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7C7-4DE0-BDDB-7B83A7D3BA0D}"/>
                </c:ext>
              </c:extLst>
            </c:dLbl>
            <c:dLbl>
              <c:idx val="240"/>
              <c:layout>
                <c:manualLayout>
                  <c:x val="-2.0380892303415079E-2"/>
                  <c:y val="-1.06985377691923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[1]Zillow_Data!$E$189:$KX$189</c:f>
              <c:numCache>
                <c:formatCode>General</c:formatCode>
                <c:ptCount val="306"/>
                <c:pt idx="0">
                  <c:v>99488</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107925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267924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138268</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194541</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281945</c:v>
                </c:pt>
              </c:numCache>
            </c:numRef>
          </c:val>
          <c:smooth val="0"/>
          <c:extLst>
            <c:ext xmlns:c16="http://schemas.microsoft.com/office/drawing/2014/chart" uri="{C3380CC4-5D6E-409C-BE32-E72D297353CC}">
              <c16:uniqueId val="{00000011-C7C7-4DE0-BDDB-7B83A7D3BA0D}"/>
            </c:ext>
          </c:extLst>
        </c:ser>
        <c:ser>
          <c:idx val="10"/>
          <c:order val="10"/>
          <c:tx>
            <c:strRef>
              <c:f>[1]Zillow_Data!$B$190</c:f>
              <c:strCache>
                <c:ptCount val="1"/>
                <c:pt idx="0">
                  <c:v>San Joaquin Overlay</c:v>
                </c:pt>
              </c:strCache>
            </c:strRef>
          </c:tx>
          <c:spPr>
            <a:ln w="28575" cap="rnd">
              <a:noFill/>
              <a:round/>
            </a:ln>
            <a:effectLst/>
          </c:spPr>
          <c:marker>
            <c:symbol val="circle"/>
            <c:size val="5"/>
            <c:spPr>
              <a:solidFill>
                <a:schemeClr val="accent3"/>
              </a:solidFill>
              <a:ln w="9525">
                <a:solidFill>
                  <a:schemeClr val="accent3"/>
                </a:solidFill>
              </a:ln>
              <a:effectLst/>
            </c:spPr>
          </c:marker>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3"/>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[1]Zillow_Data!$E$190:$KX$190</c:f>
              <c:numCache>
                <c:formatCode>General</c:formatCode>
                <c:ptCount val="306"/>
                <c:pt idx="0">
                  <c:v>140066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186795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440994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174190</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283442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477165</c:v>
                </c:pt>
              </c:numCache>
            </c:numRef>
          </c:val>
          <c:smooth val="0"/>
          <c:extLst>
            <c:ext xmlns:c16="http://schemas.microsoft.com/office/drawing/2014/chart" uri="{C3380CC4-5D6E-409C-BE32-E72D297353CC}">
              <c16:uniqueId val="{00000012-C7C7-4DE0-BDDB-7B83A7D3BA0D}"/>
            </c:ext>
          </c:extLst>
        </c:ser>
        <c:ser>
          <c:idx val="11"/>
          <c:order val="11"/>
          <c:tx>
            <c:strRef>
              <c:f>[1]Zillow_Data!$B$191</c:f>
              <c:strCache>
                <c:ptCount val="1"/>
                <c:pt idx="0">
                  <c:v>Stanislaus Overlay</c:v>
                </c:pt>
              </c:strCache>
            </c:strRef>
          </c:tx>
          <c:spPr>
            <a:ln w="28575" cap="rnd">
              <a:noFill/>
              <a:round/>
            </a:ln>
            <a:effectLst/>
          </c:spPr>
          <c:marker>
            <c:symbol val="circle"/>
            <c:size val="5"/>
            <c:spPr>
              <a:solidFill>
                <a:schemeClr val="accent4"/>
              </a:solidFill>
              <a:ln w="9525">
                <a:solidFill>
                  <a:schemeClr val="accent4"/>
                </a:solidFill>
              </a:ln>
              <a:effectLst/>
            </c:spPr>
          </c:marker>
          <c:dLbls>
            <c:dLbl>
              <c:idx val="60"/>
              <c:layout>
                <c:manualLayout>
                  <c:x val="-2.8540952484188246E-3"/>
                  <c:y val="5.779714570719469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7C7-4DE0-BDDB-7B83A7D3BA0D}"/>
                </c:ext>
              </c:extLst>
            </c:dLbl>
            <c:dLbl>
              <c:idx val="120"/>
              <c:layout>
                <c:manualLayout>
                  <c:x val="-7.6341308088723478E-3"/>
                  <c:y val="1.23710155066841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7C7-4DE0-BDDB-7B83A7D3BA0D}"/>
                </c:ext>
              </c:extLst>
            </c:dLbl>
            <c:dLbl>
              <c:idx val="180"/>
              <c:layout>
                <c:manualLayout>
                  <c:x val="-7.6341308088723478E-3"/>
                  <c:y val="-1.72898387051572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7C7-4DE0-BDDB-7B83A7D3BA0D}"/>
                </c:ext>
              </c:extLst>
            </c:dLbl>
            <c:dLbl>
              <c:idx val="240"/>
              <c:layout>
                <c:manualLayout>
                  <c:x val="-1.0820821182508031E-2"/>
                  <c:y val="1.23710155066842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7C7-4DE0-BDDB-7B83A7D3BA0D}"/>
                </c:ext>
              </c:extLst>
            </c:dLbl>
            <c:dLbl>
              <c:idx val="305"/>
              <c:layout>
                <c:manualLayout>
                  <c:x val="-1.1684396390853328E-16"/>
                  <c:y val="-1.72898387051570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[1]Zillow_Data!$E$191:$KX$191</c:f>
              <c:numCache>
                <c:formatCode>General</c:formatCode>
                <c:ptCount val="306"/>
                <c:pt idx="0">
                  <c:v>128592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166806</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410864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152035</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254054</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406038</c:v>
                </c:pt>
              </c:numCache>
            </c:numRef>
          </c:val>
          <c:smooth val="0"/>
          <c:extLst>
            <c:ext xmlns:c16="http://schemas.microsoft.com/office/drawing/2014/chart" uri="{C3380CC4-5D6E-409C-BE32-E72D297353CC}">
              <c16:uniqueId val="{00000018-C7C7-4DE0-BDDB-7B83A7D3BA0D}"/>
            </c:ext>
          </c:extLst>
        </c:ser>
        <c:ser>
          <c:idx val="12"/>
          <c:order val="12"/>
          <c:tx>
            <c:strRef>
              <c:f>[1]Zillow_Data!$B$192</c:f>
              <c:strCache>
                <c:ptCount val="1"/>
                <c:pt idx="0">
                  <c:v>Tulare Overlay</c:v>
                </c:pt>
              </c:strCache>
            </c:strRef>
          </c:tx>
          <c:spPr>
            <a:ln w="28575" cap="rnd">
              <a:noFill/>
              <a:round/>
            </a:ln>
            <a:effectLst/>
          </c:spPr>
          <c:marker>
            <c:symbol val="circle"/>
            <c:size val="5"/>
            <c:spPr>
              <a:solidFill>
                <a:schemeClr val="accent5"/>
              </a:solidFill>
              <a:ln w="9525">
                <a:solidFill>
                  <a:schemeClr val="accent5"/>
                </a:solidFill>
              </a:ln>
              <a:effectLst/>
            </c:spPr>
          </c:marker>
          <c:dLbls>
            <c:dLbl>
              <c:idx val="0"/>
              <c:layout>
                <c:manualLayout>
                  <c:x val="-2.2547841757487343E-2"/>
                  <c:y val="2.39057921446223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7C7-4DE0-BDDB-7B83A7D3BA0D}"/>
                </c:ext>
              </c:extLst>
            </c:dLbl>
            <c:dLbl>
              <c:idx val="60"/>
              <c:layout>
                <c:manualLayout>
                  <c:x val="-2.117756489682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7C7-4DE0-BDDB-7B83A7D3BA0D}"/>
                </c:ext>
              </c:extLst>
            </c:dLbl>
            <c:dLbl>
              <c:idx val="120"/>
              <c:layout>
                <c:manualLayout>
                  <c:x val="4.3159580922614614E-3"/>
                  <c:y val="-3.70637415130513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7C7-4DE0-BDDB-7B83A7D3BA0D}"/>
                </c:ext>
              </c:extLst>
            </c:dLbl>
            <c:dLbl>
              <c:idx val="180"/>
              <c:layout>
                <c:manualLayout>
                  <c:x val="-1.480418414955263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C7C7-4DE0-BDDB-7B83A7D3BA0D}"/>
                </c:ext>
              </c:extLst>
            </c:dLbl>
            <c:dLbl>
              <c:idx val="240"/>
              <c:layout>
                <c:manualLayout>
                  <c:x val="-1.7194201929779395E-2"/>
                  <c:y val="1.40188407406753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C7C7-4DE0-BDDB-7B83A7D3BA0D}"/>
                </c:ext>
              </c:extLst>
            </c:dLbl>
            <c:dLbl>
              <c:idx val="305"/>
              <c:layout>
                <c:manualLayout>
                  <c:x val="-7.9667259340893224E-3"/>
                  <c:y val="5.3566646356463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5"/>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[1]Zillow_Data!$E$192:$KX$192</c:f>
              <c:numCache>
                <c:formatCode>General</c:formatCode>
                <c:ptCount val="306"/>
                <c:pt idx="0">
                  <c:v>96919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107487</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236668</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137342</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184412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279158</c:v>
                </c:pt>
              </c:numCache>
            </c:numRef>
          </c:val>
          <c:smooth val="0"/>
          <c:extLst>
            <c:ext xmlns:c16="http://schemas.microsoft.com/office/drawing/2014/chart" uri="{C3380CC4-5D6E-409C-BE32-E72D297353CC}">
              <c16:uniqueId val="{0000001F-C7C7-4DE0-BDDB-7B83A7D3BA0D}"/>
            </c:ext>
          </c:extLst>
        </c:ser>
        <c:ser>
          <c:idx val="13"/>
          <c:order val="13"/>
          <c:tx>
            <c:strRef>
              <c:f>[1]Zillow_Data!$B$193</c:f>
              <c:strCache>
                <c:ptCount val="1"/>
                <c:pt idx="0">
                  <c:v>Merced Overlay</c:v>
                </c:pt>
              </c:strCache>
            </c:strRef>
          </c:tx>
          <c:spPr>
            <a:ln w="28575" cap="rnd">
              <a:noFill/>
              <a:round/>
            </a:ln>
            <a:effectLst/>
          </c:spPr>
          <c:marker>
            <c:symbol val="circle"/>
            <c:size val="5"/>
            <c:spPr>
              <a:solidFill>
                <a:schemeClr val="accent6"/>
              </a:solidFill>
              <a:ln w="9525">
                <a:solidFill>
                  <a:schemeClr val="accent6"/>
                </a:solidFill>
              </a:ln>
              <a:effectLst/>
            </c:spPr>
          </c:marker>
          <c:dLbls>
            <c:dLbl>
              <c:idx val="12"/>
              <c:layout>
                <c:manualLayout>
                  <c:x val="-7.9667259340892064E-4"/>
                  <c:y val="-1.15347766379382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C7C7-4DE0-BDDB-7B83A7D3BA0D}"/>
                </c:ext>
              </c:extLst>
            </c:dLbl>
            <c:dLbl>
              <c:idx val="132"/>
              <c:layout>
                <c:manualLayout>
                  <c:x val="-1.2746761494542789E-2"/>
                  <c:y val="-1.97739028078941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7C7-4DE0-BDDB-7B83A7D3BA0D}"/>
                </c:ext>
              </c:extLst>
            </c:dLbl>
            <c:dLbl>
              <c:idx val="192"/>
              <c:layout>
                <c:manualLayout>
                  <c:x val="1.5933451868178413E-3"/>
                  <c:y val="1.64782523399118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C7C7-4DE0-BDDB-7B83A7D3BA0D}"/>
                </c:ext>
              </c:extLst>
            </c:dLbl>
            <c:dLbl>
              <c:idx val="252"/>
              <c:layout>
                <c:manualLayout>
                  <c:x val="-3.9833629670446031E-3"/>
                  <c:y val="1.48304271059205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C7C7-4DE0-BDDB-7B83A7D3BA0D}"/>
                </c:ext>
              </c:extLst>
            </c:dLbl>
            <c:dLbl>
              <c:idx val="305"/>
              <c:layout>
                <c:manualLayout>
                  <c:x val="-2.390017780226762E-3"/>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solidFill>
                    <a:latin typeface="+mn-lt"/>
                    <a:ea typeface="+mn-ea"/>
                    <a:cs typeface="+mn-cs"/>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[1]Zillow_Data!$E$193:$KX$193</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108859</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160249</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342885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115669</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229347</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346104</c:v>
                </c:pt>
              </c:numCache>
            </c:numRef>
          </c:val>
          <c:smooth val="0"/>
          <c:extLst>
            <c:ext xmlns:c16="http://schemas.microsoft.com/office/drawing/2014/chart" uri="{C3380CC4-5D6E-409C-BE32-E72D297353CC}">
              <c16:uniqueId val="{00000025-C7C7-4DE0-BDDB-7B83A7D3BA0D}"/>
            </c:ext>
          </c:extLst>
        </c:ser>
        <c:ser>
          <c:idx val="14"/>
          <c:order val="14"/>
          <c:tx>
            <c:strRef>
              <c:f>[1]Zillow_Data!$B$194</c:f>
              <c:strCache>
                <c:ptCount val="1"/>
                <c:pt idx="0">
                  <c:v>Kings Overlay</c:v>
                </c:pt>
              </c:strCache>
            </c:strRef>
          </c:tx>
          <c:spPr>
            <a:ln w="28575" cap="rnd">
              <a:noFill/>
              <a:round/>
            </a:ln>
            <a:effectLst/>
          </c:spPr>
          <c:marker>
            <c:symbol val="circle"/>
            <c:size val="5"/>
            <c:spPr>
              <a:solidFill>
                <a:srgbClr val="264478"/>
              </a:solidFill>
              <a:ln w="9525">
                <a:solidFill>
                  <a:srgbClr val="264478"/>
                </a:solidFill>
              </a:ln>
              <a:effectLst/>
            </c:spPr>
          </c:marker>
          <c:dLbls>
            <c:dLbl>
              <c:idx val="305"/>
              <c:layout>
                <c:manualLayout>
                  <c:x val="-1.1684396390853328E-16"/>
                  <c:y val="2.71767901091041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264478"/>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[1]Zillow_Data!$E$194:$KX$194</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85162</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100457</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212365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133292</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203476</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279812</c:v>
                </c:pt>
              </c:numCache>
            </c:numRef>
          </c:val>
          <c:smooth val="0"/>
          <c:extLst>
            <c:ext xmlns:c16="http://schemas.microsoft.com/office/drawing/2014/chart" uri="{C3380CC4-5D6E-409C-BE32-E72D297353CC}">
              <c16:uniqueId val="{00000027-C7C7-4DE0-BDDB-7B83A7D3BA0D}"/>
            </c:ext>
          </c:extLst>
        </c:ser>
        <c:ser>
          <c:idx val="15"/>
          <c:order val="15"/>
          <c:tx>
            <c:strRef>
              <c:f>[1]Zillow_Data!$B$195</c:f>
              <c:strCache>
                <c:ptCount val="1"/>
                <c:pt idx="0">
                  <c:v>Madera Overlay</c:v>
                </c:pt>
              </c:strCache>
            </c:strRef>
          </c:tx>
          <c:spPr>
            <a:ln w="28575" cap="rnd">
              <a:noFill/>
              <a:round/>
            </a:ln>
            <a:effectLst/>
          </c:spPr>
          <c:marker>
            <c:symbol val="circle"/>
            <c:size val="5"/>
            <c:spPr>
              <a:solidFill>
                <a:srgbClr val="9E480E"/>
              </a:solidFill>
              <a:ln w="9525">
                <a:solidFill>
                  <a:srgbClr val="9E480E"/>
                </a:solidFill>
              </a:ln>
              <a:effectLst/>
            </c:spPr>
          </c:marker>
          <c:dLbls>
            <c:dLbl>
              <c:idx val="96"/>
              <c:layout>
                <c:manualLayout>
                  <c:x val="-3.438840385955879E-2"/>
                  <c:y val="-1.81260775739030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C7C7-4DE0-BDDB-7B83A7D3BA0D}"/>
                </c:ext>
              </c:extLst>
            </c:dLbl>
            <c:dLbl>
              <c:idx val="156"/>
              <c:layout>
                <c:manualLayout>
                  <c:x val="-3.518507645296777E-2"/>
                  <c:y val="1.15347766379381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C7C7-4DE0-BDDB-7B83A7D3BA0D}"/>
                </c:ext>
              </c:extLst>
            </c:dLbl>
            <c:dLbl>
              <c:idx val="216"/>
              <c:layout>
                <c:manualLayout>
                  <c:x val="-3.7575094233194474E-2"/>
                  <c:y val="-1.64782523399119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C7C7-4DE0-BDDB-7B83A7D3BA0D}"/>
                </c:ext>
              </c:extLst>
            </c:dLbl>
            <c:dLbl>
              <c:idx val="276"/>
              <c:layout>
                <c:manualLayout>
                  <c:x val="-3.9168439420012434E-2"/>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C7C7-4DE0-BDDB-7B83A7D3BA0D}"/>
                </c:ext>
              </c:extLst>
            </c:dLbl>
            <c:dLbl>
              <c:idx val="305"/>
              <c:layout>
                <c:manualLayout>
                  <c:x val="-1.9539744051051283E-2"/>
                  <c:y val="6.591300935964733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9E480E"/>
                    </a:solidFill>
                    <a:latin typeface="+mn-lt"/>
                    <a:ea typeface="+mn-ea"/>
                    <a:cs typeface="+mn-cs"/>
                  </a:defRPr>
                </a:pPr>
                <a:endParaRPr lang="en-U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[1]Zillow_Data!$E$195:$KX$195</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77905</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143250</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162981</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188951</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270879</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335541</c:v>
                </c:pt>
              </c:numCache>
            </c:numRef>
          </c:val>
          <c:smooth val="0"/>
          <c:extLst>
            <c:ext xmlns:c16="http://schemas.microsoft.com/office/drawing/2014/chart" uri="{C3380CC4-5D6E-409C-BE32-E72D297353CC}">
              <c16:uniqueId val="{0000002D-C7C7-4DE0-BDDB-7B83A7D3BA0D}"/>
            </c:ext>
          </c:extLst>
        </c:ser>
        <c:dLbls>
          <c:showLegendKey val="0"/>
          <c:showVal val="0"/>
          <c:showCatName val="0"/>
          <c:showSerName val="0"/>
          <c:showPercent val="0"/>
          <c:showBubbleSize val="0"/>
        </c:dLbls>
        <c:smooth val="0"/>
        <c:axId val="440064224"/>
        <c:axId val="440065888"/>
      </c:lineChart>
      <c:catAx>
        <c:axId val="4400642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5888"/>
        <c:crosses val="autoZero"/>
        <c:auto val="1"/>
        <c:lblAlgn val="ctr"/>
        <c:lblOffset val="100"/>
        <c:tickLblSkip val="12"/>
        <c:noMultiLvlLbl val="0"/>
      </c:catAx>
      <c:valAx>
        <c:axId val="44006588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4224"/>
        <c:crosses val="autoZero"/>
        <c:crossBetween val="between"/>
      </c:valAx>
      <c:spPr>
        <a:noFill/>
        <a:ln>
          <a:noFill/>
        </a:ln>
        <a:effectLst/>
      </c:spPr>
    </c:plotArea>
    <c:legend>
      <c:legendPos val="b"/>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6"/>
          <c:order val="56"/>
          <c:tx>
            <c:strRef>
              <c:f>[1]Zillow_Data!$B$111</c:f>
              <c:strCache>
                <c:ptCount val="1"/>
                <c:pt idx="0">
                  <c:v>Fresno, CA</c:v>
                </c:pt>
              </c:strCache>
            </c:strRef>
          </c:tx>
          <c:spPr>
            <a:ln w="28575" cap="rnd">
              <a:solidFill>
                <a:schemeClr val="accent1"/>
              </a:solidFill>
              <a:round/>
            </a:ln>
            <a:effectLst/>
          </c:spPr>
          <c:marker>
            <c:symbol val="none"/>
          </c:marker>
          <c:dPt>
            <c:idx val="1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8-B135-4F29-B62C-2A8A2B3064F6}"/>
              </c:ext>
            </c:extLst>
          </c:dPt>
          <c:dPt>
            <c:idx val="4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9-B135-4F29-B62C-2A8A2B3064F6}"/>
              </c:ext>
            </c:extLst>
          </c:dPt>
          <c:dPt>
            <c:idx val="6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A-B135-4F29-B62C-2A8A2B3064F6}"/>
              </c:ext>
            </c:extLst>
          </c:dPt>
          <c:dPt>
            <c:idx val="8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B-B135-4F29-B62C-2A8A2B3064F6}"/>
              </c:ext>
            </c:extLst>
          </c:dPt>
          <c:dLbls>
            <c:dLbl>
              <c:idx val="17"/>
              <c:layout>
                <c:manualLayout>
                  <c:x val="-7.0163129275565691E-3"/>
                  <c:y val="-2.16600833657382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B135-4F29-B62C-2A8A2B3064F6}"/>
                </c:ext>
              </c:extLst>
            </c:dLbl>
            <c:dLbl>
              <c:idx val="41"/>
              <c:layout>
                <c:manualLayout>
                  <c:x val="-1.0584596062485786E-2"/>
                  <c:y val="-2.463548199411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B135-4F29-B62C-2A8A2B3064F6}"/>
                </c:ext>
              </c:extLst>
            </c:dLbl>
            <c:dLbl>
              <c:idx val="65"/>
              <c:layout>
                <c:manualLayout>
                  <c:x val="-9.3946772703227058E-3"/>
                  <c:y val="-2.634489869708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B135-4F29-B62C-2A8A2B3064F6}"/>
                </c:ext>
              </c:extLst>
            </c:dLbl>
            <c:dLbl>
              <c:idx val="89"/>
              <c:layout>
                <c:manualLayout>
                  <c:x val="-7.1364852809992826E-3"/>
                  <c:y val="-3.05265713372320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[1]Zillow_Data!$D$111:$CO$111</c:f>
              <c:numCache>
                <c:formatCode>General</c:formatCode>
                <c:ptCount val="90"/>
                <c:pt idx="0">
                  <c:v>1125</c:v>
                </c:pt>
                <c:pt idx="1">
                  <c:v>1128</c:v>
                </c:pt>
                <c:pt idx="2">
                  <c:v>1131</c:v>
                </c:pt>
                <c:pt idx="3">
                  <c:v>1134</c:v>
                </c:pt>
                <c:pt idx="4">
                  <c:v>1137</c:v>
                </c:pt>
                <c:pt idx="5">
                  <c:v>1139</c:v>
                </c:pt>
                <c:pt idx="6">
                  <c:v>1142</c:v>
                </c:pt>
                <c:pt idx="7">
                  <c:v>1145</c:v>
                </c:pt>
                <c:pt idx="8">
                  <c:v>1148</c:v>
                </c:pt>
                <c:pt idx="9">
                  <c:v>1151</c:v>
                </c:pt>
                <c:pt idx="10">
                  <c:v>1153</c:v>
                </c:pt>
                <c:pt idx="11">
                  <c:v>1156</c:v>
                </c:pt>
                <c:pt idx="12">
                  <c:v>1159</c:v>
                </c:pt>
                <c:pt idx="13">
                  <c:v>1161</c:v>
                </c:pt>
                <c:pt idx="14">
                  <c:v>1164</c:v>
                </c:pt>
                <c:pt idx="15">
                  <c:v>1166</c:v>
                </c:pt>
                <c:pt idx="16">
                  <c:v>1169</c:v>
                </c:pt>
                <c:pt idx="17">
                  <c:v>1172</c:v>
                </c:pt>
                <c:pt idx="18">
                  <c:v>1175</c:v>
                </c:pt>
                <c:pt idx="19">
                  <c:v>1178</c:v>
                </c:pt>
                <c:pt idx="20">
                  <c:v>1181</c:v>
                </c:pt>
                <c:pt idx="21">
                  <c:v>1185</c:v>
                </c:pt>
                <c:pt idx="22">
                  <c:v>1189</c:v>
                </c:pt>
                <c:pt idx="23">
                  <c:v>1192</c:v>
                </c:pt>
                <c:pt idx="24">
                  <c:v>1196</c:v>
                </c:pt>
                <c:pt idx="25">
                  <c:v>1201</c:v>
                </c:pt>
                <c:pt idx="26">
                  <c:v>1205</c:v>
                </c:pt>
                <c:pt idx="27">
                  <c:v>1209</c:v>
                </c:pt>
                <c:pt idx="28">
                  <c:v>1213</c:v>
                </c:pt>
                <c:pt idx="29">
                  <c:v>1217</c:v>
                </c:pt>
                <c:pt idx="30">
                  <c:v>1221</c:v>
                </c:pt>
                <c:pt idx="31">
                  <c:v>1225</c:v>
                </c:pt>
                <c:pt idx="32">
                  <c:v>1228</c:v>
                </c:pt>
                <c:pt idx="33">
                  <c:v>1232</c:v>
                </c:pt>
                <c:pt idx="34">
                  <c:v>1237</c:v>
                </c:pt>
                <c:pt idx="35">
                  <c:v>1242</c:v>
                </c:pt>
                <c:pt idx="36">
                  <c:v>1246</c:v>
                </c:pt>
                <c:pt idx="37">
                  <c:v>1252</c:v>
                </c:pt>
                <c:pt idx="38">
                  <c:v>1258</c:v>
                </c:pt>
                <c:pt idx="39">
                  <c:v>1263</c:v>
                </c:pt>
                <c:pt idx="40">
                  <c:v>1269</c:v>
                </c:pt>
                <c:pt idx="41">
                  <c:v>1275</c:v>
                </c:pt>
                <c:pt idx="42">
                  <c:v>1281</c:v>
                </c:pt>
                <c:pt idx="43">
                  <c:v>1287</c:v>
                </c:pt>
                <c:pt idx="44">
                  <c:v>1292</c:v>
                </c:pt>
                <c:pt idx="45">
                  <c:v>1298</c:v>
                </c:pt>
                <c:pt idx="46">
                  <c:v>1303</c:v>
                </c:pt>
                <c:pt idx="47">
                  <c:v>1309</c:v>
                </c:pt>
                <c:pt idx="48">
                  <c:v>1314</c:v>
                </c:pt>
                <c:pt idx="49">
                  <c:v>1320</c:v>
                </c:pt>
                <c:pt idx="50">
                  <c:v>1325</c:v>
                </c:pt>
                <c:pt idx="51">
                  <c:v>1331</c:v>
                </c:pt>
                <c:pt idx="52">
                  <c:v>1338</c:v>
                </c:pt>
                <c:pt idx="53">
                  <c:v>1344</c:v>
                </c:pt>
                <c:pt idx="54">
                  <c:v>1351</c:v>
                </c:pt>
                <c:pt idx="55">
                  <c:v>1358</c:v>
                </c:pt>
                <c:pt idx="56">
                  <c:v>1365</c:v>
                </c:pt>
                <c:pt idx="57">
                  <c:v>1372</c:v>
                </c:pt>
                <c:pt idx="58">
                  <c:v>1378</c:v>
                </c:pt>
                <c:pt idx="59">
                  <c:v>1385</c:v>
                </c:pt>
                <c:pt idx="60">
                  <c:v>1392</c:v>
                </c:pt>
                <c:pt idx="61">
                  <c:v>1398</c:v>
                </c:pt>
                <c:pt idx="62">
                  <c:v>1405</c:v>
                </c:pt>
                <c:pt idx="63">
                  <c:v>1411</c:v>
                </c:pt>
                <c:pt idx="64">
                  <c:v>1418</c:v>
                </c:pt>
                <c:pt idx="65">
                  <c:v>1425</c:v>
                </c:pt>
                <c:pt idx="66">
                  <c:v>1431</c:v>
                </c:pt>
                <c:pt idx="67">
                  <c:v>1438</c:v>
                </c:pt>
                <c:pt idx="68">
                  <c:v>1444</c:v>
                </c:pt>
                <c:pt idx="69">
                  <c:v>1450</c:v>
                </c:pt>
                <c:pt idx="70">
                  <c:v>1455</c:v>
                </c:pt>
                <c:pt idx="71">
                  <c:v>1461</c:v>
                </c:pt>
                <c:pt idx="72">
                  <c:v>1466</c:v>
                </c:pt>
                <c:pt idx="73">
                  <c:v>1471</c:v>
                </c:pt>
                <c:pt idx="74">
                  <c:v>1477</c:v>
                </c:pt>
                <c:pt idx="75">
                  <c:v>1482</c:v>
                </c:pt>
                <c:pt idx="76">
                  <c:v>1490</c:v>
                </c:pt>
                <c:pt idx="77">
                  <c:v>1497</c:v>
                </c:pt>
                <c:pt idx="78">
                  <c:v>1504</c:v>
                </c:pt>
                <c:pt idx="79">
                  <c:v>1519</c:v>
                </c:pt>
                <c:pt idx="80">
                  <c:v>1533</c:v>
                </c:pt>
                <c:pt idx="81">
                  <c:v>1548</c:v>
                </c:pt>
                <c:pt idx="82">
                  <c:v>1566</c:v>
                </c:pt>
                <c:pt idx="83">
                  <c:v>1584</c:v>
                </c:pt>
                <c:pt idx="84">
                  <c:v>1602</c:v>
                </c:pt>
                <c:pt idx="85">
                  <c:v>1620</c:v>
                </c:pt>
                <c:pt idx="86">
                  <c:v>1639</c:v>
                </c:pt>
                <c:pt idx="87">
                  <c:v>1658</c:v>
                </c:pt>
                <c:pt idx="88">
                  <c:v>1677</c:v>
                </c:pt>
                <c:pt idx="89">
                  <c:v>1697</c:v>
                </c:pt>
              </c:numCache>
            </c:numRef>
          </c:val>
          <c:smooth val="0"/>
          <c:extLst>
            <c:ext xmlns:c16="http://schemas.microsoft.com/office/drawing/2014/chart" uri="{C3380CC4-5D6E-409C-BE32-E72D297353CC}">
              <c16:uniqueId val="{0000003C-B135-4F29-B62C-2A8A2B3064F6}"/>
            </c:ext>
          </c:extLst>
        </c:ser>
        <c:ser>
          <c:idx val="63"/>
          <c:order val="63"/>
          <c:tx>
            <c:strRef>
              <c:f>[1]Zillow_Data!$B$112</c:f>
              <c:strCache>
                <c:ptCount val="1"/>
                <c:pt idx="0">
                  <c:v>Bakersfield, CA</c:v>
                </c:pt>
              </c:strCache>
            </c:strRef>
          </c:tx>
          <c:spPr>
            <a:ln w="28575" cap="rnd">
              <a:solidFill>
                <a:schemeClr val="accent2"/>
              </a:solidFill>
              <a:round/>
            </a:ln>
            <a:effectLst/>
          </c:spPr>
          <c:marker>
            <c:symbol val="none"/>
          </c:marker>
          <c:dPt>
            <c:idx val="1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3-B135-4F29-B62C-2A8A2B3064F6}"/>
              </c:ext>
            </c:extLst>
          </c:dPt>
          <c:dPt>
            <c:idx val="41"/>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4-B135-4F29-B62C-2A8A2B3064F6}"/>
              </c:ext>
            </c:extLst>
          </c:dPt>
          <c:dPt>
            <c:idx val="65"/>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5-B135-4F29-B62C-2A8A2B3064F6}"/>
              </c:ext>
            </c:extLst>
          </c:dPt>
          <c:dPt>
            <c:idx val="89"/>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6-B135-4F29-B62C-2A8A2B3064F6}"/>
              </c:ext>
            </c:extLst>
          </c:dPt>
          <c:dLbls>
            <c:dLbl>
              <c:idx val="17"/>
              <c:layout>
                <c:manualLayout>
                  <c:x val="-1.1693854879260949E-2"/>
                  <c:y val="2.784867861309195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B135-4F29-B62C-2A8A2B3064F6}"/>
                </c:ext>
              </c:extLst>
            </c:dLbl>
            <c:dLbl>
              <c:idx val="41"/>
              <c:layout>
                <c:manualLayout>
                  <c:x val="-1.0525666400102022E-2"/>
                  <c:y val="-1.8387193603623942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B135-4F29-B62C-2A8A2B3064F6}"/>
                </c:ext>
              </c:extLst>
            </c:dLbl>
            <c:dLbl>
              <c:idx val="65"/>
              <c:layout>
                <c:manualLayout>
                  <c:x val="-1.0525482244907158E-2"/>
                  <c:y val="-2.8989914051619763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B135-4F29-B62C-2A8A2B3064F6}"/>
                </c:ext>
              </c:extLst>
            </c:dLbl>
            <c:dLbl>
              <c:idx val="88"/>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6="http://schemas.microsoft.com/office/drawing/2014/chart" uri="{C3380CC4-5D6E-409C-BE32-E72D297353CC}">
                  <c16:uniqueId val="{00000047-B135-4F29-B62C-2A8A2B3064F6}"/>
                </c:ext>
              </c:extLst>
            </c:dLbl>
            <c:dLbl>
              <c:idx val="89"/>
              <c:layout>
                <c:manualLayout>
                  <c:x val="-7.1364852809992826E-3"/>
                  <c:y val="-2.7134730077539627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B135-4F29-B62C-2A8A2B3064F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[1]Zillow_Data!$D$112:$CO$112</c:f>
              <c:numCache>
                <c:formatCode>General</c:formatCode>
                <c:ptCount val="90"/>
                <c:pt idx="0">
                  <c:v>995</c:v>
                </c:pt>
                <c:pt idx="1">
                  <c:v>999</c:v>
                </c:pt>
                <c:pt idx="2">
                  <c:v>1003</c:v>
                </c:pt>
                <c:pt idx="3">
                  <c:v>1006</c:v>
                </c:pt>
                <c:pt idx="4">
                  <c:v>1010</c:v>
                </c:pt>
                <c:pt idx="5">
                  <c:v>1013</c:v>
                </c:pt>
                <c:pt idx="6">
                  <c:v>1016</c:v>
                </c:pt>
                <c:pt idx="7">
                  <c:v>1020</c:v>
                </c:pt>
                <c:pt idx="8">
                  <c:v>1023</c:v>
                </c:pt>
                <c:pt idx="9">
                  <c:v>1027</c:v>
                </c:pt>
                <c:pt idx="10">
                  <c:v>1030</c:v>
                </c:pt>
                <c:pt idx="11">
                  <c:v>1033</c:v>
                </c:pt>
                <c:pt idx="12">
                  <c:v>1036</c:v>
                </c:pt>
                <c:pt idx="13">
                  <c:v>1038</c:v>
                </c:pt>
                <c:pt idx="14">
                  <c:v>1039</c:v>
                </c:pt>
                <c:pt idx="15">
                  <c:v>1041</c:v>
                </c:pt>
                <c:pt idx="16">
                  <c:v>1043</c:v>
                </c:pt>
                <c:pt idx="17">
                  <c:v>1044</c:v>
                </c:pt>
                <c:pt idx="18">
                  <c:v>1046</c:v>
                </c:pt>
                <c:pt idx="19">
                  <c:v>1047</c:v>
                </c:pt>
                <c:pt idx="20">
                  <c:v>1048</c:v>
                </c:pt>
                <c:pt idx="21">
                  <c:v>1049</c:v>
                </c:pt>
                <c:pt idx="22">
                  <c:v>1050</c:v>
                </c:pt>
                <c:pt idx="23">
                  <c:v>1051</c:v>
                </c:pt>
                <c:pt idx="24">
                  <c:v>1052</c:v>
                </c:pt>
                <c:pt idx="25">
                  <c:v>1054</c:v>
                </c:pt>
                <c:pt idx="26">
                  <c:v>1057</c:v>
                </c:pt>
                <c:pt idx="27">
                  <c:v>1059</c:v>
                </c:pt>
                <c:pt idx="28">
                  <c:v>1061</c:v>
                </c:pt>
                <c:pt idx="29">
                  <c:v>1064</c:v>
                </c:pt>
                <c:pt idx="30">
                  <c:v>1067</c:v>
                </c:pt>
                <c:pt idx="31">
                  <c:v>1071</c:v>
                </c:pt>
                <c:pt idx="32">
                  <c:v>1074</c:v>
                </c:pt>
                <c:pt idx="33">
                  <c:v>1077</c:v>
                </c:pt>
                <c:pt idx="34">
                  <c:v>1080</c:v>
                </c:pt>
                <c:pt idx="35">
                  <c:v>1084</c:v>
                </c:pt>
                <c:pt idx="36">
                  <c:v>1087</c:v>
                </c:pt>
                <c:pt idx="37">
                  <c:v>1089</c:v>
                </c:pt>
                <c:pt idx="38">
                  <c:v>1092</c:v>
                </c:pt>
                <c:pt idx="39">
                  <c:v>1095</c:v>
                </c:pt>
                <c:pt idx="40">
                  <c:v>1097</c:v>
                </c:pt>
                <c:pt idx="41">
                  <c:v>1100</c:v>
                </c:pt>
                <c:pt idx="42">
                  <c:v>1102</c:v>
                </c:pt>
                <c:pt idx="43">
                  <c:v>1105</c:v>
                </c:pt>
                <c:pt idx="44">
                  <c:v>1108</c:v>
                </c:pt>
                <c:pt idx="45">
                  <c:v>1111</c:v>
                </c:pt>
                <c:pt idx="46">
                  <c:v>1115</c:v>
                </c:pt>
                <c:pt idx="47">
                  <c:v>1119</c:v>
                </c:pt>
                <c:pt idx="48">
                  <c:v>1122</c:v>
                </c:pt>
                <c:pt idx="49">
                  <c:v>1127</c:v>
                </c:pt>
                <c:pt idx="50">
                  <c:v>1131</c:v>
                </c:pt>
                <c:pt idx="51">
                  <c:v>1135</c:v>
                </c:pt>
                <c:pt idx="52">
                  <c:v>1140</c:v>
                </c:pt>
                <c:pt idx="53">
                  <c:v>1145</c:v>
                </c:pt>
                <c:pt idx="54">
                  <c:v>1150</c:v>
                </c:pt>
                <c:pt idx="55">
                  <c:v>1156</c:v>
                </c:pt>
                <c:pt idx="56">
                  <c:v>1161</c:v>
                </c:pt>
                <c:pt idx="57">
                  <c:v>1166</c:v>
                </c:pt>
                <c:pt idx="58">
                  <c:v>1172</c:v>
                </c:pt>
                <c:pt idx="59">
                  <c:v>1177</c:v>
                </c:pt>
                <c:pt idx="60">
                  <c:v>1183</c:v>
                </c:pt>
                <c:pt idx="61">
                  <c:v>1188</c:v>
                </c:pt>
                <c:pt idx="62">
                  <c:v>1194</c:v>
                </c:pt>
                <c:pt idx="63">
                  <c:v>1199</c:v>
                </c:pt>
                <c:pt idx="64">
                  <c:v>1204</c:v>
                </c:pt>
                <c:pt idx="65">
                  <c:v>1209</c:v>
                </c:pt>
                <c:pt idx="66">
                  <c:v>1215</c:v>
                </c:pt>
                <c:pt idx="67">
                  <c:v>1220</c:v>
                </c:pt>
                <c:pt idx="68">
                  <c:v>1225</c:v>
                </c:pt>
                <c:pt idx="69">
                  <c:v>1229</c:v>
                </c:pt>
                <c:pt idx="70">
                  <c:v>1235</c:v>
                </c:pt>
                <c:pt idx="71">
                  <c:v>1240</c:v>
                </c:pt>
                <c:pt idx="72">
                  <c:v>1246</c:v>
                </c:pt>
                <c:pt idx="73">
                  <c:v>1253</c:v>
                </c:pt>
                <c:pt idx="74">
                  <c:v>1261</c:v>
                </c:pt>
                <c:pt idx="75">
                  <c:v>1268</c:v>
                </c:pt>
                <c:pt idx="76">
                  <c:v>1277</c:v>
                </c:pt>
                <c:pt idx="77">
                  <c:v>1286</c:v>
                </c:pt>
                <c:pt idx="78">
                  <c:v>1294</c:v>
                </c:pt>
                <c:pt idx="79">
                  <c:v>1305</c:v>
                </c:pt>
                <c:pt idx="80">
                  <c:v>1316</c:v>
                </c:pt>
                <c:pt idx="81">
                  <c:v>1326</c:v>
                </c:pt>
                <c:pt idx="82">
                  <c:v>1338</c:v>
                </c:pt>
                <c:pt idx="83">
                  <c:v>1350</c:v>
                </c:pt>
                <c:pt idx="84">
                  <c:v>1362</c:v>
                </c:pt>
                <c:pt idx="85">
                  <c:v>1373</c:v>
                </c:pt>
                <c:pt idx="86">
                  <c:v>1385</c:v>
                </c:pt>
                <c:pt idx="87">
                  <c:v>1397</c:v>
                </c:pt>
                <c:pt idx="88">
                  <c:v>1409</c:v>
                </c:pt>
                <c:pt idx="89">
                  <c:v>1421</c:v>
                </c:pt>
              </c:numCache>
            </c:numRef>
          </c:val>
          <c:smooth val="0"/>
          <c:extLst>
            <c:ext xmlns:c16="http://schemas.microsoft.com/office/drawing/2014/chart" uri="{C3380CC4-5D6E-409C-BE32-E72D297353CC}">
              <c16:uniqueId val="{00000048-B135-4F29-B62C-2A8A2B3064F6}"/>
            </c:ext>
          </c:extLst>
        </c:ser>
        <c:ser>
          <c:idx val="75"/>
          <c:order val="75"/>
          <c:tx>
            <c:strRef>
              <c:f>[1]Zillow_Data!$B$113</c:f>
              <c:strCache>
                <c:ptCount val="1"/>
                <c:pt idx="0">
                  <c:v>Stockton, CA</c:v>
                </c:pt>
              </c:strCache>
            </c:strRef>
          </c:tx>
          <c:spPr>
            <a:ln w="28575" cap="rnd">
              <a:solidFill>
                <a:schemeClr val="accent3"/>
              </a:solidFill>
              <a:round/>
            </a:ln>
            <a:effectLst/>
          </c:spPr>
          <c:marker>
            <c:symbol val="none"/>
          </c:marker>
          <c:dPt>
            <c:idx val="1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4-B135-4F29-B62C-2A8A2B3064F6}"/>
              </c:ext>
            </c:extLst>
          </c:dPt>
          <c:dPt>
            <c:idx val="41"/>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5-B135-4F29-B62C-2A8A2B3064F6}"/>
              </c:ext>
            </c:extLst>
          </c:dPt>
          <c:dPt>
            <c:idx val="65"/>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6-B135-4F29-B62C-2A8A2B3064F6}"/>
              </c:ext>
            </c:extLst>
          </c:dPt>
          <c:dPt>
            <c:idx val="89"/>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7-B135-4F29-B62C-2A8A2B3064F6}"/>
              </c:ext>
            </c:extLst>
          </c:dPt>
          <c:dLbls>
            <c:dLbl>
              <c:idx val="17"/>
              <c:layout>
                <c:manualLayout>
                  <c:x val="-7.0163129275565691E-3"/>
                  <c:y val="-3.094297623676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4-B135-4F29-B62C-2A8A2B3064F6}"/>
                </c:ext>
              </c:extLst>
            </c:dLbl>
            <c:dLbl>
              <c:idx val="41"/>
              <c:layout>
                <c:manualLayout>
                  <c:x val="-1.0624649817387191E-2"/>
                  <c:y val="-3.23117765556520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B135-4F29-B62C-2A8A2B3064F6}"/>
                </c:ext>
              </c:extLst>
            </c:dLbl>
            <c:dLbl>
              <c:idx val="65"/>
              <c:layout>
                <c:manualLayout>
                  <c:x val="-1.1674058195803931E-2"/>
                  <c:y val="-2.6727422104102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6-B135-4F29-B62C-2A8A2B3064F6}"/>
                </c:ext>
              </c:extLst>
            </c:dLbl>
            <c:dLbl>
              <c:idx val="89"/>
              <c:layout>
                <c:manualLayout>
                  <c:x val="-7.1565471085103978E-3"/>
                  <c:y val="-2.8027270751529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[1]Zillow_Data!$D$113:$CO$113</c:f>
              <c:numCache>
                <c:formatCode>General</c:formatCode>
                <c:ptCount val="90"/>
                <c:pt idx="0">
                  <c:v>1326</c:v>
                </c:pt>
                <c:pt idx="1">
                  <c:v>1332</c:v>
                </c:pt>
                <c:pt idx="2">
                  <c:v>1338</c:v>
                </c:pt>
                <c:pt idx="3">
                  <c:v>1344</c:v>
                </c:pt>
                <c:pt idx="4">
                  <c:v>1351</c:v>
                </c:pt>
                <c:pt idx="5">
                  <c:v>1357</c:v>
                </c:pt>
                <c:pt idx="6">
                  <c:v>1363</c:v>
                </c:pt>
                <c:pt idx="7">
                  <c:v>1370</c:v>
                </c:pt>
                <c:pt idx="8">
                  <c:v>1376</c:v>
                </c:pt>
                <c:pt idx="9">
                  <c:v>1382</c:v>
                </c:pt>
                <c:pt idx="10">
                  <c:v>1390</c:v>
                </c:pt>
                <c:pt idx="11">
                  <c:v>1397</c:v>
                </c:pt>
                <c:pt idx="12">
                  <c:v>1405</c:v>
                </c:pt>
                <c:pt idx="13">
                  <c:v>1414</c:v>
                </c:pt>
                <c:pt idx="14">
                  <c:v>1423</c:v>
                </c:pt>
                <c:pt idx="15">
                  <c:v>1431</c:v>
                </c:pt>
                <c:pt idx="16">
                  <c:v>1440</c:v>
                </c:pt>
                <c:pt idx="17">
                  <c:v>1449</c:v>
                </c:pt>
                <c:pt idx="18">
                  <c:v>1458</c:v>
                </c:pt>
                <c:pt idx="19">
                  <c:v>1468</c:v>
                </c:pt>
                <c:pt idx="20">
                  <c:v>1478</c:v>
                </c:pt>
                <c:pt idx="21">
                  <c:v>1489</c:v>
                </c:pt>
                <c:pt idx="22">
                  <c:v>1499</c:v>
                </c:pt>
                <c:pt idx="23">
                  <c:v>1509</c:v>
                </c:pt>
                <c:pt idx="24">
                  <c:v>1519</c:v>
                </c:pt>
                <c:pt idx="25">
                  <c:v>1529</c:v>
                </c:pt>
                <c:pt idx="26">
                  <c:v>1539</c:v>
                </c:pt>
                <c:pt idx="27">
                  <c:v>1549</c:v>
                </c:pt>
                <c:pt idx="28">
                  <c:v>1559</c:v>
                </c:pt>
                <c:pt idx="29">
                  <c:v>1570</c:v>
                </c:pt>
                <c:pt idx="30">
                  <c:v>1580</c:v>
                </c:pt>
                <c:pt idx="31">
                  <c:v>1591</c:v>
                </c:pt>
                <c:pt idx="32">
                  <c:v>1602</c:v>
                </c:pt>
                <c:pt idx="33">
                  <c:v>1613</c:v>
                </c:pt>
                <c:pt idx="34">
                  <c:v>1625</c:v>
                </c:pt>
                <c:pt idx="35">
                  <c:v>1637</c:v>
                </c:pt>
                <c:pt idx="36">
                  <c:v>1648</c:v>
                </c:pt>
                <c:pt idx="37">
                  <c:v>1660</c:v>
                </c:pt>
                <c:pt idx="38">
                  <c:v>1672</c:v>
                </c:pt>
                <c:pt idx="39">
                  <c:v>1685</c:v>
                </c:pt>
                <c:pt idx="40">
                  <c:v>1696</c:v>
                </c:pt>
                <c:pt idx="41">
                  <c:v>1707</c:v>
                </c:pt>
                <c:pt idx="42">
                  <c:v>1718</c:v>
                </c:pt>
                <c:pt idx="43">
                  <c:v>1727</c:v>
                </c:pt>
                <c:pt idx="44">
                  <c:v>1737</c:v>
                </c:pt>
                <c:pt idx="45">
                  <c:v>1746</c:v>
                </c:pt>
                <c:pt idx="46">
                  <c:v>1755</c:v>
                </c:pt>
                <c:pt idx="47">
                  <c:v>1764</c:v>
                </c:pt>
                <c:pt idx="48">
                  <c:v>1773</c:v>
                </c:pt>
                <c:pt idx="49">
                  <c:v>1781</c:v>
                </c:pt>
                <c:pt idx="50">
                  <c:v>1790</c:v>
                </c:pt>
                <c:pt idx="51">
                  <c:v>1799</c:v>
                </c:pt>
                <c:pt idx="52">
                  <c:v>1808</c:v>
                </c:pt>
                <c:pt idx="53">
                  <c:v>1816</c:v>
                </c:pt>
                <c:pt idx="54">
                  <c:v>1825</c:v>
                </c:pt>
                <c:pt idx="55">
                  <c:v>1833</c:v>
                </c:pt>
                <c:pt idx="56">
                  <c:v>1842</c:v>
                </c:pt>
                <c:pt idx="57">
                  <c:v>1850</c:v>
                </c:pt>
                <c:pt idx="58">
                  <c:v>1858</c:v>
                </c:pt>
                <c:pt idx="59">
                  <c:v>1867</c:v>
                </c:pt>
                <c:pt idx="60">
                  <c:v>1875</c:v>
                </c:pt>
                <c:pt idx="61">
                  <c:v>1883</c:v>
                </c:pt>
                <c:pt idx="62">
                  <c:v>1891</c:v>
                </c:pt>
                <c:pt idx="63">
                  <c:v>1899</c:v>
                </c:pt>
                <c:pt idx="64">
                  <c:v>1908</c:v>
                </c:pt>
                <c:pt idx="65">
                  <c:v>1917</c:v>
                </c:pt>
                <c:pt idx="66">
                  <c:v>1926</c:v>
                </c:pt>
                <c:pt idx="67">
                  <c:v>1935</c:v>
                </c:pt>
                <c:pt idx="68">
                  <c:v>1945</c:v>
                </c:pt>
                <c:pt idx="69">
                  <c:v>1954</c:v>
                </c:pt>
                <c:pt idx="70">
                  <c:v>1963</c:v>
                </c:pt>
                <c:pt idx="71">
                  <c:v>1972</c:v>
                </c:pt>
                <c:pt idx="72">
                  <c:v>1980</c:v>
                </c:pt>
                <c:pt idx="73">
                  <c:v>1990</c:v>
                </c:pt>
                <c:pt idx="74">
                  <c:v>2000</c:v>
                </c:pt>
                <c:pt idx="75">
                  <c:v>2011</c:v>
                </c:pt>
                <c:pt idx="76">
                  <c:v>2024</c:v>
                </c:pt>
                <c:pt idx="77">
                  <c:v>2038</c:v>
                </c:pt>
                <c:pt idx="78">
                  <c:v>2051</c:v>
                </c:pt>
                <c:pt idx="79">
                  <c:v>2072</c:v>
                </c:pt>
                <c:pt idx="80">
                  <c:v>2093</c:v>
                </c:pt>
                <c:pt idx="81">
                  <c:v>2114</c:v>
                </c:pt>
                <c:pt idx="82">
                  <c:v>2138</c:v>
                </c:pt>
                <c:pt idx="83">
                  <c:v>2163</c:v>
                </c:pt>
                <c:pt idx="84">
                  <c:v>2187</c:v>
                </c:pt>
                <c:pt idx="85">
                  <c:v>2213</c:v>
                </c:pt>
                <c:pt idx="86">
                  <c:v>2238</c:v>
                </c:pt>
                <c:pt idx="87">
                  <c:v>2264</c:v>
                </c:pt>
                <c:pt idx="88">
                  <c:v>2290</c:v>
                </c:pt>
                <c:pt idx="89">
                  <c:v>2317</c:v>
                </c:pt>
              </c:numCache>
            </c:numRef>
          </c:val>
          <c:smooth val="0"/>
          <c:extLst>
            <c:ext xmlns:c16="http://schemas.microsoft.com/office/drawing/2014/chart" uri="{C3380CC4-5D6E-409C-BE32-E72D297353CC}">
              <c16:uniqueId val="{00000058-B135-4F29-B62C-2A8A2B3064F6}"/>
            </c:ext>
          </c:extLst>
        </c:ser>
        <c:dLbls>
          <c:showLegendKey val="0"/>
          <c:showVal val="0"/>
          <c:showCatName val="0"/>
          <c:showSerName val="0"/>
          <c:showPercent val="0"/>
          <c:showBubbleSize val="0"/>
        </c:dLbls>
        <c:smooth val="0"/>
        <c:axId val="499919088"/>
        <c:axId val="499914928"/>
        <c:extLst>
          <c:ext xmlns:c15="http://schemas.microsoft.com/office/drawing/2012/chart" uri="{02D57815-91ED-43cb-92C2-25804820EDAC}">
            <c15:filteredLineSeries>
              <c15:ser>
                <c:idx val="0"/>
                <c:order val="0"/>
                <c:tx>
                  <c:strRef>
                    <c:extLst>
                      <c:ext uri="{02D57815-91ED-43cb-92C2-25804820EDAC}">
                        <c15:formulaRef>
                          <c15:sqref>[1]Zillow_Data!$B$2</c15:sqref>
                        </c15:formulaRef>
                      </c:ext>
                    </c:extLst>
                    <c:strCache>
                      <c:ptCount val="1"/>
                      <c:pt idx="0">
                        <c:v>United States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c:ext uri="{02D57815-91ED-43cb-92C2-25804820EDAC}">
                        <c15:formulaRef>
                          <c15:sqref>[1]Zillow_Data!$C$2:$CO$2</c15:sqref>
                        </c15:formulaRef>
                      </c:ext>
                    </c:extLst>
                    <c:numCache>
                      <c:formatCode>General</c:formatCode>
                      <c:ptCount val="91"/>
                      <c:pt idx="0">
                        <c:v>0</c:v>
                      </c:pt>
                      <c:pt idx="1">
                        <c:v>1358</c:v>
                      </c:pt>
                      <c:pt idx="2">
                        <c:v>1364</c:v>
                      </c:pt>
                      <c:pt idx="3">
                        <c:v>1369</c:v>
                      </c:pt>
                      <c:pt idx="4">
                        <c:v>1375</c:v>
                      </c:pt>
                      <c:pt idx="5">
                        <c:v>1381</c:v>
                      </c:pt>
                      <c:pt idx="6">
                        <c:v>1386</c:v>
                      </c:pt>
                      <c:pt idx="7">
                        <c:v>1392</c:v>
                      </c:pt>
                      <c:pt idx="8">
                        <c:v>1397</c:v>
                      </c:pt>
                      <c:pt idx="9">
                        <c:v>1403</c:v>
                      </c:pt>
                      <c:pt idx="10">
                        <c:v>1409</c:v>
                      </c:pt>
                      <c:pt idx="11">
                        <c:v>1414</c:v>
                      </c:pt>
                      <c:pt idx="12">
                        <c:v>1420</c:v>
                      </c:pt>
                      <c:pt idx="13">
                        <c:v>1426</c:v>
                      </c:pt>
                      <c:pt idx="14">
                        <c:v>1431</c:v>
                      </c:pt>
                      <c:pt idx="15">
                        <c:v>1436</c:v>
                      </c:pt>
                      <c:pt idx="16">
                        <c:v>1442</c:v>
                      </c:pt>
                      <c:pt idx="17">
                        <c:v>1447</c:v>
                      </c:pt>
                      <c:pt idx="18">
                        <c:v>1453</c:v>
                      </c:pt>
                      <c:pt idx="19">
                        <c:v>1458</c:v>
                      </c:pt>
                      <c:pt idx="20">
                        <c:v>1463</c:v>
                      </c:pt>
                      <c:pt idx="21">
                        <c:v>1469</c:v>
                      </c:pt>
                      <c:pt idx="22">
                        <c:v>1474</c:v>
                      </c:pt>
                      <c:pt idx="23">
                        <c:v>1479</c:v>
                      </c:pt>
                      <c:pt idx="24">
                        <c:v>1484</c:v>
                      </c:pt>
                      <c:pt idx="25">
                        <c:v>1489</c:v>
                      </c:pt>
                      <c:pt idx="26">
                        <c:v>1494</c:v>
                      </c:pt>
                      <c:pt idx="27">
                        <c:v>1499</c:v>
                      </c:pt>
                      <c:pt idx="28">
                        <c:v>1503</c:v>
                      </c:pt>
                      <c:pt idx="29">
                        <c:v>1507</c:v>
                      </c:pt>
                      <c:pt idx="30">
                        <c:v>1511</c:v>
                      </c:pt>
                      <c:pt idx="31">
                        <c:v>1516</c:v>
                      </c:pt>
                      <c:pt idx="32">
                        <c:v>1520</c:v>
                      </c:pt>
                      <c:pt idx="33">
                        <c:v>1524</c:v>
                      </c:pt>
                      <c:pt idx="34">
                        <c:v>1527</c:v>
                      </c:pt>
                      <c:pt idx="35">
                        <c:v>1531</c:v>
                      </c:pt>
                      <c:pt idx="36">
                        <c:v>1535</c:v>
                      </c:pt>
                      <c:pt idx="37">
                        <c:v>1540</c:v>
                      </c:pt>
                      <c:pt idx="38">
                        <c:v>1544</c:v>
                      </c:pt>
                      <c:pt idx="39">
                        <c:v>1548</c:v>
                      </c:pt>
                      <c:pt idx="40">
                        <c:v>1552</c:v>
                      </c:pt>
                      <c:pt idx="41">
                        <c:v>1556</c:v>
                      </c:pt>
                      <c:pt idx="42">
                        <c:v>1561</c:v>
                      </c:pt>
                      <c:pt idx="43">
                        <c:v>1565</c:v>
                      </c:pt>
                      <c:pt idx="44">
                        <c:v>1569</c:v>
                      </c:pt>
                      <c:pt idx="45">
                        <c:v>1574</c:v>
                      </c:pt>
                      <c:pt idx="46">
                        <c:v>1578</c:v>
                      </c:pt>
                      <c:pt idx="47">
                        <c:v>1582</c:v>
                      </c:pt>
                      <c:pt idx="48">
                        <c:v>1587</c:v>
                      </c:pt>
                      <c:pt idx="49">
                        <c:v>1591</c:v>
                      </c:pt>
                      <c:pt idx="50">
                        <c:v>1596</c:v>
                      </c:pt>
                      <c:pt idx="51">
                        <c:v>1600</c:v>
                      </c:pt>
                      <c:pt idx="52">
                        <c:v>1605</c:v>
                      </c:pt>
                      <c:pt idx="53">
                        <c:v>1610</c:v>
                      </c:pt>
                      <c:pt idx="54">
                        <c:v>1615</c:v>
                      </c:pt>
                      <c:pt idx="55">
                        <c:v>1620</c:v>
                      </c:pt>
                      <c:pt idx="56">
                        <c:v>1625</c:v>
                      </c:pt>
                      <c:pt idx="57">
                        <c:v>1630</c:v>
                      </c:pt>
                      <c:pt idx="58">
                        <c:v>1635</c:v>
                      </c:pt>
                      <c:pt idx="59">
                        <c:v>1640</c:v>
                      </c:pt>
                      <c:pt idx="60">
                        <c:v>1645</c:v>
                      </c:pt>
                      <c:pt idx="61">
                        <c:v>1650</c:v>
                      </c:pt>
                      <c:pt idx="62">
                        <c:v>1655</c:v>
                      </c:pt>
                      <c:pt idx="63">
                        <c:v>1660</c:v>
                      </c:pt>
                      <c:pt idx="64">
                        <c:v>1665</c:v>
                      </c:pt>
                      <c:pt idx="65">
                        <c:v>1670</c:v>
                      </c:pt>
                      <c:pt idx="66">
                        <c:v>1675</c:v>
                      </c:pt>
                      <c:pt idx="67">
                        <c:v>1680</c:v>
                      </c:pt>
                      <c:pt idx="68">
                        <c:v>1684</c:v>
                      </c:pt>
                      <c:pt idx="69">
                        <c:v>1688</c:v>
                      </c:pt>
                      <c:pt idx="70">
                        <c:v>1692</c:v>
                      </c:pt>
                      <c:pt idx="71">
                        <c:v>1694</c:v>
                      </c:pt>
                      <c:pt idx="72">
                        <c:v>1697</c:v>
                      </c:pt>
                      <c:pt idx="73">
                        <c:v>1699</c:v>
                      </c:pt>
                      <c:pt idx="74">
                        <c:v>1700</c:v>
                      </c:pt>
                      <c:pt idx="75">
                        <c:v>1701</c:v>
                      </c:pt>
                      <c:pt idx="76">
                        <c:v>1702</c:v>
                      </c:pt>
                      <c:pt idx="77">
                        <c:v>1703</c:v>
                      </c:pt>
                      <c:pt idx="78">
                        <c:v>1704</c:v>
                      </c:pt>
                      <c:pt idx="79">
                        <c:v>1705</c:v>
                      </c:pt>
                      <c:pt idx="80">
                        <c:v>1709</c:v>
                      </c:pt>
                      <c:pt idx="81">
                        <c:v>1713</c:v>
                      </c:pt>
                      <c:pt idx="82">
                        <c:v>1717</c:v>
                      </c:pt>
                      <c:pt idx="83">
                        <c:v>1724</c:v>
                      </c:pt>
                      <c:pt idx="84">
                        <c:v>1730</c:v>
                      </c:pt>
                      <c:pt idx="85">
                        <c:v>1737</c:v>
                      </c:pt>
                      <c:pt idx="86">
                        <c:v>1744</c:v>
                      </c:pt>
                      <c:pt idx="87">
                        <c:v>1750</c:v>
                      </c:pt>
                      <c:pt idx="88">
                        <c:v>1757</c:v>
                      </c:pt>
                      <c:pt idx="89">
                        <c:v>1765</c:v>
                      </c:pt>
                      <c:pt idx="90">
                        <c:v>1772</c:v>
                      </c:pt>
                    </c:numCache>
                  </c:numRef>
                </c:val>
                <c:smooth val="0"/>
                <c:extLst>
                  <c:ext xmlns:c16="http://schemas.microsoft.com/office/drawing/2014/chart" uri="{C3380CC4-5D6E-409C-BE32-E72D297353CC}">
                    <c16:uniqueId val="{00000000-B135-4F29-B62C-2A8A2B3064F6}"/>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[1]Zillow_Data!$B$3</c15:sqref>
                        </c15:formulaRef>
                      </c:ext>
                    </c:extLst>
                    <c:strCache>
                      <c:ptCount val="1"/>
                      <c:pt idx="0">
                        <c:v>New York, NY</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[1]Zillow_Data!$C$3:$CO$3</c15:sqref>
                        </c15:formulaRef>
                      </c:ext>
                    </c:extLst>
                    <c:numCache>
                      <c:formatCode>General</c:formatCode>
                      <c:ptCount val="91"/>
                      <c:pt idx="0">
                        <c:v>1</c:v>
                      </c:pt>
                      <c:pt idx="1">
                        <c:v>2261</c:v>
                      </c:pt>
                      <c:pt idx="2">
                        <c:v>2272</c:v>
                      </c:pt>
                      <c:pt idx="3">
                        <c:v>2282</c:v>
                      </c:pt>
                      <c:pt idx="4">
                        <c:v>2292</c:v>
                      </c:pt>
                      <c:pt idx="5">
                        <c:v>2302</c:v>
                      </c:pt>
                      <c:pt idx="6">
                        <c:v>2312</c:v>
                      </c:pt>
                      <c:pt idx="7">
                        <c:v>2322</c:v>
                      </c:pt>
                      <c:pt idx="8">
                        <c:v>2332</c:v>
                      </c:pt>
                      <c:pt idx="9">
                        <c:v>2342</c:v>
                      </c:pt>
                      <c:pt idx="10">
                        <c:v>2352</c:v>
                      </c:pt>
                      <c:pt idx="11">
                        <c:v>2362</c:v>
                      </c:pt>
                      <c:pt idx="12">
                        <c:v>2371</c:v>
                      </c:pt>
                      <c:pt idx="13">
                        <c:v>2381</c:v>
                      </c:pt>
                      <c:pt idx="14">
                        <c:v>2390</c:v>
                      </c:pt>
                      <c:pt idx="15">
                        <c:v>2399</c:v>
                      </c:pt>
                      <c:pt idx="16">
                        <c:v>2408</c:v>
                      </c:pt>
                      <c:pt idx="17">
                        <c:v>2417</c:v>
                      </c:pt>
                      <c:pt idx="18">
                        <c:v>2425</c:v>
                      </c:pt>
                      <c:pt idx="19">
                        <c:v>2434</c:v>
                      </c:pt>
                      <c:pt idx="20">
                        <c:v>2441</c:v>
                      </c:pt>
                      <c:pt idx="21">
                        <c:v>2448</c:v>
                      </c:pt>
                      <c:pt idx="22">
                        <c:v>2456</c:v>
                      </c:pt>
                      <c:pt idx="23">
                        <c:v>2461</c:v>
                      </c:pt>
                      <c:pt idx="24">
                        <c:v>2467</c:v>
                      </c:pt>
                      <c:pt idx="25">
                        <c:v>2472</c:v>
                      </c:pt>
                      <c:pt idx="26">
                        <c:v>2476</c:v>
                      </c:pt>
                      <c:pt idx="27">
                        <c:v>2481</c:v>
                      </c:pt>
                      <c:pt idx="28">
                        <c:v>2485</c:v>
                      </c:pt>
                      <c:pt idx="29">
                        <c:v>2489</c:v>
                      </c:pt>
                      <c:pt idx="30">
                        <c:v>2493</c:v>
                      </c:pt>
                      <c:pt idx="31">
                        <c:v>2496</c:v>
                      </c:pt>
                      <c:pt idx="32">
                        <c:v>2500</c:v>
                      </c:pt>
                      <c:pt idx="33">
                        <c:v>2503</c:v>
                      </c:pt>
                      <c:pt idx="34">
                        <c:v>2507</c:v>
                      </c:pt>
                      <c:pt idx="35">
                        <c:v>2510</c:v>
                      </c:pt>
                      <c:pt idx="36">
                        <c:v>2514</c:v>
                      </c:pt>
                      <c:pt idx="37">
                        <c:v>2518</c:v>
                      </c:pt>
                      <c:pt idx="38">
                        <c:v>2521</c:v>
                      </c:pt>
                      <c:pt idx="39">
                        <c:v>2525</c:v>
                      </c:pt>
                      <c:pt idx="40">
                        <c:v>2529</c:v>
                      </c:pt>
                      <c:pt idx="41">
                        <c:v>2532</c:v>
                      </c:pt>
                      <c:pt idx="42">
                        <c:v>2536</c:v>
                      </c:pt>
                      <c:pt idx="43">
                        <c:v>2539</c:v>
                      </c:pt>
                      <c:pt idx="44">
                        <c:v>2541</c:v>
                      </c:pt>
                      <c:pt idx="45">
                        <c:v>2544</c:v>
                      </c:pt>
                      <c:pt idx="46">
                        <c:v>2547</c:v>
                      </c:pt>
                      <c:pt idx="47">
                        <c:v>2549</c:v>
                      </c:pt>
                      <c:pt idx="48">
                        <c:v>2551</c:v>
                      </c:pt>
                      <c:pt idx="49">
                        <c:v>2554</c:v>
                      </c:pt>
                      <c:pt idx="50">
                        <c:v>2557</c:v>
                      </c:pt>
                      <c:pt idx="51">
                        <c:v>2560</c:v>
                      </c:pt>
                      <c:pt idx="52">
                        <c:v>2563</c:v>
                      </c:pt>
                      <c:pt idx="53">
                        <c:v>2568</c:v>
                      </c:pt>
                      <c:pt idx="54">
                        <c:v>2572</c:v>
                      </c:pt>
                      <c:pt idx="55">
                        <c:v>2576</c:v>
                      </c:pt>
                      <c:pt idx="56">
                        <c:v>2581</c:v>
                      </c:pt>
                      <c:pt idx="57">
                        <c:v>2586</c:v>
                      </c:pt>
                      <c:pt idx="58">
                        <c:v>2591</c:v>
                      </c:pt>
                      <c:pt idx="59">
                        <c:v>2596</c:v>
                      </c:pt>
                      <c:pt idx="60">
                        <c:v>2602</c:v>
                      </c:pt>
                      <c:pt idx="61">
                        <c:v>2607</c:v>
                      </c:pt>
                      <c:pt idx="62">
                        <c:v>2613</c:v>
                      </c:pt>
                      <c:pt idx="63">
                        <c:v>2618</c:v>
                      </c:pt>
                      <c:pt idx="64">
                        <c:v>2624</c:v>
                      </c:pt>
                      <c:pt idx="65">
                        <c:v>2628</c:v>
                      </c:pt>
                      <c:pt idx="66">
                        <c:v>2633</c:v>
                      </c:pt>
                      <c:pt idx="67">
                        <c:v>2638</c:v>
                      </c:pt>
                      <c:pt idx="68">
                        <c:v>2642</c:v>
                      </c:pt>
                      <c:pt idx="69">
                        <c:v>2645</c:v>
                      </c:pt>
                      <c:pt idx="70">
                        <c:v>2649</c:v>
                      </c:pt>
                      <c:pt idx="71">
                        <c:v>2646</c:v>
                      </c:pt>
                      <c:pt idx="72">
                        <c:v>2643</c:v>
                      </c:pt>
                      <c:pt idx="73">
                        <c:v>2640</c:v>
                      </c:pt>
                      <c:pt idx="74">
                        <c:v>2627</c:v>
                      </c:pt>
                      <c:pt idx="75">
                        <c:v>2614</c:v>
                      </c:pt>
                      <c:pt idx="76">
                        <c:v>2601</c:v>
                      </c:pt>
                      <c:pt idx="77">
                        <c:v>2583</c:v>
                      </c:pt>
                      <c:pt idx="78">
                        <c:v>2564</c:v>
                      </c:pt>
                      <c:pt idx="79">
                        <c:v>2546</c:v>
                      </c:pt>
                      <c:pt idx="80">
                        <c:v>2531</c:v>
                      </c:pt>
                      <c:pt idx="81">
                        <c:v>2517</c:v>
                      </c:pt>
                      <c:pt idx="82">
                        <c:v>2503</c:v>
                      </c:pt>
                      <c:pt idx="83">
                        <c:v>2493</c:v>
                      </c:pt>
                      <c:pt idx="84">
                        <c:v>2483</c:v>
                      </c:pt>
                      <c:pt idx="85">
                        <c:v>2473</c:v>
                      </c:pt>
                      <c:pt idx="86">
                        <c:v>2464</c:v>
                      </c:pt>
                      <c:pt idx="87">
                        <c:v>2456</c:v>
                      </c:pt>
                      <c:pt idx="88">
                        <c:v>2447</c:v>
                      </c:pt>
                      <c:pt idx="89">
                        <c:v>2440</c:v>
                      </c:pt>
                      <c:pt idx="90">
                        <c:v>2432</c:v>
                      </c:pt>
                    </c:numCache>
                  </c:numRef>
                </c:val>
                <c:smooth val="0"/>
                <c:extLst xmlns:c15="http://schemas.microsoft.com/office/drawing/2012/chart">
                  <c:ext xmlns:c16="http://schemas.microsoft.com/office/drawing/2014/chart" uri="{C3380CC4-5D6E-409C-BE32-E72D297353CC}">
                    <c16:uniqueId val="{00000001-B135-4F29-B62C-2A8A2B3064F6}"/>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[1]Zillow_Data!$B$4</c15:sqref>
                        </c15:formulaRef>
                      </c:ext>
                    </c:extLst>
                    <c:strCache>
                      <c:ptCount val="1"/>
                      <c:pt idx="0">
                        <c:v>Los Angeles-Long Beach-Anaheim, CA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[1]Zillow_Data!$C$4:$CO$4</c15:sqref>
                        </c15:formulaRef>
                      </c:ext>
                    </c:extLst>
                    <c:numCache>
                      <c:formatCode>General</c:formatCode>
                      <c:ptCount val="91"/>
                      <c:pt idx="0">
                        <c:v>2</c:v>
                      </c:pt>
                      <c:pt idx="1">
                        <c:v>1771</c:v>
                      </c:pt>
                      <c:pt idx="2">
                        <c:v>1781</c:v>
                      </c:pt>
                      <c:pt idx="3">
                        <c:v>1792</c:v>
                      </c:pt>
                      <c:pt idx="4">
                        <c:v>1803</c:v>
                      </c:pt>
                      <c:pt idx="5">
                        <c:v>1813</c:v>
                      </c:pt>
                      <c:pt idx="6">
                        <c:v>1824</c:v>
                      </c:pt>
                      <c:pt idx="7">
                        <c:v>1835</c:v>
                      </c:pt>
                      <c:pt idx="8">
                        <c:v>1845</c:v>
                      </c:pt>
                      <c:pt idx="9">
                        <c:v>1856</c:v>
                      </c:pt>
                      <c:pt idx="10">
                        <c:v>1867</c:v>
                      </c:pt>
                      <c:pt idx="11">
                        <c:v>1877</c:v>
                      </c:pt>
                      <c:pt idx="12">
                        <c:v>1888</c:v>
                      </c:pt>
                      <c:pt idx="13">
                        <c:v>1899</c:v>
                      </c:pt>
                      <c:pt idx="14">
                        <c:v>1909</c:v>
                      </c:pt>
                      <c:pt idx="15">
                        <c:v>1919</c:v>
                      </c:pt>
                      <c:pt idx="16">
                        <c:v>1930</c:v>
                      </c:pt>
                      <c:pt idx="17">
                        <c:v>1940</c:v>
                      </c:pt>
                      <c:pt idx="18">
                        <c:v>1951</c:v>
                      </c:pt>
                      <c:pt idx="19">
                        <c:v>1962</c:v>
                      </c:pt>
                      <c:pt idx="20">
                        <c:v>1972</c:v>
                      </c:pt>
                      <c:pt idx="21">
                        <c:v>1983</c:v>
                      </c:pt>
                      <c:pt idx="22">
                        <c:v>1994</c:v>
                      </c:pt>
                      <c:pt idx="23">
                        <c:v>2005</c:v>
                      </c:pt>
                      <c:pt idx="24">
                        <c:v>2016</c:v>
                      </c:pt>
                      <c:pt idx="25">
                        <c:v>2027</c:v>
                      </c:pt>
                      <c:pt idx="26">
                        <c:v>2037</c:v>
                      </c:pt>
                      <c:pt idx="27">
                        <c:v>2048</c:v>
                      </c:pt>
                      <c:pt idx="28">
                        <c:v>2058</c:v>
                      </c:pt>
                      <c:pt idx="29">
                        <c:v>2068</c:v>
                      </c:pt>
                      <c:pt idx="30">
                        <c:v>2077</c:v>
                      </c:pt>
                      <c:pt idx="31">
                        <c:v>2087</c:v>
                      </c:pt>
                      <c:pt idx="32">
                        <c:v>2096</c:v>
                      </c:pt>
                      <c:pt idx="33">
                        <c:v>2105</c:v>
                      </c:pt>
                      <c:pt idx="34">
                        <c:v>2115</c:v>
                      </c:pt>
                      <c:pt idx="35">
                        <c:v>2124</c:v>
                      </c:pt>
                      <c:pt idx="36">
                        <c:v>2133</c:v>
                      </c:pt>
                      <c:pt idx="37">
                        <c:v>2142</c:v>
                      </c:pt>
                      <c:pt idx="38">
                        <c:v>2152</c:v>
                      </c:pt>
                      <c:pt idx="39">
                        <c:v>2161</c:v>
                      </c:pt>
                      <c:pt idx="40">
                        <c:v>2170</c:v>
                      </c:pt>
                      <c:pt idx="41">
                        <c:v>2179</c:v>
                      </c:pt>
                      <c:pt idx="42">
                        <c:v>2188</c:v>
                      </c:pt>
                      <c:pt idx="43">
                        <c:v>2197</c:v>
                      </c:pt>
                      <c:pt idx="44">
                        <c:v>2205</c:v>
                      </c:pt>
                      <c:pt idx="45">
                        <c:v>2213</c:v>
                      </c:pt>
                      <c:pt idx="46">
                        <c:v>2221</c:v>
                      </c:pt>
                      <c:pt idx="47">
                        <c:v>2228</c:v>
                      </c:pt>
                      <c:pt idx="48">
                        <c:v>2236</c:v>
                      </c:pt>
                      <c:pt idx="49">
                        <c:v>2243</c:v>
                      </c:pt>
                      <c:pt idx="50">
                        <c:v>2251</c:v>
                      </c:pt>
                      <c:pt idx="51">
                        <c:v>2259</c:v>
                      </c:pt>
                      <c:pt idx="52">
                        <c:v>2267</c:v>
                      </c:pt>
                      <c:pt idx="53">
                        <c:v>2275</c:v>
                      </c:pt>
                      <c:pt idx="54">
                        <c:v>2283</c:v>
                      </c:pt>
                      <c:pt idx="55">
                        <c:v>2292</c:v>
                      </c:pt>
                      <c:pt idx="56">
                        <c:v>2300</c:v>
                      </c:pt>
                      <c:pt idx="57">
                        <c:v>2308</c:v>
                      </c:pt>
                      <c:pt idx="58">
                        <c:v>2316</c:v>
                      </c:pt>
                      <c:pt idx="59">
                        <c:v>2323</c:v>
                      </c:pt>
                      <c:pt idx="60">
                        <c:v>2331</c:v>
                      </c:pt>
                      <c:pt idx="61">
                        <c:v>2338</c:v>
                      </c:pt>
                      <c:pt idx="62">
                        <c:v>2346</c:v>
                      </c:pt>
                      <c:pt idx="63">
                        <c:v>2353</c:v>
                      </c:pt>
                      <c:pt idx="64">
                        <c:v>2360</c:v>
                      </c:pt>
                      <c:pt idx="65">
                        <c:v>2367</c:v>
                      </c:pt>
                      <c:pt idx="66">
                        <c:v>2374</c:v>
                      </c:pt>
                      <c:pt idx="67">
                        <c:v>2381</c:v>
                      </c:pt>
                      <c:pt idx="68">
                        <c:v>2386</c:v>
                      </c:pt>
                      <c:pt idx="69">
                        <c:v>2392</c:v>
                      </c:pt>
                      <c:pt idx="70">
                        <c:v>2397</c:v>
                      </c:pt>
                      <c:pt idx="71">
                        <c:v>2399</c:v>
                      </c:pt>
                      <c:pt idx="72">
                        <c:v>2401</c:v>
                      </c:pt>
                      <c:pt idx="73">
                        <c:v>2402</c:v>
                      </c:pt>
                      <c:pt idx="74">
                        <c:v>2402</c:v>
                      </c:pt>
                      <c:pt idx="75">
                        <c:v>2401</c:v>
                      </c:pt>
                      <c:pt idx="76">
                        <c:v>2400</c:v>
                      </c:pt>
                      <c:pt idx="77">
                        <c:v>2399</c:v>
                      </c:pt>
                      <c:pt idx="78">
                        <c:v>2398</c:v>
                      </c:pt>
                      <c:pt idx="79">
                        <c:v>2396</c:v>
                      </c:pt>
                      <c:pt idx="80">
                        <c:v>2398</c:v>
                      </c:pt>
                      <c:pt idx="81">
                        <c:v>2400</c:v>
                      </c:pt>
                      <c:pt idx="82">
                        <c:v>2402</c:v>
                      </c:pt>
                      <c:pt idx="83">
                        <c:v>2407</c:v>
                      </c:pt>
                      <c:pt idx="84">
                        <c:v>2412</c:v>
                      </c:pt>
                      <c:pt idx="85">
                        <c:v>2417</c:v>
                      </c:pt>
                      <c:pt idx="86">
                        <c:v>2422</c:v>
                      </c:pt>
                      <c:pt idx="87">
                        <c:v>2428</c:v>
                      </c:pt>
                      <c:pt idx="88">
                        <c:v>2433</c:v>
                      </c:pt>
                      <c:pt idx="89">
                        <c:v>2439</c:v>
                      </c:pt>
                      <c:pt idx="90">
                        <c:v>2445</c:v>
                      </c:pt>
                    </c:numCache>
                  </c:numRef>
                </c:val>
                <c:smooth val="0"/>
                <c:extLst xmlns:c15="http://schemas.microsoft.com/office/drawing/2012/chart">
                  <c:ext xmlns:c16="http://schemas.microsoft.com/office/drawing/2014/chart" uri="{C3380CC4-5D6E-409C-BE32-E72D297353CC}">
                    <c16:uniqueId val="{00000002-B135-4F29-B62C-2A8A2B3064F6}"/>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[1]Zillow_Data!$B$5</c15:sqref>
                        </c15:formulaRef>
                      </c:ext>
                    </c:extLst>
                    <c:strCache>
                      <c:ptCount val="1"/>
                      <c:pt idx="0">
                        <c:v>Chicago, IL</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[1]Zillow_Data!$C$5:$CO$5</c15:sqref>
                        </c15:formulaRef>
                      </c:ext>
                    </c:extLst>
                    <c:numCache>
                      <c:formatCode>General</c:formatCode>
                      <c:ptCount val="91"/>
                      <c:pt idx="0">
                        <c:v>3</c:v>
                      </c:pt>
                      <c:pt idx="1">
                        <c:v>1501</c:v>
                      </c:pt>
                      <c:pt idx="2">
                        <c:v>1505</c:v>
                      </c:pt>
                      <c:pt idx="3">
                        <c:v>1509</c:v>
                      </c:pt>
                      <c:pt idx="4">
                        <c:v>1513</c:v>
                      </c:pt>
                      <c:pt idx="5">
                        <c:v>1517</c:v>
                      </c:pt>
                      <c:pt idx="6">
                        <c:v>1520</c:v>
                      </c:pt>
                      <c:pt idx="7">
                        <c:v>1524</c:v>
                      </c:pt>
                      <c:pt idx="8">
                        <c:v>1528</c:v>
                      </c:pt>
                      <c:pt idx="9">
                        <c:v>1532</c:v>
                      </c:pt>
                      <c:pt idx="10">
                        <c:v>1535</c:v>
                      </c:pt>
                      <c:pt idx="11">
                        <c:v>1539</c:v>
                      </c:pt>
                      <c:pt idx="12">
                        <c:v>1543</c:v>
                      </c:pt>
                      <c:pt idx="13">
                        <c:v>1546</c:v>
                      </c:pt>
                      <c:pt idx="14">
                        <c:v>1550</c:v>
                      </c:pt>
                      <c:pt idx="15">
                        <c:v>1554</c:v>
                      </c:pt>
                      <c:pt idx="16">
                        <c:v>1558</c:v>
                      </c:pt>
                      <c:pt idx="17">
                        <c:v>1562</c:v>
                      </c:pt>
                      <c:pt idx="18">
                        <c:v>1566</c:v>
                      </c:pt>
                      <c:pt idx="19">
                        <c:v>1570</c:v>
                      </c:pt>
                      <c:pt idx="20">
                        <c:v>1575</c:v>
                      </c:pt>
                      <c:pt idx="21">
                        <c:v>1580</c:v>
                      </c:pt>
                      <c:pt idx="22">
                        <c:v>1585</c:v>
                      </c:pt>
                      <c:pt idx="23">
                        <c:v>1590</c:v>
                      </c:pt>
                      <c:pt idx="24">
                        <c:v>1595</c:v>
                      </c:pt>
                      <c:pt idx="25">
                        <c:v>1600</c:v>
                      </c:pt>
                      <c:pt idx="26">
                        <c:v>1604</c:v>
                      </c:pt>
                      <c:pt idx="27">
                        <c:v>1608</c:v>
                      </c:pt>
                      <c:pt idx="28">
                        <c:v>1612</c:v>
                      </c:pt>
                      <c:pt idx="29">
                        <c:v>1615</c:v>
                      </c:pt>
                      <c:pt idx="30">
                        <c:v>1618</c:v>
                      </c:pt>
                      <c:pt idx="31">
                        <c:v>1621</c:v>
                      </c:pt>
                      <c:pt idx="32">
                        <c:v>1624</c:v>
                      </c:pt>
                      <c:pt idx="33">
                        <c:v>1627</c:v>
                      </c:pt>
                      <c:pt idx="34">
                        <c:v>1630</c:v>
                      </c:pt>
                      <c:pt idx="35">
                        <c:v>1633</c:v>
                      </c:pt>
                      <c:pt idx="36">
                        <c:v>1635</c:v>
                      </c:pt>
                      <c:pt idx="37">
                        <c:v>1638</c:v>
                      </c:pt>
                      <c:pt idx="38">
                        <c:v>1641</c:v>
                      </c:pt>
                      <c:pt idx="39">
                        <c:v>1643</c:v>
                      </c:pt>
                      <c:pt idx="40">
                        <c:v>1646</c:v>
                      </c:pt>
                      <c:pt idx="41">
                        <c:v>1649</c:v>
                      </c:pt>
                      <c:pt idx="42">
                        <c:v>1652</c:v>
                      </c:pt>
                      <c:pt idx="43">
                        <c:v>1655</c:v>
                      </c:pt>
                      <c:pt idx="44">
                        <c:v>1658</c:v>
                      </c:pt>
                      <c:pt idx="45">
                        <c:v>1660</c:v>
                      </c:pt>
                      <c:pt idx="46">
                        <c:v>1663</c:v>
                      </c:pt>
                      <c:pt idx="47">
                        <c:v>1666</c:v>
                      </c:pt>
                      <c:pt idx="48">
                        <c:v>1668</c:v>
                      </c:pt>
                      <c:pt idx="49">
                        <c:v>1671</c:v>
                      </c:pt>
                      <c:pt idx="50">
                        <c:v>1673</c:v>
                      </c:pt>
                      <c:pt idx="51">
                        <c:v>1676</c:v>
                      </c:pt>
                      <c:pt idx="52">
                        <c:v>1679</c:v>
                      </c:pt>
                      <c:pt idx="53">
                        <c:v>1682</c:v>
                      </c:pt>
                      <c:pt idx="54">
                        <c:v>1685</c:v>
                      </c:pt>
                      <c:pt idx="55">
                        <c:v>1688</c:v>
                      </c:pt>
                      <c:pt idx="56">
                        <c:v>1691</c:v>
                      </c:pt>
                      <c:pt idx="57">
                        <c:v>1694</c:v>
                      </c:pt>
                      <c:pt idx="58">
                        <c:v>1697</c:v>
                      </c:pt>
                      <c:pt idx="59">
                        <c:v>1701</c:v>
                      </c:pt>
                      <c:pt idx="60">
                        <c:v>1704</c:v>
                      </c:pt>
                      <c:pt idx="61">
                        <c:v>1708</c:v>
                      </c:pt>
                      <c:pt idx="62">
                        <c:v>1712</c:v>
                      </c:pt>
                      <c:pt idx="63">
                        <c:v>1716</c:v>
                      </c:pt>
                      <c:pt idx="64">
                        <c:v>1720</c:v>
                      </c:pt>
                      <c:pt idx="65">
                        <c:v>1724</c:v>
                      </c:pt>
                      <c:pt idx="66">
                        <c:v>1728</c:v>
                      </c:pt>
                      <c:pt idx="67">
                        <c:v>1732</c:v>
                      </c:pt>
                      <c:pt idx="68">
                        <c:v>1735</c:v>
                      </c:pt>
                      <c:pt idx="69">
                        <c:v>1738</c:v>
                      </c:pt>
                      <c:pt idx="70">
                        <c:v>1742</c:v>
                      </c:pt>
                      <c:pt idx="71">
                        <c:v>1743</c:v>
                      </c:pt>
                      <c:pt idx="72">
                        <c:v>1744</c:v>
                      </c:pt>
                      <c:pt idx="73">
                        <c:v>1745</c:v>
                      </c:pt>
                      <c:pt idx="74">
                        <c:v>1743</c:v>
                      </c:pt>
                      <c:pt idx="75">
                        <c:v>1742</c:v>
                      </c:pt>
                      <c:pt idx="76">
                        <c:v>1740</c:v>
                      </c:pt>
                      <c:pt idx="77">
                        <c:v>1737</c:v>
                      </c:pt>
                      <c:pt idx="78">
                        <c:v>1733</c:v>
                      </c:pt>
                      <c:pt idx="79">
                        <c:v>1730</c:v>
                      </c:pt>
                      <c:pt idx="80">
                        <c:v>1728</c:v>
                      </c:pt>
                      <c:pt idx="81">
                        <c:v>1727</c:v>
                      </c:pt>
                      <c:pt idx="82">
                        <c:v>1725</c:v>
                      </c:pt>
                      <c:pt idx="83">
                        <c:v>1725</c:v>
                      </c:pt>
                      <c:pt idx="84">
                        <c:v>1726</c:v>
                      </c:pt>
                      <c:pt idx="85">
                        <c:v>1726</c:v>
                      </c:pt>
                      <c:pt idx="86">
                        <c:v>1726</c:v>
                      </c:pt>
                      <c:pt idx="87">
                        <c:v>1727</c:v>
                      </c:pt>
                      <c:pt idx="88">
                        <c:v>1728</c:v>
                      </c:pt>
                      <c:pt idx="89">
                        <c:v>1729</c:v>
                      </c:pt>
                      <c:pt idx="90">
                        <c:v>1730</c:v>
                      </c:pt>
                    </c:numCache>
                  </c:numRef>
                </c:val>
                <c:smooth val="0"/>
                <c:extLst xmlns:c15="http://schemas.microsoft.com/office/drawing/2012/chart">
                  <c:ext xmlns:c16="http://schemas.microsoft.com/office/drawing/2014/chart" uri="{C3380CC4-5D6E-409C-BE32-E72D297353CC}">
                    <c16:uniqueId val="{00000003-B135-4F29-B62C-2A8A2B3064F6}"/>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[1]Zillow_Data!$B$6</c15:sqref>
                        </c15:formulaRef>
                      </c:ext>
                    </c:extLst>
                    <c:strCache>
                      <c:ptCount val="1"/>
                      <c:pt idx="0">
                        <c:v>Dallas-Fort Worth, TX</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[1]Zillow_Data!$C$6:$CO$6</c15:sqref>
                        </c15:formulaRef>
                      </c:ext>
                    </c:extLst>
                    <c:numCache>
                      <c:formatCode>General</c:formatCode>
                      <c:ptCount val="91"/>
                      <c:pt idx="0">
                        <c:v>4</c:v>
                      </c:pt>
                      <c:pt idx="1">
                        <c:v>1178</c:v>
                      </c:pt>
                      <c:pt idx="2">
                        <c:v>1182</c:v>
                      </c:pt>
                      <c:pt idx="3">
                        <c:v>1186</c:v>
                      </c:pt>
                      <c:pt idx="4">
                        <c:v>1190</c:v>
                      </c:pt>
                      <c:pt idx="5">
                        <c:v>1194</c:v>
                      </c:pt>
                      <c:pt idx="6">
                        <c:v>1197</c:v>
                      </c:pt>
                      <c:pt idx="7">
                        <c:v>1201</c:v>
                      </c:pt>
                      <c:pt idx="8">
                        <c:v>1205</c:v>
                      </c:pt>
                      <c:pt idx="9">
                        <c:v>1209</c:v>
                      </c:pt>
                      <c:pt idx="10">
                        <c:v>1213</c:v>
                      </c:pt>
                      <c:pt idx="11">
                        <c:v>1217</c:v>
                      </c:pt>
                      <c:pt idx="12">
                        <c:v>1221</c:v>
                      </c:pt>
                      <c:pt idx="13">
                        <c:v>1226</c:v>
                      </c:pt>
                      <c:pt idx="14">
                        <c:v>1231</c:v>
                      </c:pt>
                      <c:pt idx="15">
                        <c:v>1235</c:v>
                      </c:pt>
                      <c:pt idx="16">
                        <c:v>1240</c:v>
                      </c:pt>
                      <c:pt idx="17">
                        <c:v>1245</c:v>
                      </c:pt>
                      <c:pt idx="18">
                        <c:v>1250</c:v>
                      </c:pt>
                      <c:pt idx="19">
                        <c:v>1254</c:v>
                      </c:pt>
                      <c:pt idx="20">
                        <c:v>1259</c:v>
                      </c:pt>
                      <c:pt idx="21">
                        <c:v>1264</c:v>
                      </c:pt>
                      <c:pt idx="22">
                        <c:v>1269</c:v>
                      </c:pt>
                      <c:pt idx="23">
                        <c:v>1274</c:v>
                      </c:pt>
                      <c:pt idx="24">
                        <c:v>1279</c:v>
                      </c:pt>
                      <c:pt idx="25">
                        <c:v>1284</c:v>
                      </c:pt>
                      <c:pt idx="26">
                        <c:v>1290</c:v>
                      </c:pt>
                      <c:pt idx="27">
                        <c:v>1295</c:v>
                      </c:pt>
                      <c:pt idx="28">
                        <c:v>1301</c:v>
                      </c:pt>
                      <c:pt idx="29">
                        <c:v>1306</c:v>
                      </c:pt>
                      <c:pt idx="30">
                        <c:v>1312</c:v>
                      </c:pt>
                      <c:pt idx="31">
                        <c:v>1317</c:v>
                      </c:pt>
                      <c:pt idx="32">
                        <c:v>1322</c:v>
                      </c:pt>
                      <c:pt idx="33">
                        <c:v>1327</c:v>
                      </c:pt>
                      <c:pt idx="34">
                        <c:v>1332</c:v>
                      </c:pt>
                      <c:pt idx="35">
                        <c:v>1337</c:v>
                      </c:pt>
                      <c:pt idx="36">
                        <c:v>1342</c:v>
                      </c:pt>
                      <c:pt idx="37">
                        <c:v>1346</c:v>
                      </c:pt>
                      <c:pt idx="38">
                        <c:v>1351</c:v>
                      </c:pt>
                      <c:pt idx="39">
                        <c:v>1356</c:v>
                      </c:pt>
                      <c:pt idx="40">
                        <c:v>1360</c:v>
                      </c:pt>
                      <c:pt idx="41">
                        <c:v>1365</c:v>
                      </c:pt>
                      <c:pt idx="42">
                        <c:v>1369</c:v>
                      </c:pt>
                      <c:pt idx="43">
                        <c:v>1374</c:v>
                      </c:pt>
                      <c:pt idx="44">
                        <c:v>1378</c:v>
                      </c:pt>
                      <c:pt idx="45">
                        <c:v>1382</c:v>
                      </c:pt>
                      <c:pt idx="46">
                        <c:v>1386</c:v>
                      </c:pt>
                      <c:pt idx="47">
                        <c:v>1390</c:v>
                      </c:pt>
                      <c:pt idx="48">
                        <c:v>1394</c:v>
                      </c:pt>
                      <c:pt idx="49">
                        <c:v>1397</c:v>
                      </c:pt>
                      <c:pt idx="50">
                        <c:v>1401</c:v>
                      </c:pt>
                      <c:pt idx="51">
                        <c:v>1405</c:v>
                      </c:pt>
                      <c:pt idx="52">
                        <c:v>1409</c:v>
                      </c:pt>
                      <c:pt idx="53">
                        <c:v>1413</c:v>
                      </c:pt>
                      <c:pt idx="54">
                        <c:v>1417</c:v>
                      </c:pt>
                      <c:pt idx="55">
                        <c:v>1421</c:v>
                      </c:pt>
                      <c:pt idx="56">
                        <c:v>1425</c:v>
                      </c:pt>
                      <c:pt idx="57">
                        <c:v>1429</c:v>
                      </c:pt>
                      <c:pt idx="58">
                        <c:v>1434</c:v>
                      </c:pt>
                      <c:pt idx="59">
                        <c:v>1438</c:v>
                      </c:pt>
                      <c:pt idx="60">
                        <c:v>1443</c:v>
                      </c:pt>
                      <c:pt idx="61">
                        <c:v>1447</c:v>
                      </c:pt>
                      <c:pt idx="62">
                        <c:v>1452</c:v>
                      </c:pt>
                      <c:pt idx="63">
                        <c:v>1456</c:v>
                      </c:pt>
                      <c:pt idx="64">
                        <c:v>1461</c:v>
                      </c:pt>
                      <c:pt idx="65">
                        <c:v>1465</c:v>
                      </c:pt>
                      <c:pt idx="66">
                        <c:v>1469</c:v>
                      </c:pt>
                      <c:pt idx="67">
                        <c:v>1474</c:v>
                      </c:pt>
                      <c:pt idx="68">
                        <c:v>1477</c:v>
                      </c:pt>
                      <c:pt idx="69">
                        <c:v>1480</c:v>
                      </c:pt>
                      <c:pt idx="70">
                        <c:v>1484</c:v>
                      </c:pt>
                      <c:pt idx="71">
                        <c:v>1486</c:v>
                      </c:pt>
                      <c:pt idx="72">
                        <c:v>1488</c:v>
                      </c:pt>
                      <c:pt idx="73">
                        <c:v>1490</c:v>
                      </c:pt>
                      <c:pt idx="74">
                        <c:v>1491</c:v>
                      </c:pt>
                      <c:pt idx="75">
                        <c:v>1493</c:v>
                      </c:pt>
                      <c:pt idx="76">
                        <c:v>1495</c:v>
                      </c:pt>
                      <c:pt idx="77">
                        <c:v>1497</c:v>
                      </c:pt>
                      <c:pt idx="78">
                        <c:v>1500</c:v>
                      </c:pt>
                      <c:pt idx="79">
                        <c:v>1502</c:v>
                      </c:pt>
                      <c:pt idx="80">
                        <c:v>1508</c:v>
                      </c:pt>
                      <c:pt idx="81">
                        <c:v>1514</c:v>
                      </c:pt>
                      <c:pt idx="82">
                        <c:v>1521</c:v>
                      </c:pt>
                      <c:pt idx="83">
                        <c:v>1529</c:v>
                      </c:pt>
                      <c:pt idx="84">
                        <c:v>1537</c:v>
                      </c:pt>
                      <c:pt idx="85">
                        <c:v>1546</c:v>
                      </c:pt>
                      <c:pt idx="86">
                        <c:v>1554</c:v>
                      </c:pt>
                      <c:pt idx="87">
                        <c:v>1563</c:v>
                      </c:pt>
                      <c:pt idx="88">
                        <c:v>1572</c:v>
                      </c:pt>
                      <c:pt idx="89">
                        <c:v>1581</c:v>
                      </c:pt>
                      <c:pt idx="90">
                        <c:v>1591</c:v>
                      </c:pt>
                    </c:numCache>
                  </c:numRef>
                </c:val>
                <c:smooth val="0"/>
                <c:extLst xmlns:c15="http://schemas.microsoft.com/office/drawing/2012/chart">
                  <c:ext xmlns:c16="http://schemas.microsoft.com/office/drawing/2014/chart" uri="{C3380CC4-5D6E-409C-BE32-E72D297353CC}">
                    <c16:uniqueId val="{00000004-B135-4F29-B62C-2A8A2B3064F6}"/>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[1]Zillow_Data!$B$7</c15:sqref>
                        </c15:formulaRef>
                      </c:ext>
                    </c:extLst>
                    <c:strCache>
                      <c:ptCount val="1"/>
                      <c:pt idx="0">
                        <c:v>Philadelphia, PA</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[1]Zillow_Data!$C$7:$CO$7</c15:sqref>
                        </c15:formulaRef>
                      </c:ext>
                    </c:extLst>
                    <c:numCache>
                      <c:formatCode>General</c:formatCode>
                      <c:ptCount val="91"/>
                      <c:pt idx="0">
                        <c:v>5</c:v>
                      </c:pt>
                      <c:pt idx="1">
                        <c:v>1395</c:v>
                      </c:pt>
                      <c:pt idx="2">
                        <c:v>1398</c:v>
                      </c:pt>
                      <c:pt idx="3">
                        <c:v>1401</c:v>
                      </c:pt>
                      <c:pt idx="4">
                        <c:v>1404</c:v>
                      </c:pt>
                      <c:pt idx="5">
                        <c:v>1406</c:v>
                      </c:pt>
                      <c:pt idx="6">
                        <c:v>1409</c:v>
                      </c:pt>
                      <c:pt idx="7">
                        <c:v>1412</c:v>
                      </c:pt>
                      <c:pt idx="8">
                        <c:v>1415</c:v>
                      </c:pt>
                      <c:pt idx="9">
                        <c:v>1418</c:v>
                      </c:pt>
                      <c:pt idx="10">
                        <c:v>1421</c:v>
                      </c:pt>
                      <c:pt idx="11">
                        <c:v>1424</c:v>
                      </c:pt>
                      <c:pt idx="12">
                        <c:v>1427</c:v>
                      </c:pt>
                      <c:pt idx="13">
                        <c:v>1431</c:v>
                      </c:pt>
                      <c:pt idx="14">
                        <c:v>1434</c:v>
                      </c:pt>
                      <c:pt idx="15">
                        <c:v>1437</c:v>
                      </c:pt>
                      <c:pt idx="16">
                        <c:v>1440</c:v>
                      </c:pt>
                      <c:pt idx="17">
                        <c:v>1443</c:v>
                      </c:pt>
                      <c:pt idx="18">
                        <c:v>1447</c:v>
                      </c:pt>
                      <c:pt idx="19">
                        <c:v>1450</c:v>
                      </c:pt>
                      <c:pt idx="20">
                        <c:v>1454</c:v>
                      </c:pt>
                      <c:pt idx="21">
                        <c:v>1458</c:v>
                      </c:pt>
                      <c:pt idx="22">
                        <c:v>1462</c:v>
                      </c:pt>
                      <c:pt idx="23">
                        <c:v>1466</c:v>
                      </c:pt>
                      <c:pt idx="24">
                        <c:v>1469</c:v>
                      </c:pt>
                      <c:pt idx="25">
                        <c:v>1473</c:v>
                      </c:pt>
                      <c:pt idx="26">
                        <c:v>1476</c:v>
                      </c:pt>
                      <c:pt idx="27">
                        <c:v>1480</c:v>
                      </c:pt>
                      <c:pt idx="28">
                        <c:v>1483</c:v>
                      </c:pt>
                      <c:pt idx="29">
                        <c:v>1486</c:v>
                      </c:pt>
                      <c:pt idx="30">
                        <c:v>1489</c:v>
                      </c:pt>
                      <c:pt idx="31">
                        <c:v>1493</c:v>
                      </c:pt>
                      <c:pt idx="32">
                        <c:v>1495</c:v>
                      </c:pt>
                      <c:pt idx="33">
                        <c:v>1498</c:v>
                      </c:pt>
                      <c:pt idx="34">
                        <c:v>1501</c:v>
                      </c:pt>
                      <c:pt idx="35">
                        <c:v>1504</c:v>
                      </c:pt>
                      <c:pt idx="36">
                        <c:v>1506</c:v>
                      </c:pt>
                      <c:pt idx="37">
                        <c:v>1509</c:v>
                      </c:pt>
                      <c:pt idx="38">
                        <c:v>1512</c:v>
                      </c:pt>
                      <c:pt idx="39">
                        <c:v>1514</c:v>
                      </c:pt>
                      <c:pt idx="40">
                        <c:v>1517</c:v>
                      </c:pt>
                      <c:pt idx="41">
                        <c:v>1520</c:v>
                      </c:pt>
                      <c:pt idx="42">
                        <c:v>1523</c:v>
                      </c:pt>
                      <c:pt idx="43">
                        <c:v>1526</c:v>
                      </c:pt>
                      <c:pt idx="44">
                        <c:v>1529</c:v>
                      </c:pt>
                      <c:pt idx="45">
                        <c:v>1532</c:v>
                      </c:pt>
                      <c:pt idx="46">
                        <c:v>1536</c:v>
                      </c:pt>
                      <c:pt idx="47">
                        <c:v>1539</c:v>
                      </c:pt>
                      <c:pt idx="48">
                        <c:v>1542</c:v>
                      </c:pt>
                      <c:pt idx="49">
                        <c:v>1546</c:v>
                      </c:pt>
                      <c:pt idx="50">
                        <c:v>1550</c:v>
                      </c:pt>
                      <c:pt idx="51">
                        <c:v>1554</c:v>
                      </c:pt>
                      <c:pt idx="52">
                        <c:v>1557</c:v>
                      </c:pt>
                      <c:pt idx="53">
                        <c:v>1561</c:v>
                      </c:pt>
                      <c:pt idx="54">
                        <c:v>1566</c:v>
                      </c:pt>
                      <c:pt idx="55">
                        <c:v>1570</c:v>
                      </c:pt>
                      <c:pt idx="56">
                        <c:v>1574</c:v>
                      </c:pt>
                      <c:pt idx="57">
                        <c:v>1578</c:v>
                      </c:pt>
                      <c:pt idx="58">
                        <c:v>1583</c:v>
                      </c:pt>
                      <c:pt idx="59">
                        <c:v>1587</c:v>
                      </c:pt>
                      <c:pt idx="60">
                        <c:v>1591</c:v>
                      </c:pt>
                      <c:pt idx="61">
                        <c:v>1596</c:v>
                      </c:pt>
                      <c:pt idx="62">
                        <c:v>1600</c:v>
                      </c:pt>
                      <c:pt idx="63">
                        <c:v>1605</c:v>
                      </c:pt>
                      <c:pt idx="64">
                        <c:v>1609</c:v>
                      </c:pt>
                      <c:pt idx="65">
                        <c:v>1613</c:v>
                      </c:pt>
                      <c:pt idx="66">
                        <c:v>1617</c:v>
                      </c:pt>
                      <c:pt idx="67">
                        <c:v>1621</c:v>
                      </c:pt>
                      <c:pt idx="68">
                        <c:v>1625</c:v>
                      </c:pt>
                      <c:pt idx="69">
                        <c:v>1629</c:v>
                      </c:pt>
                      <c:pt idx="70">
                        <c:v>1632</c:v>
                      </c:pt>
                      <c:pt idx="71">
                        <c:v>1635</c:v>
                      </c:pt>
                      <c:pt idx="72">
                        <c:v>1637</c:v>
                      </c:pt>
                      <c:pt idx="73">
                        <c:v>1640</c:v>
                      </c:pt>
                      <c:pt idx="74">
                        <c:v>1642</c:v>
                      </c:pt>
                      <c:pt idx="75">
                        <c:v>1644</c:v>
                      </c:pt>
                      <c:pt idx="76">
                        <c:v>1646</c:v>
                      </c:pt>
                      <c:pt idx="77">
                        <c:v>1649</c:v>
                      </c:pt>
                      <c:pt idx="78">
                        <c:v>1651</c:v>
                      </c:pt>
                      <c:pt idx="79">
                        <c:v>1653</c:v>
                      </c:pt>
                      <c:pt idx="80">
                        <c:v>1657</c:v>
                      </c:pt>
                      <c:pt idx="81">
                        <c:v>1661</c:v>
                      </c:pt>
                      <c:pt idx="82">
                        <c:v>1665</c:v>
                      </c:pt>
                      <c:pt idx="83">
                        <c:v>1670</c:v>
                      </c:pt>
                      <c:pt idx="84">
                        <c:v>1674</c:v>
                      </c:pt>
                      <c:pt idx="85">
                        <c:v>1679</c:v>
                      </c:pt>
                      <c:pt idx="86">
                        <c:v>1684</c:v>
                      </c:pt>
                      <c:pt idx="87">
                        <c:v>1689</c:v>
                      </c:pt>
                      <c:pt idx="88">
                        <c:v>1694</c:v>
                      </c:pt>
                      <c:pt idx="89">
                        <c:v>1700</c:v>
                      </c:pt>
                      <c:pt idx="90">
                        <c:v>1705</c:v>
                      </c:pt>
                    </c:numCache>
                  </c:numRef>
                </c:val>
                <c:smooth val="0"/>
                <c:extLst xmlns:c15="http://schemas.microsoft.com/office/drawing/2012/chart">
                  <c:ext xmlns:c16="http://schemas.microsoft.com/office/drawing/2014/chart" uri="{C3380CC4-5D6E-409C-BE32-E72D297353CC}">
                    <c16:uniqueId val="{00000005-B135-4F29-B62C-2A8A2B3064F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[1]Zillow_Data!$B$8</c15:sqref>
                        </c15:formulaRef>
                      </c:ext>
                    </c:extLst>
                    <c:strCache>
                      <c:ptCount val="1"/>
                      <c:pt idx="0">
                        <c:v>Houston, TX</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[1]Zillow_Data!$C$8:$CO$8</c15:sqref>
                        </c15:formulaRef>
                      </c:ext>
                    </c:extLst>
                    <c:numCache>
                      <c:formatCode>General</c:formatCode>
                      <c:ptCount val="91"/>
                      <c:pt idx="0">
                        <c:v>6</c:v>
                      </c:pt>
                      <c:pt idx="1">
                        <c:v>1191</c:v>
                      </c:pt>
                      <c:pt idx="2">
                        <c:v>1197</c:v>
                      </c:pt>
                      <c:pt idx="3">
                        <c:v>1204</c:v>
                      </c:pt>
                      <c:pt idx="4">
                        <c:v>1211</c:v>
                      </c:pt>
                      <c:pt idx="5">
                        <c:v>1218</c:v>
                      </c:pt>
                      <c:pt idx="6">
                        <c:v>1225</c:v>
                      </c:pt>
                      <c:pt idx="7">
                        <c:v>1231</c:v>
                      </c:pt>
                      <c:pt idx="8">
                        <c:v>1238</c:v>
                      </c:pt>
                      <c:pt idx="9">
                        <c:v>1244</c:v>
                      </c:pt>
                      <c:pt idx="10">
                        <c:v>1251</c:v>
                      </c:pt>
                      <c:pt idx="11">
                        <c:v>1256</c:v>
                      </c:pt>
                      <c:pt idx="12">
                        <c:v>1261</c:v>
                      </c:pt>
                      <c:pt idx="13">
                        <c:v>1267</c:v>
                      </c:pt>
                      <c:pt idx="14">
                        <c:v>1270</c:v>
                      </c:pt>
                      <c:pt idx="15">
                        <c:v>1274</c:v>
                      </c:pt>
                      <c:pt idx="16">
                        <c:v>1278</c:v>
                      </c:pt>
                      <c:pt idx="17">
                        <c:v>1281</c:v>
                      </c:pt>
                      <c:pt idx="18">
                        <c:v>1284</c:v>
                      </c:pt>
                      <c:pt idx="19">
                        <c:v>1287</c:v>
                      </c:pt>
                      <c:pt idx="20">
                        <c:v>1289</c:v>
                      </c:pt>
                      <c:pt idx="21">
                        <c:v>1292</c:v>
                      </c:pt>
                      <c:pt idx="22">
                        <c:v>1294</c:v>
                      </c:pt>
                      <c:pt idx="23">
                        <c:v>1295</c:v>
                      </c:pt>
                      <c:pt idx="24">
                        <c:v>1297</c:v>
                      </c:pt>
                      <c:pt idx="25">
                        <c:v>1298</c:v>
                      </c:pt>
                      <c:pt idx="26">
                        <c:v>1298</c:v>
                      </c:pt>
                      <c:pt idx="27">
                        <c:v>1299</c:v>
                      </c:pt>
                      <c:pt idx="28">
                        <c:v>1299</c:v>
                      </c:pt>
                      <c:pt idx="29">
                        <c:v>1298</c:v>
                      </c:pt>
                      <c:pt idx="30">
                        <c:v>1298</c:v>
                      </c:pt>
                      <c:pt idx="31">
                        <c:v>1298</c:v>
                      </c:pt>
                      <c:pt idx="32">
                        <c:v>1297</c:v>
                      </c:pt>
                      <c:pt idx="33">
                        <c:v>1296</c:v>
                      </c:pt>
                      <c:pt idx="34">
                        <c:v>1295</c:v>
                      </c:pt>
                      <c:pt idx="35">
                        <c:v>1295</c:v>
                      </c:pt>
                      <c:pt idx="36">
                        <c:v>1295</c:v>
                      </c:pt>
                      <c:pt idx="37">
                        <c:v>1295</c:v>
                      </c:pt>
                      <c:pt idx="38">
                        <c:v>1296</c:v>
                      </c:pt>
                      <c:pt idx="39">
                        <c:v>1297</c:v>
                      </c:pt>
                      <c:pt idx="40">
                        <c:v>1298</c:v>
                      </c:pt>
                      <c:pt idx="41">
                        <c:v>1301</c:v>
                      </c:pt>
                      <c:pt idx="42">
                        <c:v>1304</c:v>
                      </c:pt>
                      <c:pt idx="43">
                        <c:v>1307</c:v>
                      </c:pt>
                      <c:pt idx="44">
                        <c:v>1312</c:v>
                      </c:pt>
                      <c:pt idx="45">
                        <c:v>1316</c:v>
                      </c:pt>
                      <c:pt idx="46">
                        <c:v>1320</c:v>
                      </c:pt>
                      <c:pt idx="47">
                        <c:v>1324</c:v>
                      </c:pt>
                      <c:pt idx="48">
                        <c:v>1328</c:v>
                      </c:pt>
                      <c:pt idx="49">
                        <c:v>1332</c:v>
                      </c:pt>
                      <c:pt idx="50">
                        <c:v>1336</c:v>
                      </c:pt>
                      <c:pt idx="51">
                        <c:v>1339</c:v>
                      </c:pt>
                      <c:pt idx="52">
                        <c:v>1343</c:v>
                      </c:pt>
                      <c:pt idx="53">
                        <c:v>1345</c:v>
                      </c:pt>
                      <c:pt idx="54">
                        <c:v>1348</c:v>
                      </c:pt>
                      <c:pt idx="55">
                        <c:v>1350</c:v>
                      </c:pt>
                      <c:pt idx="56">
                        <c:v>1352</c:v>
                      </c:pt>
                      <c:pt idx="57">
                        <c:v>1353</c:v>
                      </c:pt>
                      <c:pt idx="58">
                        <c:v>1355</c:v>
                      </c:pt>
                      <c:pt idx="59">
                        <c:v>1357</c:v>
                      </c:pt>
                      <c:pt idx="60">
                        <c:v>1359</c:v>
                      </c:pt>
                      <c:pt idx="61">
                        <c:v>1361</c:v>
                      </c:pt>
                      <c:pt idx="62">
                        <c:v>1363</c:v>
                      </c:pt>
                      <c:pt idx="63">
                        <c:v>1365</c:v>
                      </c:pt>
                      <c:pt idx="64">
                        <c:v>1367</c:v>
                      </c:pt>
                      <c:pt idx="65">
                        <c:v>1369</c:v>
                      </c:pt>
                      <c:pt idx="66">
                        <c:v>1371</c:v>
                      </c:pt>
                      <c:pt idx="67">
                        <c:v>1373</c:v>
                      </c:pt>
                      <c:pt idx="68">
                        <c:v>1374</c:v>
                      </c:pt>
                      <c:pt idx="69">
                        <c:v>1376</c:v>
                      </c:pt>
                      <c:pt idx="70">
                        <c:v>1378</c:v>
                      </c:pt>
                      <c:pt idx="71">
                        <c:v>1378</c:v>
                      </c:pt>
                      <c:pt idx="72">
                        <c:v>1378</c:v>
                      </c:pt>
                      <c:pt idx="73">
                        <c:v>1379</c:v>
                      </c:pt>
                      <c:pt idx="74">
                        <c:v>1379</c:v>
                      </c:pt>
                      <c:pt idx="75">
                        <c:v>1378</c:v>
                      </c:pt>
                      <c:pt idx="76">
                        <c:v>1378</c:v>
                      </c:pt>
                      <c:pt idx="77">
                        <c:v>1378</c:v>
                      </c:pt>
                      <c:pt idx="78">
                        <c:v>1378</c:v>
                      </c:pt>
                      <c:pt idx="79">
                        <c:v>1378</c:v>
                      </c:pt>
                      <c:pt idx="80">
                        <c:v>1381</c:v>
                      </c:pt>
                      <c:pt idx="81">
                        <c:v>1383</c:v>
                      </c:pt>
                      <c:pt idx="82">
                        <c:v>1385</c:v>
                      </c:pt>
                      <c:pt idx="83">
                        <c:v>1389</c:v>
                      </c:pt>
                      <c:pt idx="84">
                        <c:v>1393</c:v>
                      </c:pt>
                      <c:pt idx="85">
                        <c:v>1397</c:v>
                      </c:pt>
                      <c:pt idx="86">
                        <c:v>1401</c:v>
                      </c:pt>
                      <c:pt idx="87">
                        <c:v>1406</c:v>
                      </c:pt>
                      <c:pt idx="88">
                        <c:v>1410</c:v>
                      </c:pt>
                      <c:pt idx="89">
                        <c:v>1414</c:v>
                      </c:pt>
                      <c:pt idx="90">
                        <c:v>1419</c:v>
                      </c:pt>
                    </c:numCache>
                  </c:numRef>
                </c:val>
                <c:smooth val="0"/>
                <c:extLst xmlns:c15="http://schemas.microsoft.com/office/drawing/2012/chart">
                  <c:ext xmlns:c16="http://schemas.microsoft.com/office/drawing/2014/chart" uri="{C3380CC4-5D6E-409C-BE32-E72D297353CC}">
                    <c16:uniqueId val="{00000006-B135-4F29-B62C-2A8A2B3064F6}"/>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[1]Zillow_Data!$B$9</c15:sqref>
                        </c15:formulaRef>
                      </c:ext>
                    </c:extLst>
                    <c:strCache>
                      <c:ptCount val="1"/>
                      <c:pt idx="0">
                        <c:v>Washington, DC</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[1]Zillow_Data!$C$9:$CO$9</c15:sqref>
                        </c15:formulaRef>
                      </c:ext>
                    </c:extLst>
                    <c:numCache>
                      <c:formatCode>General</c:formatCode>
                      <c:ptCount val="91"/>
                      <c:pt idx="0">
                        <c:v>7</c:v>
                      </c:pt>
                      <c:pt idx="1">
                        <c:v>1847</c:v>
                      </c:pt>
                      <c:pt idx="2">
                        <c:v>1851</c:v>
                      </c:pt>
                      <c:pt idx="3">
                        <c:v>1854</c:v>
                      </c:pt>
                      <c:pt idx="4">
                        <c:v>1857</c:v>
                      </c:pt>
                      <c:pt idx="5">
                        <c:v>1860</c:v>
                      </c:pt>
                      <c:pt idx="6">
                        <c:v>1863</c:v>
                      </c:pt>
                      <c:pt idx="7">
                        <c:v>1866</c:v>
                      </c:pt>
                      <c:pt idx="8">
                        <c:v>1868</c:v>
                      </c:pt>
                      <c:pt idx="9">
                        <c:v>1871</c:v>
                      </c:pt>
                      <c:pt idx="10">
                        <c:v>1874</c:v>
                      </c:pt>
                      <c:pt idx="11">
                        <c:v>1876</c:v>
                      </c:pt>
                      <c:pt idx="12">
                        <c:v>1879</c:v>
                      </c:pt>
                      <c:pt idx="13">
                        <c:v>1881</c:v>
                      </c:pt>
                      <c:pt idx="14">
                        <c:v>1883</c:v>
                      </c:pt>
                      <c:pt idx="15">
                        <c:v>1885</c:v>
                      </c:pt>
                      <c:pt idx="16">
                        <c:v>1887</c:v>
                      </c:pt>
                      <c:pt idx="17">
                        <c:v>1890</c:v>
                      </c:pt>
                      <c:pt idx="18">
                        <c:v>1893</c:v>
                      </c:pt>
                      <c:pt idx="19">
                        <c:v>1895</c:v>
                      </c:pt>
                      <c:pt idx="20">
                        <c:v>1898</c:v>
                      </c:pt>
                      <c:pt idx="21">
                        <c:v>1902</c:v>
                      </c:pt>
                      <c:pt idx="22">
                        <c:v>1905</c:v>
                      </c:pt>
                      <c:pt idx="23">
                        <c:v>1908</c:v>
                      </c:pt>
                      <c:pt idx="24">
                        <c:v>1911</c:v>
                      </c:pt>
                      <c:pt idx="25">
                        <c:v>1914</c:v>
                      </c:pt>
                      <c:pt idx="26">
                        <c:v>1917</c:v>
                      </c:pt>
                      <c:pt idx="27">
                        <c:v>1919</c:v>
                      </c:pt>
                      <c:pt idx="28">
                        <c:v>1922</c:v>
                      </c:pt>
                      <c:pt idx="29">
                        <c:v>1924</c:v>
                      </c:pt>
                      <c:pt idx="30">
                        <c:v>1926</c:v>
                      </c:pt>
                      <c:pt idx="31">
                        <c:v>1929</c:v>
                      </c:pt>
                      <c:pt idx="32">
                        <c:v>1931</c:v>
                      </c:pt>
                      <c:pt idx="33">
                        <c:v>1934</c:v>
                      </c:pt>
                      <c:pt idx="34">
                        <c:v>1936</c:v>
                      </c:pt>
                      <c:pt idx="35">
                        <c:v>1939</c:v>
                      </c:pt>
                      <c:pt idx="36">
                        <c:v>1942</c:v>
                      </c:pt>
                      <c:pt idx="37">
                        <c:v>1945</c:v>
                      </c:pt>
                      <c:pt idx="38">
                        <c:v>1948</c:v>
                      </c:pt>
                      <c:pt idx="39">
                        <c:v>1951</c:v>
                      </c:pt>
                      <c:pt idx="40">
                        <c:v>1955</c:v>
                      </c:pt>
                      <c:pt idx="41">
                        <c:v>1957</c:v>
                      </c:pt>
                      <c:pt idx="42">
                        <c:v>1960</c:v>
                      </c:pt>
                      <c:pt idx="43">
                        <c:v>1962</c:v>
                      </c:pt>
                      <c:pt idx="44">
                        <c:v>1964</c:v>
                      </c:pt>
                      <c:pt idx="45">
                        <c:v>1967</c:v>
                      </c:pt>
                      <c:pt idx="46">
                        <c:v>1969</c:v>
                      </c:pt>
                      <c:pt idx="47">
                        <c:v>1971</c:v>
                      </c:pt>
                      <c:pt idx="48">
                        <c:v>1974</c:v>
                      </c:pt>
                      <c:pt idx="49">
                        <c:v>1976</c:v>
                      </c:pt>
                      <c:pt idx="50">
                        <c:v>1980</c:v>
                      </c:pt>
                      <c:pt idx="51">
                        <c:v>1983</c:v>
                      </c:pt>
                      <c:pt idx="52">
                        <c:v>1987</c:v>
                      </c:pt>
                      <c:pt idx="53">
                        <c:v>1991</c:v>
                      </c:pt>
                      <c:pt idx="54">
                        <c:v>1996</c:v>
                      </c:pt>
                      <c:pt idx="55">
                        <c:v>2000</c:v>
                      </c:pt>
                      <c:pt idx="56">
                        <c:v>2006</c:v>
                      </c:pt>
                      <c:pt idx="57">
                        <c:v>2011</c:v>
                      </c:pt>
                      <c:pt idx="58">
                        <c:v>2016</c:v>
                      </c:pt>
                      <c:pt idx="59">
                        <c:v>2021</c:v>
                      </c:pt>
                      <c:pt idx="60">
                        <c:v>2026</c:v>
                      </c:pt>
                      <c:pt idx="61">
                        <c:v>2031</c:v>
                      </c:pt>
                      <c:pt idx="62">
                        <c:v>2036</c:v>
                      </c:pt>
                      <c:pt idx="63">
                        <c:v>2041</c:v>
                      </c:pt>
                      <c:pt idx="64">
                        <c:v>2046</c:v>
                      </c:pt>
                      <c:pt idx="65">
                        <c:v>2051</c:v>
                      </c:pt>
                      <c:pt idx="66">
                        <c:v>2055</c:v>
                      </c:pt>
                      <c:pt idx="67">
                        <c:v>2060</c:v>
                      </c:pt>
                      <c:pt idx="68">
                        <c:v>2064</c:v>
                      </c:pt>
                      <c:pt idx="69">
                        <c:v>2067</c:v>
                      </c:pt>
                      <c:pt idx="70">
                        <c:v>2071</c:v>
                      </c:pt>
                      <c:pt idx="71">
                        <c:v>2071</c:v>
                      </c:pt>
                      <c:pt idx="72">
                        <c:v>2071</c:v>
                      </c:pt>
                      <c:pt idx="73">
                        <c:v>2072</c:v>
                      </c:pt>
                      <c:pt idx="74">
                        <c:v>2069</c:v>
                      </c:pt>
                      <c:pt idx="75">
                        <c:v>2066</c:v>
                      </c:pt>
                      <c:pt idx="76">
                        <c:v>2063</c:v>
                      </c:pt>
                      <c:pt idx="77">
                        <c:v>2057</c:v>
                      </c:pt>
                      <c:pt idx="78">
                        <c:v>2052</c:v>
                      </c:pt>
                      <c:pt idx="79">
                        <c:v>2047</c:v>
                      </c:pt>
                      <c:pt idx="80">
                        <c:v>2043</c:v>
                      </c:pt>
                      <c:pt idx="81">
                        <c:v>2040</c:v>
                      </c:pt>
                      <c:pt idx="82">
                        <c:v>2036</c:v>
                      </c:pt>
                      <c:pt idx="83">
                        <c:v>2035</c:v>
                      </c:pt>
                      <c:pt idx="84">
                        <c:v>2034</c:v>
                      </c:pt>
                      <c:pt idx="85">
                        <c:v>2033</c:v>
                      </c:pt>
                      <c:pt idx="86">
                        <c:v>2032</c:v>
                      </c:pt>
                      <c:pt idx="87">
                        <c:v>2031</c:v>
                      </c:pt>
                      <c:pt idx="88">
                        <c:v>2030</c:v>
                      </c:pt>
                      <c:pt idx="89">
                        <c:v>2030</c:v>
                      </c:pt>
                      <c:pt idx="90">
                        <c:v>2029</c:v>
                      </c:pt>
                    </c:numCache>
                  </c:numRef>
                </c:val>
                <c:smooth val="0"/>
                <c:extLst xmlns:c15="http://schemas.microsoft.com/office/drawing/2012/chart">
                  <c:ext xmlns:c16="http://schemas.microsoft.com/office/drawing/2014/chart" uri="{C3380CC4-5D6E-409C-BE32-E72D297353CC}">
                    <c16:uniqueId val="{00000007-B135-4F29-B62C-2A8A2B3064F6}"/>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[1]Zillow_Data!$B$10</c15:sqref>
                        </c15:formulaRef>
                      </c:ext>
                    </c:extLst>
                    <c:strCache>
                      <c:ptCount val="1"/>
                      <c:pt idx="0">
                        <c:v>Miami-Fort Lauderdale, FL</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[1]Zillow_Data!$C$10:$CO$10</c15:sqref>
                        </c15:formulaRef>
                      </c:ext>
                    </c:extLst>
                    <c:numCache>
                      <c:formatCode>General</c:formatCode>
                      <c:ptCount val="91"/>
                      <c:pt idx="0">
                        <c:v>8</c:v>
                      </c:pt>
                      <c:pt idx="1">
                        <c:v>1655</c:v>
                      </c:pt>
                      <c:pt idx="2">
                        <c:v>1663</c:v>
                      </c:pt>
                      <c:pt idx="3">
                        <c:v>1672</c:v>
                      </c:pt>
                      <c:pt idx="4">
                        <c:v>1680</c:v>
                      </c:pt>
                      <c:pt idx="5">
                        <c:v>1688</c:v>
                      </c:pt>
                      <c:pt idx="6">
                        <c:v>1696</c:v>
                      </c:pt>
                      <c:pt idx="7">
                        <c:v>1705</c:v>
                      </c:pt>
                      <c:pt idx="8">
                        <c:v>1713</c:v>
                      </c:pt>
                      <c:pt idx="9">
                        <c:v>1721</c:v>
                      </c:pt>
                      <c:pt idx="10">
                        <c:v>1729</c:v>
                      </c:pt>
                      <c:pt idx="11">
                        <c:v>1738</c:v>
                      </c:pt>
                      <c:pt idx="12">
                        <c:v>1746</c:v>
                      </c:pt>
                      <c:pt idx="13">
                        <c:v>1755</c:v>
                      </c:pt>
                      <c:pt idx="14">
                        <c:v>1763</c:v>
                      </c:pt>
                      <c:pt idx="15">
                        <c:v>1771</c:v>
                      </c:pt>
                      <c:pt idx="16">
                        <c:v>1780</c:v>
                      </c:pt>
                      <c:pt idx="17">
                        <c:v>1788</c:v>
                      </c:pt>
                      <c:pt idx="18">
                        <c:v>1797</c:v>
                      </c:pt>
                      <c:pt idx="19">
                        <c:v>1805</c:v>
                      </c:pt>
                      <c:pt idx="20">
                        <c:v>1813</c:v>
                      </c:pt>
                      <c:pt idx="21">
                        <c:v>1821</c:v>
                      </c:pt>
                      <c:pt idx="22">
                        <c:v>1830</c:v>
                      </c:pt>
                      <c:pt idx="23">
                        <c:v>1836</c:v>
                      </c:pt>
                      <c:pt idx="24">
                        <c:v>1843</c:v>
                      </c:pt>
                      <c:pt idx="25">
                        <c:v>1850</c:v>
                      </c:pt>
                      <c:pt idx="26">
                        <c:v>1855</c:v>
                      </c:pt>
                      <c:pt idx="27">
                        <c:v>1860</c:v>
                      </c:pt>
                      <c:pt idx="28">
                        <c:v>1865</c:v>
                      </c:pt>
                      <c:pt idx="29">
                        <c:v>1869</c:v>
                      </c:pt>
                      <c:pt idx="30">
                        <c:v>1872</c:v>
                      </c:pt>
                      <c:pt idx="31">
                        <c:v>1876</c:v>
                      </c:pt>
                      <c:pt idx="32">
                        <c:v>1879</c:v>
                      </c:pt>
                      <c:pt idx="33">
                        <c:v>1881</c:v>
                      </c:pt>
                      <c:pt idx="34">
                        <c:v>1884</c:v>
                      </c:pt>
                      <c:pt idx="35">
                        <c:v>1887</c:v>
                      </c:pt>
                      <c:pt idx="36">
                        <c:v>1890</c:v>
                      </c:pt>
                      <c:pt idx="37">
                        <c:v>1893</c:v>
                      </c:pt>
                      <c:pt idx="38">
                        <c:v>1897</c:v>
                      </c:pt>
                      <c:pt idx="39">
                        <c:v>1900</c:v>
                      </c:pt>
                      <c:pt idx="40">
                        <c:v>1904</c:v>
                      </c:pt>
                      <c:pt idx="41">
                        <c:v>1908</c:v>
                      </c:pt>
                      <c:pt idx="42">
                        <c:v>1912</c:v>
                      </c:pt>
                      <c:pt idx="43">
                        <c:v>1916</c:v>
                      </c:pt>
                      <c:pt idx="44">
                        <c:v>1920</c:v>
                      </c:pt>
                      <c:pt idx="45">
                        <c:v>1924</c:v>
                      </c:pt>
                      <c:pt idx="46">
                        <c:v>1928</c:v>
                      </c:pt>
                      <c:pt idx="47">
                        <c:v>1932</c:v>
                      </c:pt>
                      <c:pt idx="48">
                        <c:v>1937</c:v>
                      </c:pt>
                      <c:pt idx="49">
                        <c:v>1941</c:v>
                      </c:pt>
                      <c:pt idx="50">
                        <c:v>1945</c:v>
                      </c:pt>
                      <c:pt idx="51">
                        <c:v>1950</c:v>
                      </c:pt>
                      <c:pt idx="52">
                        <c:v>1955</c:v>
                      </c:pt>
                      <c:pt idx="53">
                        <c:v>1959</c:v>
                      </c:pt>
                      <c:pt idx="54">
                        <c:v>1964</c:v>
                      </c:pt>
                      <c:pt idx="55">
                        <c:v>1969</c:v>
                      </c:pt>
                      <c:pt idx="56">
                        <c:v>1974</c:v>
                      </c:pt>
                      <c:pt idx="57">
                        <c:v>1979</c:v>
                      </c:pt>
                      <c:pt idx="58">
                        <c:v>1983</c:v>
                      </c:pt>
                      <c:pt idx="59">
                        <c:v>1988</c:v>
                      </c:pt>
                      <c:pt idx="60">
                        <c:v>1992</c:v>
                      </c:pt>
                      <c:pt idx="61">
                        <c:v>1996</c:v>
                      </c:pt>
                      <c:pt idx="62">
                        <c:v>2000</c:v>
                      </c:pt>
                      <c:pt idx="63">
                        <c:v>2005</c:v>
                      </c:pt>
                      <c:pt idx="64">
                        <c:v>2009</c:v>
                      </c:pt>
                      <c:pt idx="65">
                        <c:v>2013</c:v>
                      </c:pt>
                      <c:pt idx="66">
                        <c:v>2018</c:v>
                      </c:pt>
                      <c:pt idx="67">
                        <c:v>2023</c:v>
                      </c:pt>
                      <c:pt idx="68">
                        <c:v>2027</c:v>
                      </c:pt>
                      <c:pt idx="69">
                        <c:v>2032</c:v>
                      </c:pt>
                      <c:pt idx="70">
                        <c:v>2036</c:v>
                      </c:pt>
                      <c:pt idx="71">
                        <c:v>2040</c:v>
                      </c:pt>
                      <c:pt idx="72">
                        <c:v>2043</c:v>
                      </c:pt>
                      <c:pt idx="73">
                        <c:v>2046</c:v>
                      </c:pt>
                      <c:pt idx="74">
                        <c:v>2049</c:v>
                      </c:pt>
                      <c:pt idx="75">
                        <c:v>2052</c:v>
                      </c:pt>
                      <c:pt idx="76">
                        <c:v>2055</c:v>
                      </c:pt>
                      <c:pt idx="77">
                        <c:v>2059</c:v>
                      </c:pt>
                      <c:pt idx="78">
                        <c:v>2064</c:v>
                      </c:pt>
                      <c:pt idx="79">
                        <c:v>2068</c:v>
                      </c:pt>
                      <c:pt idx="80">
                        <c:v>2080</c:v>
                      </c:pt>
                      <c:pt idx="81">
                        <c:v>2091</c:v>
                      </c:pt>
                      <c:pt idx="82">
                        <c:v>2103</c:v>
                      </c:pt>
                      <c:pt idx="83">
                        <c:v>2119</c:v>
                      </c:pt>
                      <c:pt idx="84">
                        <c:v>2135</c:v>
                      </c:pt>
                      <c:pt idx="85">
                        <c:v>2151</c:v>
                      </c:pt>
                      <c:pt idx="86">
                        <c:v>2168</c:v>
                      </c:pt>
                      <c:pt idx="87">
                        <c:v>2185</c:v>
                      </c:pt>
                      <c:pt idx="88">
                        <c:v>2202</c:v>
                      </c:pt>
                      <c:pt idx="89">
                        <c:v>2221</c:v>
                      </c:pt>
                      <c:pt idx="90">
                        <c:v>2239</c:v>
                      </c:pt>
                    </c:numCache>
                  </c:numRef>
                </c:val>
                <c:smooth val="0"/>
                <c:extLst xmlns:c15="http://schemas.microsoft.com/office/drawing/2012/chart">
                  <c:ext xmlns:c16="http://schemas.microsoft.com/office/drawing/2014/chart" uri="{C3380CC4-5D6E-409C-BE32-E72D297353CC}">
                    <c16:uniqueId val="{00000008-B135-4F29-B62C-2A8A2B3064F6}"/>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[1]Zillow_Data!$B$11</c15:sqref>
                        </c15:formulaRef>
                      </c:ext>
                    </c:extLst>
                    <c:strCache>
                      <c:ptCount val="1"/>
                      <c:pt idx="0">
                        <c:v>Atlanta, GA</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[1]Zillow_Data!$C$11:$CO$11</c15:sqref>
                        </c15:formulaRef>
                      </c:ext>
                    </c:extLst>
                    <c:numCache>
                      <c:formatCode>General</c:formatCode>
                      <c:ptCount val="91"/>
                      <c:pt idx="0">
                        <c:v>9</c:v>
                      </c:pt>
                      <c:pt idx="1">
                        <c:v>1108</c:v>
                      </c:pt>
                      <c:pt idx="2">
                        <c:v>1112</c:v>
                      </c:pt>
                      <c:pt idx="3">
                        <c:v>1116</c:v>
                      </c:pt>
                      <c:pt idx="4">
                        <c:v>1120</c:v>
                      </c:pt>
                      <c:pt idx="5">
                        <c:v>1124</c:v>
                      </c:pt>
                      <c:pt idx="6">
                        <c:v>1128</c:v>
                      </c:pt>
                      <c:pt idx="7">
                        <c:v>1132</c:v>
                      </c:pt>
                      <c:pt idx="8">
                        <c:v>1136</c:v>
                      </c:pt>
                      <c:pt idx="9">
                        <c:v>1140</c:v>
                      </c:pt>
                      <c:pt idx="10">
                        <c:v>1144</c:v>
                      </c:pt>
                      <c:pt idx="11">
                        <c:v>1149</c:v>
                      </c:pt>
                      <c:pt idx="12">
                        <c:v>1154</c:v>
                      </c:pt>
                      <c:pt idx="13">
                        <c:v>1159</c:v>
                      </c:pt>
                      <c:pt idx="14">
                        <c:v>1164</c:v>
                      </c:pt>
                      <c:pt idx="15">
                        <c:v>1169</c:v>
                      </c:pt>
                      <c:pt idx="16">
                        <c:v>1174</c:v>
                      </c:pt>
                      <c:pt idx="17">
                        <c:v>1179</c:v>
                      </c:pt>
                      <c:pt idx="18">
                        <c:v>1184</c:v>
                      </c:pt>
                      <c:pt idx="19">
                        <c:v>1189</c:v>
                      </c:pt>
                      <c:pt idx="20">
                        <c:v>1195</c:v>
                      </c:pt>
                      <c:pt idx="21">
                        <c:v>1200</c:v>
                      </c:pt>
                      <c:pt idx="22">
                        <c:v>1205</c:v>
                      </c:pt>
                      <c:pt idx="23">
                        <c:v>1211</c:v>
                      </c:pt>
                      <c:pt idx="24">
                        <c:v>1217</c:v>
                      </c:pt>
                      <c:pt idx="25">
                        <c:v>1222</c:v>
                      </c:pt>
                      <c:pt idx="26">
                        <c:v>1228</c:v>
                      </c:pt>
                      <c:pt idx="27">
                        <c:v>1235</c:v>
                      </c:pt>
                      <c:pt idx="28">
                        <c:v>1241</c:v>
                      </c:pt>
                      <c:pt idx="29">
                        <c:v>1247</c:v>
                      </c:pt>
                      <c:pt idx="30">
                        <c:v>1253</c:v>
                      </c:pt>
                      <c:pt idx="31">
                        <c:v>1259</c:v>
                      </c:pt>
                      <c:pt idx="32">
                        <c:v>1265</c:v>
                      </c:pt>
                      <c:pt idx="33">
                        <c:v>1271</c:v>
                      </c:pt>
                      <c:pt idx="34">
                        <c:v>1277</c:v>
                      </c:pt>
                      <c:pt idx="35">
                        <c:v>1282</c:v>
                      </c:pt>
                      <c:pt idx="36">
                        <c:v>1288</c:v>
                      </c:pt>
                      <c:pt idx="37">
                        <c:v>1294</c:v>
                      </c:pt>
                      <c:pt idx="38">
                        <c:v>1300</c:v>
                      </c:pt>
                      <c:pt idx="39">
                        <c:v>1305</c:v>
                      </c:pt>
                      <c:pt idx="40">
                        <c:v>1311</c:v>
                      </c:pt>
                      <c:pt idx="41">
                        <c:v>1317</c:v>
                      </c:pt>
                      <c:pt idx="42">
                        <c:v>1323</c:v>
                      </c:pt>
                      <c:pt idx="43">
                        <c:v>1329</c:v>
                      </c:pt>
                      <c:pt idx="44">
                        <c:v>1335</c:v>
                      </c:pt>
                      <c:pt idx="45">
                        <c:v>1342</c:v>
                      </c:pt>
                      <c:pt idx="46">
                        <c:v>1348</c:v>
                      </c:pt>
                      <c:pt idx="47">
                        <c:v>1354</c:v>
                      </c:pt>
                      <c:pt idx="48">
                        <c:v>1360</c:v>
                      </c:pt>
                      <c:pt idx="49">
                        <c:v>1366</c:v>
                      </c:pt>
                      <c:pt idx="50">
                        <c:v>1373</c:v>
                      </c:pt>
                      <c:pt idx="51">
                        <c:v>1379</c:v>
                      </c:pt>
                      <c:pt idx="52">
                        <c:v>1385</c:v>
                      </c:pt>
                      <c:pt idx="53">
                        <c:v>1392</c:v>
                      </c:pt>
                      <c:pt idx="54">
                        <c:v>1399</c:v>
                      </c:pt>
                      <c:pt idx="55">
                        <c:v>1406</c:v>
                      </c:pt>
                      <c:pt idx="56">
                        <c:v>1414</c:v>
                      </c:pt>
                      <c:pt idx="57">
                        <c:v>1421</c:v>
                      </c:pt>
                      <c:pt idx="58">
                        <c:v>1428</c:v>
                      </c:pt>
                      <c:pt idx="59">
                        <c:v>1435</c:v>
                      </c:pt>
                      <c:pt idx="60">
                        <c:v>1442</c:v>
                      </c:pt>
                      <c:pt idx="61">
                        <c:v>1449</c:v>
                      </c:pt>
                      <c:pt idx="62">
                        <c:v>1456</c:v>
                      </c:pt>
                      <c:pt idx="63">
                        <c:v>1462</c:v>
                      </c:pt>
                      <c:pt idx="64">
                        <c:v>1469</c:v>
                      </c:pt>
                      <c:pt idx="65">
                        <c:v>1475</c:v>
                      </c:pt>
                      <c:pt idx="66">
                        <c:v>1481</c:v>
                      </c:pt>
                      <c:pt idx="67">
                        <c:v>1486</c:v>
                      </c:pt>
                      <c:pt idx="68">
                        <c:v>1491</c:v>
                      </c:pt>
                      <c:pt idx="69">
                        <c:v>1496</c:v>
                      </c:pt>
                      <c:pt idx="70">
                        <c:v>1501</c:v>
                      </c:pt>
                      <c:pt idx="71">
                        <c:v>1505</c:v>
                      </c:pt>
                      <c:pt idx="72">
                        <c:v>1508</c:v>
                      </c:pt>
                      <c:pt idx="73">
                        <c:v>1512</c:v>
                      </c:pt>
                      <c:pt idx="74">
                        <c:v>1517</c:v>
                      </c:pt>
                      <c:pt idx="75">
                        <c:v>1521</c:v>
                      </c:pt>
                      <c:pt idx="76">
                        <c:v>1526</c:v>
                      </c:pt>
                      <c:pt idx="77">
                        <c:v>1532</c:v>
                      </c:pt>
                      <c:pt idx="78">
                        <c:v>1539</c:v>
                      </c:pt>
                      <c:pt idx="79">
                        <c:v>1546</c:v>
                      </c:pt>
                      <c:pt idx="80">
                        <c:v>1558</c:v>
                      </c:pt>
                      <c:pt idx="81">
                        <c:v>1570</c:v>
                      </c:pt>
                      <c:pt idx="82">
                        <c:v>1582</c:v>
                      </c:pt>
                      <c:pt idx="83">
                        <c:v>1597</c:v>
                      </c:pt>
                      <c:pt idx="84">
                        <c:v>1612</c:v>
                      </c:pt>
                      <c:pt idx="85">
                        <c:v>1627</c:v>
                      </c:pt>
                      <c:pt idx="86">
                        <c:v>1642</c:v>
                      </c:pt>
                      <c:pt idx="87">
                        <c:v>1657</c:v>
                      </c:pt>
                      <c:pt idx="88">
                        <c:v>1673</c:v>
                      </c:pt>
                      <c:pt idx="89">
                        <c:v>1689</c:v>
                      </c:pt>
                      <c:pt idx="90">
                        <c:v>1705</c:v>
                      </c:pt>
                    </c:numCache>
                  </c:numRef>
                </c:val>
                <c:smooth val="0"/>
                <c:extLst xmlns:c15="http://schemas.microsoft.com/office/drawing/2012/chart">
                  <c:ext xmlns:c16="http://schemas.microsoft.com/office/drawing/2014/chart" uri="{C3380CC4-5D6E-409C-BE32-E72D297353CC}">
                    <c16:uniqueId val="{00000009-B135-4F29-B62C-2A8A2B3064F6}"/>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[1]Zillow_Data!$B$12</c15:sqref>
                        </c15:formulaRef>
                      </c:ext>
                    </c:extLst>
                    <c:strCache>
                      <c:ptCount val="1"/>
                      <c:pt idx="0">
                        <c:v>Boston, MA</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[1]Zillow_Data!$C$12:$CO$12</c15:sqref>
                        </c15:formulaRef>
                      </c:ext>
                    </c:extLst>
                    <c:numCache>
                      <c:formatCode>General</c:formatCode>
                      <c:ptCount val="91"/>
                      <c:pt idx="0">
                        <c:v>10</c:v>
                      </c:pt>
                      <c:pt idx="1">
                        <c:v>2177</c:v>
                      </c:pt>
                      <c:pt idx="2">
                        <c:v>2183</c:v>
                      </c:pt>
                      <c:pt idx="3">
                        <c:v>2189</c:v>
                      </c:pt>
                      <c:pt idx="4">
                        <c:v>2195</c:v>
                      </c:pt>
                      <c:pt idx="5">
                        <c:v>2201</c:v>
                      </c:pt>
                      <c:pt idx="6">
                        <c:v>2207</c:v>
                      </c:pt>
                      <c:pt idx="7">
                        <c:v>2212</c:v>
                      </c:pt>
                      <c:pt idx="8">
                        <c:v>2218</c:v>
                      </c:pt>
                      <c:pt idx="9">
                        <c:v>2224</c:v>
                      </c:pt>
                      <c:pt idx="10">
                        <c:v>2230</c:v>
                      </c:pt>
                      <c:pt idx="11">
                        <c:v>2236</c:v>
                      </c:pt>
                      <c:pt idx="12">
                        <c:v>2243</c:v>
                      </c:pt>
                      <c:pt idx="13">
                        <c:v>2250</c:v>
                      </c:pt>
                      <c:pt idx="14">
                        <c:v>2256</c:v>
                      </c:pt>
                      <c:pt idx="15">
                        <c:v>2262</c:v>
                      </c:pt>
                      <c:pt idx="16">
                        <c:v>2268</c:v>
                      </c:pt>
                      <c:pt idx="17">
                        <c:v>2275</c:v>
                      </c:pt>
                      <c:pt idx="18">
                        <c:v>2282</c:v>
                      </c:pt>
                      <c:pt idx="19">
                        <c:v>2289</c:v>
                      </c:pt>
                      <c:pt idx="20">
                        <c:v>2298</c:v>
                      </c:pt>
                      <c:pt idx="21">
                        <c:v>2306</c:v>
                      </c:pt>
                      <c:pt idx="22">
                        <c:v>2314</c:v>
                      </c:pt>
                      <c:pt idx="23">
                        <c:v>2322</c:v>
                      </c:pt>
                      <c:pt idx="24">
                        <c:v>2330</c:v>
                      </c:pt>
                      <c:pt idx="25">
                        <c:v>2338</c:v>
                      </c:pt>
                      <c:pt idx="26">
                        <c:v>2346</c:v>
                      </c:pt>
                      <c:pt idx="27">
                        <c:v>2354</c:v>
                      </c:pt>
                      <c:pt idx="28">
                        <c:v>2362</c:v>
                      </c:pt>
                      <c:pt idx="29">
                        <c:v>2369</c:v>
                      </c:pt>
                      <c:pt idx="30">
                        <c:v>2377</c:v>
                      </c:pt>
                      <c:pt idx="31">
                        <c:v>2384</c:v>
                      </c:pt>
                      <c:pt idx="32">
                        <c:v>2391</c:v>
                      </c:pt>
                      <c:pt idx="33">
                        <c:v>2398</c:v>
                      </c:pt>
                      <c:pt idx="34">
                        <c:v>2405</c:v>
                      </c:pt>
                      <c:pt idx="35">
                        <c:v>2412</c:v>
                      </c:pt>
                      <c:pt idx="36">
                        <c:v>2418</c:v>
                      </c:pt>
                      <c:pt idx="37">
                        <c:v>2424</c:v>
                      </c:pt>
                      <c:pt idx="38">
                        <c:v>2431</c:v>
                      </c:pt>
                      <c:pt idx="39">
                        <c:v>2437</c:v>
                      </c:pt>
                      <c:pt idx="40">
                        <c:v>2443</c:v>
                      </c:pt>
                      <c:pt idx="41">
                        <c:v>2449</c:v>
                      </c:pt>
                      <c:pt idx="42">
                        <c:v>2455</c:v>
                      </c:pt>
                      <c:pt idx="43">
                        <c:v>2461</c:v>
                      </c:pt>
                      <c:pt idx="44">
                        <c:v>2467</c:v>
                      </c:pt>
                      <c:pt idx="45">
                        <c:v>2473</c:v>
                      </c:pt>
                      <c:pt idx="46">
                        <c:v>2478</c:v>
                      </c:pt>
                      <c:pt idx="47">
                        <c:v>2484</c:v>
                      </c:pt>
                      <c:pt idx="48">
                        <c:v>2489</c:v>
                      </c:pt>
                      <c:pt idx="49">
                        <c:v>2495</c:v>
                      </c:pt>
                      <c:pt idx="50">
                        <c:v>2501</c:v>
                      </c:pt>
                      <c:pt idx="51">
                        <c:v>2507</c:v>
                      </c:pt>
                      <c:pt idx="52">
                        <c:v>2513</c:v>
                      </c:pt>
                      <c:pt idx="53">
                        <c:v>2519</c:v>
                      </c:pt>
                      <c:pt idx="54">
                        <c:v>2526</c:v>
                      </c:pt>
                      <c:pt idx="55">
                        <c:v>2533</c:v>
                      </c:pt>
                      <c:pt idx="56">
                        <c:v>2539</c:v>
                      </c:pt>
                      <c:pt idx="57">
                        <c:v>2546</c:v>
                      </c:pt>
                      <c:pt idx="58">
                        <c:v>2553</c:v>
                      </c:pt>
                      <c:pt idx="59">
                        <c:v>2560</c:v>
                      </c:pt>
                      <c:pt idx="60">
                        <c:v>2567</c:v>
                      </c:pt>
                      <c:pt idx="61">
                        <c:v>2574</c:v>
                      </c:pt>
                      <c:pt idx="62">
                        <c:v>2581</c:v>
                      </c:pt>
                      <c:pt idx="63">
                        <c:v>2588</c:v>
                      </c:pt>
                      <c:pt idx="64">
                        <c:v>2595</c:v>
                      </c:pt>
                      <c:pt idx="65">
                        <c:v>2602</c:v>
                      </c:pt>
                      <c:pt idx="66">
                        <c:v>2609</c:v>
                      </c:pt>
                      <c:pt idx="67">
                        <c:v>2616</c:v>
                      </c:pt>
                      <c:pt idx="68">
                        <c:v>2621</c:v>
                      </c:pt>
                      <c:pt idx="69">
                        <c:v>2627</c:v>
                      </c:pt>
                      <c:pt idx="70">
                        <c:v>2632</c:v>
                      </c:pt>
                      <c:pt idx="71">
                        <c:v>2633</c:v>
                      </c:pt>
                      <c:pt idx="72">
                        <c:v>2633</c:v>
                      </c:pt>
                      <c:pt idx="73">
                        <c:v>2633</c:v>
                      </c:pt>
                      <c:pt idx="74">
                        <c:v>2627</c:v>
                      </c:pt>
                      <c:pt idx="75">
                        <c:v>2620</c:v>
                      </c:pt>
                      <c:pt idx="76">
                        <c:v>2613</c:v>
                      </c:pt>
                      <c:pt idx="77">
                        <c:v>2602</c:v>
                      </c:pt>
                      <c:pt idx="78">
                        <c:v>2592</c:v>
                      </c:pt>
                      <c:pt idx="79">
                        <c:v>2581</c:v>
                      </c:pt>
                      <c:pt idx="80">
                        <c:v>2574</c:v>
                      </c:pt>
                      <c:pt idx="81">
                        <c:v>2568</c:v>
                      </c:pt>
                      <c:pt idx="82">
                        <c:v>2561</c:v>
                      </c:pt>
                      <c:pt idx="83">
                        <c:v>2558</c:v>
                      </c:pt>
                      <c:pt idx="84">
                        <c:v>2555</c:v>
                      </c:pt>
                      <c:pt idx="85">
                        <c:v>2551</c:v>
                      </c:pt>
                      <c:pt idx="86">
                        <c:v>2549</c:v>
                      </c:pt>
                      <c:pt idx="87">
                        <c:v>2547</c:v>
                      </c:pt>
                      <c:pt idx="88">
                        <c:v>2544</c:v>
                      </c:pt>
                      <c:pt idx="89">
                        <c:v>2543</c:v>
                      </c:pt>
                      <c:pt idx="90">
                        <c:v>2542</c:v>
                      </c:pt>
                    </c:numCache>
                  </c:numRef>
                </c:val>
                <c:smooth val="0"/>
                <c:extLst xmlns:c15="http://schemas.microsoft.com/office/drawing/2012/chart">
                  <c:ext xmlns:c16="http://schemas.microsoft.com/office/drawing/2014/chart" uri="{C3380CC4-5D6E-409C-BE32-E72D297353CC}">
                    <c16:uniqueId val="{0000000A-B135-4F29-B62C-2A8A2B3064F6}"/>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[1]Zillow_Data!$B$13</c15:sqref>
                        </c15:formulaRef>
                      </c:ext>
                    </c:extLst>
                    <c:strCache>
                      <c:ptCount val="1"/>
                      <c:pt idx="0">
                        <c:v>San Francisco, CA</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[1]Zillow_Data!$C$13:$CO$13</c15:sqref>
                        </c15:formulaRef>
                      </c:ext>
                    </c:extLst>
                    <c:numCache>
                      <c:formatCode>General</c:formatCode>
                      <c:ptCount val="91"/>
                      <c:pt idx="0">
                        <c:v>11</c:v>
                      </c:pt>
                      <c:pt idx="1">
                        <c:v>2164</c:v>
                      </c:pt>
                      <c:pt idx="2">
                        <c:v>2197</c:v>
                      </c:pt>
                      <c:pt idx="3">
                        <c:v>2231</c:v>
                      </c:pt>
                      <c:pt idx="4">
                        <c:v>2264</c:v>
                      </c:pt>
                      <c:pt idx="5">
                        <c:v>2296</c:v>
                      </c:pt>
                      <c:pt idx="6">
                        <c:v>2329</c:v>
                      </c:pt>
                      <c:pt idx="7">
                        <c:v>2362</c:v>
                      </c:pt>
                      <c:pt idx="8">
                        <c:v>2394</c:v>
                      </c:pt>
                      <c:pt idx="9">
                        <c:v>2427</c:v>
                      </c:pt>
                      <c:pt idx="10">
                        <c:v>2459</c:v>
                      </c:pt>
                      <c:pt idx="11">
                        <c:v>2490</c:v>
                      </c:pt>
                      <c:pt idx="12">
                        <c:v>2521</c:v>
                      </c:pt>
                      <c:pt idx="13">
                        <c:v>2552</c:v>
                      </c:pt>
                      <c:pt idx="14">
                        <c:v>2578</c:v>
                      </c:pt>
                      <c:pt idx="15">
                        <c:v>2604</c:v>
                      </c:pt>
                      <c:pt idx="16">
                        <c:v>2631</c:v>
                      </c:pt>
                      <c:pt idx="17">
                        <c:v>2653</c:v>
                      </c:pt>
                      <c:pt idx="18">
                        <c:v>2676</c:v>
                      </c:pt>
                      <c:pt idx="19">
                        <c:v>2698</c:v>
                      </c:pt>
                      <c:pt idx="20">
                        <c:v>2718</c:v>
                      </c:pt>
                      <c:pt idx="21">
                        <c:v>2737</c:v>
                      </c:pt>
                      <c:pt idx="22">
                        <c:v>2756</c:v>
                      </c:pt>
                      <c:pt idx="23">
                        <c:v>2771</c:v>
                      </c:pt>
                      <c:pt idx="24">
                        <c:v>2786</c:v>
                      </c:pt>
                      <c:pt idx="25">
                        <c:v>2801</c:v>
                      </c:pt>
                      <c:pt idx="26">
                        <c:v>2811</c:v>
                      </c:pt>
                      <c:pt idx="27">
                        <c:v>2820</c:v>
                      </c:pt>
                      <c:pt idx="28">
                        <c:v>2830</c:v>
                      </c:pt>
                      <c:pt idx="29">
                        <c:v>2836</c:v>
                      </c:pt>
                      <c:pt idx="30">
                        <c:v>2841</c:v>
                      </c:pt>
                      <c:pt idx="31">
                        <c:v>2847</c:v>
                      </c:pt>
                      <c:pt idx="32">
                        <c:v>2851</c:v>
                      </c:pt>
                      <c:pt idx="33">
                        <c:v>2854</c:v>
                      </c:pt>
                      <c:pt idx="34">
                        <c:v>2858</c:v>
                      </c:pt>
                      <c:pt idx="35">
                        <c:v>2863</c:v>
                      </c:pt>
                      <c:pt idx="36">
                        <c:v>2867</c:v>
                      </c:pt>
                      <c:pt idx="37">
                        <c:v>2872</c:v>
                      </c:pt>
                      <c:pt idx="38">
                        <c:v>2879</c:v>
                      </c:pt>
                      <c:pt idx="39">
                        <c:v>2885</c:v>
                      </c:pt>
                      <c:pt idx="40">
                        <c:v>2892</c:v>
                      </c:pt>
                      <c:pt idx="41">
                        <c:v>2900</c:v>
                      </c:pt>
                      <c:pt idx="42">
                        <c:v>2908</c:v>
                      </c:pt>
                      <c:pt idx="43">
                        <c:v>2916</c:v>
                      </c:pt>
                      <c:pt idx="44">
                        <c:v>2924</c:v>
                      </c:pt>
                      <c:pt idx="45">
                        <c:v>2932</c:v>
                      </c:pt>
                      <c:pt idx="46">
                        <c:v>2940</c:v>
                      </c:pt>
                      <c:pt idx="47">
                        <c:v>2947</c:v>
                      </c:pt>
                      <c:pt idx="48">
                        <c:v>2955</c:v>
                      </c:pt>
                      <c:pt idx="49">
                        <c:v>2962</c:v>
                      </c:pt>
                      <c:pt idx="50">
                        <c:v>2970</c:v>
                      </c:pt>
                      <c:pt idx="51">
                        <c:v>2977</c:v>
                      </c:pt>
                      <c:pt idx="52">
                        <c:v>2985</c:v>
                      </c:pt>
                      <c:pt idx="53">
                        <c:v>2994</c:v>
                      </c:pt>
                      <c:pt idx="54">
                        <c:v>3003</c:v>
                      </c:pt>
                      <c:pt idx="55">
                        <c:v>3012</c:v>
                      </c:pt>
                      <c:pt idx="56">
                        <c:v>3021</c:v>
                      </c:pt>
                      <c:pt idx="57">
                        <c:v>3030</c:v>
                      </c:pt>
                      <c:pt idx="58">
                        <c:v>3039</c:v>
                      </c:pt>
                      <c:pt idx="59">
                        <c:v>3047</c:v>
                      </c:pt>
                      <c:pt idx="60">
                        <c:v>3056</c:v>
                      </c:pt>
                      <c:pt idx="61">
                        <c:v>3064</c:v>
                      </c:pt>
                      <c:pt idx="62">
                        <c:v>3072</c:v>
                      </c:pt>
                      <c:pt idx="63">
                        <c:v>3079</c:v>
                      </c:pt>
                      <c:pt idx="64">
                        <c:v>3087</c:v>
                      </c:pt>
                      <c:pt idx="65">
                        <c:v>3094</c:v>
                      </c:pt>
                      <c:pt idx="66">
                        <c:v>3101</c:v>
                      </c:pt>
                      <c:pt idx="67">
                        <c:v>3108</c:v>
                      </c:pt>
                      <c:pt idx="68">
                        <c:v>3113</c:v>
                      </c:pt>
                      <c:pt idx="69">
                        <c:v>3118</c:v>
                      </c:pt>
                      <c:pt idx="70">
                        <c:v>3123</c:v>
                      </c:pt>
                      <c:pt idx="71">
                        <c:v>3121</c:v>
                      </c:pt>
                      <c:pt idx="72">
                        <c:v>3119</c:v>
                      </c:pt>
                      <c:pt idx="73">
                        <c:v>3117</c:v>
                      </c:pt>
                      <c:pt idx="74">
                        <c:v>3103</c:v>
                      </c:pt>
                      <c:pt idx="75">
                        <c:v>3090</c:v>
                      </c:pt>
                      <c:pt idx="76">
                        <c:v>3076</c:v>
                      </c:pt>
                      <c:pt idx="77">
                        <c:v>3055</c:v>
                      </c:pt>
                      <c:pt idx="78">
                        <c:v>3034</c:v>
                      </c:pt>
                      <c:pt idx="79">
                        <c:v>3013</c:v>
                      </c:pt>
                      <c:pt idx="80">
                        <c:v>2996</c:v>
                      </c:pt>
                      <c:pt idx="81">
                        <c:v>2979</c:v>
                      </c:pt>
                      <c:pt idx="82">
                        <c:v>2962</c:v>
                      </c:pt>
                      <c:pt idx="83">
                        <c:v>2950</c:v>
                      </c:pt>
                      <c:pt idx="84">
                        <c:v>2938</c:v>
                      </c:pt>
                      <c:pt idx="85">
                        <c:v>2925</c:v>
                      </c:pt>
                      <c:pt idx="86">
                        <c:v>2915</c:v>
                      </c:pt>
                      <c:pt idx="87">
                        <c:v>2904</c:v>
                      </c:pt>
                      <c:pt idx="88">
                        <c:v>2893</c:v>
                      </c:pt>
                      <c:pt idx="89">
                        <c:v>2884</c:v>
                      </c:pt>
                      <c:pt idx="90">
                        <c:v>2874</c:v>
                      </c:pt>
                    </c:numCache>
                  </c:numRef>
                </c:val>
                <c:smooth val="0"/>
                <c:extLst xmlns:c15="http://schemas.microsoft.com/office/drawing/2012/chart">
                  <c:ext xmlns:c16="http://schemas.microsoft.com/office/drawing/2014/chart" uri="{C3380CC4-5D6E-409C-BE32-E72D297353CC}">
                    <c16:uniqueId val="{0000000B-B135-4F29-B62C-2A8A2B3064F6}"/>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[1]Zillow_Data!$B$14</c15:sqref>
                        </c15:formulaRef>
                      </c:ext>
                    </c:extLst>
                    <c:strCache>
                      <c:ptCount val="1"/>
                      <c:pt idx="0">
                        <c:v>Detroit, MI</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[1]Zillow_Data!$C$14:$CO$14</c15:sqref>
                        </c15:formulaRef>
                      </c:ext>
                    </c:extLst>
                    <c:numCache>
                      <c:formatCode>General</c:formatCode>
                      <c:ptCount val="91"/>
                      <c:pt idx="0">
                        <c:v>12</c:v>
                      </c:pt>
                      <c:pt idx="1">
                        <c:v>1004</c:v>
                      </c:pt>
                      <c:pt idx="2">
                        <c:v>1007</c:v>
                      </c:pt>
                      <c:pt idx="3">
                        <c:v>1010</c:v>
                      </c:pt>
                      <c:pt idx="4">
                        <c:v>1013</c:v>
                      </c:pt>
                      <c:pt idx="5">
                        <c:v>1015</c:v>
                      </c:pt>
                      <c:pt idx="6">
                        <c:v>1018</c:v>
                      </c:pt>
                      <c:pt idx="7">
                        <c:v>1021</c:v>
                      </c:pt>
                      <c:pt idx="8">
                        <c:v>1023</c:v>
                      </c:pt>
                      <c:pt idx="9">
                        <c:v>1026</c:v>
                      </c:pt>
                      <c:pt idx="10">
                        <c:v>1029</c:v>
                      </c:pt>
                      <c:pt idx="11">
                        <c:v>1031</c:v>
                      </c:pt>
                      <c:pt idx="12">
                        <c:v>1034</c:v>
                      </c:pt>
                      <c:pt idx="13">
                        <c:v>1037</c:v>
                      </c:pt>
                      <c:pt idx="14">
                        <c:v>1039</c:v>
                      </c:pt>
                      <c:pt idx="15">
                        <c:v>1042</c:v>
                      </c:pt>
                      <c:pt idx="16">
                        <c:v>1044</c:v>
                      </c:pt>
                      <c:pt idx="17">
                        <c:v>1047</c:v>
                      </c:pt>
                      <c:pt idx="18">
                        <c:v>1050</c:v>
                      </c:pt>
                      <c:pt idx="19">
                        <c:v>1052</c:v>
                      </c:pt>
                      <c:pt idx="20">
                        <c:v>1055</c:v>
                      </c:pt>
                      <c:pt idx="21">
                        <c:v>1058</c:v>
                      </c:pt>
                      <c:pt idx="22">
                        <c:v>1060</c:v>
                      </c:pt>
                      <c:pt idx="23">
                        <c:v>1063</c:v>
                      </c:pt>
                      <c:pt idx="24">
                        <c:v>1066</c:v>
                      </c:pt>
                      <c:pt idx="25">
                        <c:v>1069</c:v>
                      </c:pt>
                      <c:pt idx="26">
                        <c:v>1072</c:v>
                      </c:pt>
                      <c:pt idx="27">
                        <c:v>1075</c:v>
                      </c:pt>
                      <c:pt idx="28">
                        <c:v>1078</c:v>
                      </c:pt>
                      <c:pt idx="29">
                        <c:v>1081</c:v>
                      </c:pt>
                      <c:pt idx="30">
                        <c:v>1084</c:v>
                      </c:pt>
                      <c:pt idx="31">
                        <c:v>1087</c:v>
                      </c:pt>
                      <c:pt idx="32">
                        <c:v>1090</c:v>
                      </c:pt>
                      <c:pt idx="33">
                        <c:v>1093</c:v>
                      </c:pt>
                      <c:pt idx="34">
                        <c:v>1096</c:v>
                      </c:pt>
                      <c:pt idx="35">
                        <c:v>1099</c:v>
                      </c:pt>
                      <c:pt idx="36">
                        <c:v>1102</c:v>
                      </c:pt>
                      <c:pt idx="37">
                        <c:v>1105</c:v>
                      </c:pt>
                      <c:pt idx="38">
                        <c:v>1109</c:v>
                      </c:pt>
                      <c:pt idx="39">
                        <c:v>1112</c:v>
                      </c:pt>
                      <c:pt idx="40">
                        <c:v>1116</c:v>
                      </c:pt>
                      <c:pt idx="41">
                        <c:v>1119</c:v>
                      </c:pt>
                      <c:pt idx="42">
                        <c:v>1123</c:v>
                      </c:pt>
                      <c:pt idx="43">
                        <c:v>1127</c:v>
                      </c:pt>
                      <c:pt idx="44">
                        <c:v>1130</c:v>
                      </c:pt>
                      <c:pt idx="45">
                        <c:v>1134</c:v>
                      </c:pt>
                      <c:pt idx="46">
                        <c:v>1138</c:v>
                      </c:pt>
                      <c:pt idx="47">
                        <c:v>1141</c:v>
                      </c:pt>
                      <c:pt idx="48">
                        <c:v>1145</c:v>
                      </c:pt>
                      <c:pt idx="49">
                        <c:v>1148</c:v>
                      </c:pt>
                      <c:pt idx="50">
                        <c:v>1152</c:v>
                      </c:pt>
                      <c:pt idx="51">
                        <c:v>1155</c:v>
                      </c:pt>
                      <c:pt idx="52">
                        <c:v>1159</c:v>
                      </c:pt>
                      <c:pt idx="53">
                        <c:v>1162</c:v>
                      </c:pt>
                      <c:pt idx="54">
                        <c:v>1166</c:v>
                      </c:pt>
                      <c:pt idx="55">
                        <c:v>1169</c:v>
                      </c:pt>
                      <c:pt idx="56">
                        <c:v>1173</c:v>
                      </c:pt>
                      <c:pt idx="57">
                        <c:v>1176</c:v>
                      </c:pt>
                      <c:pt idx="58">
                        <c:v>1179</c:v>
                      </c:pt>
                      <c:pt idx="59">
                        <c:v>1183</c:v>
                      </c:pt>
                      <c:pt idx="60">
                        <c:v>1186</c:v>
                      </c:pt>
                      <c:pt idx="61">
                        <c:v>1190</c:v>
                      </c:pt>
                      <c:pt idx="62">
                        <c:v>1193</c:v>
                      </c:pt>
                      <c:pt idx="63">
                        <c:v>1196</c:v>
                      </c:pt>
                      <c:pt idx="64">
                        <c:v>1200</c:v>
                      </c:pt>
                      <c:pt idx="65">
                        <c:v>1203</c:v>
                      </c:pt>
                      <c:pt idx="66">
                        <c:v>1206</c:v>
                      </c:pt>
                      <c:pt idx="67">
                        <c:v>1209</c:v>
                      </c:pt>
                      <c:pt idx="68">
                        <c:v>1211</c:v>
                      </c:pt>
                      <c:pt idx="69">
                        <c:v>1214</c:v>
                      </c:pt>
                      <c:pt idx="70">
                        <c:v>1217</c:v>
                      </c:pt>
                      <c:pt idx="71">
                        <c:v>1219</c:v>
                      </c:pt>
                      <c:pt idx="72">
                        <c:v>1221</c:v>
                      </c:pt>
                      <c:pt idx="73">
                        <c:v>1224</c:v>
                      </c:pt>
                      <c:pt idx="74">
                        <c:v>1227</c:v>
                      </c:pt>
                      <c:pt idx="75">
                        <c:v>1230</c:v>
                      </c:pt>
                      <c:pt idx="76">
                        <c:v>1234</c:v>
                      </c:pt>
                      <c:pt idx="77">
                        <c:v>1239</c:v>
                      </c:pt>
                      <c:pt idx="78">
                        <c:v>1244</c:v>
                      </c:pt>
                      <c:pt idx="79">
                        <c:v>1250</c:v>
                      </c:pt>
                      <c:pt idx="80">
                        <c:v>1258</c:v>
                      </c:pt>
                      <c:pt idx="81">
                        <c:v>1266</c:v>
                      </c:pt>
                      <c:pt idx="82">
                        <c:v>1274</c:v>
                      </c:pt>
                      <c:pt idx="83">
                        <c:v>1283</c:v>
                      </c:pt>
                      <c:pt idx="84">
                        <c:v>1292</c:v>
                      </c:pt>
                      <c:pt idx="85">
                        <c:v>1302</c:v>
                      </c:pt>
                      <c:pt idx="86">
                        <c:v>1311</c:v>
                      </c:pt>
                      <c:pt idx="87">
                        <c:v>1320</c:v>
                      </c:pt>
                      <c:pt idx="88">
                        <c:v>1330</c:v>
                      </c:pt>
                      <c:pt idx="89">
                        <c:v>1339</c:v>
                      </c:pt>
                      <c:pt idx="90">
                        <c:v>1349</c:v>
                      </c:pt>
                    </c:numCache>
                  </c:numRef>
                </c:val>
                <c:smooth val="0"/>
                <c:extLst xmlns:c15="http://schemas.microsoft.com/office/drawing/2012/chart">
                  <c:ext xmlns:c16="http://schemas.microsoft.com/office/drawing/2014/chart" uri="{C3380CC4-5D6E-409C-BE32-E72D297353CC}">
                    <c16:uniqueId val="{0000000C-B135-4F29-B62C-2A8A2B3064F6}"/>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[1]Zillow_Data!$B$15</c15:sqref>
                        </c15:formulaRef>
                      </c:ext>
                    </c:extLst>
                    <c:strCache>
                      <c:ptCount val="1"/>
                      <c:pt idx="0">
                        <c:v>Riverside, CA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[1]Zillow_Data!$C$15:$CO$15</c15:sqref>
                        </c15:formulaRef>
                      </c:ext>
                    </c:extLst>
                    <c:numCache>
                      <c:formatCode>General</c:formatCode>
                      <c:ptCount val="91"/>
                      <c:pt idx="0">
                        <c:v>13</c:v>
                      </c:pt>
                      <c:pt idx="1">
                        <c:v>1439</c:v>
                      </c:pt>
                      <c:pt idx="2">
                        <c:v>1444</c:v>
                      </c:pt>
                      <c:pt idx="3">
                        <c:v>1449</c:v>
                      </c:pt>
                      <c:pt idx="4">
                        <c:v>1455</c:v>
                      </c:pt>
                      <c:pt idx="5">
                        <c:v>1460</c:v>
                      </c:pt>
                      <c:pt idx="6">
                        <c:v>1465</c:v>
                      </c:pt>
                      <c:pt idx="7">
                        <c:v>1470</c:v>
                      </c:pt>
                      <c:pt idx="8">
                        <c:v>1475</c:v>
                      </c:pt>
                      <c:pt idx="9">
                        <c:v>1481</c:v>
                      </c:pt>
                      <c:pt idx="10">
                        <c:v>1486</c:v>
                      </c:pt>
                      <c:pt idx="11">
                        <c:v>1492</c:v>
                      </c:pt>
                      <c:pt idx="12">
                        <c:v>1498</c:v>
                      </c:pt>
                      <c:pt idx="13">
                        <c:v>1504</c:v>
                      </c:pt>
                      <c:pt idx="14">
                        <c:v>1510</c:v>
                      </c:pt>
                      <c:pt idx="15">
                        <c:v>1516</c:v>
                      </c:pt>
                      <c:pt idx="16">
                        <c:v>1522</c:v>
                      </c:pt>
                      <c:pt idx="17">
                        <c:v>1528</c:v>
                      </c:pt>
                      <c:pt idx="18">
                        <c:v>1535</c:v>
                      </c:pt>
                      <c:pt idx="19">
                        <c:v>1541</c:v>
                      </c:pt>
                      <c:pt idx="20">
                        <c:v>1547</c:v>
                      </c:pt>
                      <c:pt idx="21">
                        <c:v>1553</c:v>
                      </c:pt>
                      <c:pt idx="22">
                        <c:v>1559</c:v>
                      </c:pt>
                      <c:pt idx="23">
                        <c:v>1565</c:v>
                      </c:pt>
                      <c:pt idx="24">
                        <c:v>1572</c:v>
                      </c:pt>
                      <c:pt idx="25">
                        <c:v>1578</c:v>
                      </c:pt>
                      <c:pt idx="26">
                        <c:v>1584</c:v>
                      </c:pt>
                      <c:pt idx="27">
                        <c:v>1591</c:v>
                      </c:pt>
                      <c:pt idx="28">
                        <c:v>1597</c:v>
                      </c:pt>
                      <c:pt idx="29">
                        <c:v>1604</c:v>
                      </c:pt>
                      <c:pt idx="30">
                        <c:v>1610</c:v>
                      </c:pt>
                      <c:pt idx="31">
                        <c:v>1616</c:v>
                      </c:pt>
                      <c:pt idx="32">
                        <c:v>1624</c:v>
                      </c:pt>
                      <c:pt idx="33">
                        <c:v>1631</c:v>
                      </c:pt>
                      <c:pt idx="34">
                        <c:v>1638</c:v>
                      </c:pt>
                      <c:pt idx="35">
                        <c:v>1646</c:v>
                      </c:pt>
                      <c:pt idx="36">
                        <c:v>1653</c:v>
                      </c:pt>
                      <c:pt idx="37">
                        <c:v>1661</c:v>
                      </c:pt>
                      <c:pt idx="38">
                        <c:v>1670</c:v>
                      </c:pt>
                      <c:pt idx="39">
                        <c:v>1678</c:v>
                      </c:pt>
                      <c:pt idx="40">
                        <c:v>1686</c:v>
                      </c:pt>
                      <c:pt idx="41">
                        <c:v>1695</c:v>
                      </c:pt>
                      <c:pt idx="42">
                        <c:v>1703</c:v>
                      </c:pt>
                      <c:pt idx="43">
                        <c:v>1711</c:v>
                      </c:pt>
                      <c:pt idx="44">
                        <c:v>1719</c:v>
                      </c:pt>
                      <c:pt idx="45">
                        <c:v>1727</c:v>
                      </c:pt>
                      <c:pt idx="46">
                        <c:v>1735</c:v>
                      </c:pt>
                      <c:pt idx="47">
                        <c:v>1743</c:v>
                      </c:pt>
                      <c:pt idx="48">
                        <c:v>1751</c:v>
                      </c:pt>
                      <c:pt idx="49">
                        <c:v>1759</c:v>
                      </c:pt>
                      <c:pt idx="50">
                        <c:v>1768</c:v>
                      </c:pt>
                      <c:pt idx="51">
                        <c:v>1776</c:v>
                      </c:pt>
                      <c:pt idx="52">
                        <c:v>1785</c:v>
                      </c:pt>
                      <c:pt idx="53">
                        <c:v>1793</c:v>
                      </c:pt>
                      <c:pt idx="54">
                        <c:v>1802</c:v>
                      </c:pt>
                      <c:pt idx="55">
                        <c:v>1810</c:v>
                      </c:pt>
                      <c:pt idx="56">
                        <c:v>1819</c:v>
                      </c:pt>
                      <c:pt idx="57">
                        <c:v>1827</c:v>
                      </c:pt>
                      <c:pt idx="58">
                        <c:v>1835</c:v>
                      </c:pt>
                      <c:pt idx="59">
                        <c:v>1842</c:v>
                      </c:pt>
                      <c:pt idx="60">
                        <c:v>1849</c:v>
                      </c:pt>
                      <c:pt idx="61">
                        <c:v>1857</c:v>
                      </c:pt>
                      <c:pt idx="62">
                        <c:v>1864</c:v>
                      </c:pt>
                      <c:pt idx="63">
                        <c:v>1871</c:v>
                      </c:pt>
                      <c:pt idx="64">
                        <c:v>1878</c:v>
                      </c:pt>
                      <c:pt idx="65">
                        <c:v>1885</c:v>
                      </c:pt>
                      <c:pt idx="66">
                        <c:v>1892</c:v>
                      </c:pt>
                      <c:pt idx="67">
                        <c:v>1899</c:v>
                      </c:pt>
                      <c:pt idx="68">
                        <c:v>1905</c:v>
                      </c:pt>
                      <c:pt idx="69">
                        <c:v>1912</c:v>
                      </c:pt>
                      <c:pt idx="70">
                        <c:v>1918</c:v>
                      </c:pt>
                      <c:pt idx="71">
                        <c:v>1925</c:v>
                      </c:pt>
                      <c:pt idx="72">
                        <c:v>1931</c:v>
                      </c:pt>
                      <c:pt idx="73">
                        <c:v>1937</c:v>
                      </c:pt>
                      <c:pt idx="74">
                        <c:v>1947</c:v>
                      </c:pt>
                      <c:pt idx="75">
                        <c:v>1957</c:v>
                      </c:pt>
                      <c:pt idx="76">
                        <c:v>1966</c:v>
                      </c:pt>
                      <c:pt idx="77">
                        <c:v>1981</c:v>
                      </c:pt>
                      <c:pt idx="78">
                        <c:v>1995</c:v>
                      </c:pt>
                      <c:pt idx="79">
                        <c:v>2010</c:v>
                      </c:pt>
                      <c:pt idx="80">
                        <c:v>2032</c:v>
                      </c:pt>
                      <c:pt idx="81">
                        <c:v>2054</c:v>
                      </c:pt>
                      <c:pt idx="82">
                        <c:v>2076</c:v>
                      </c:pt>
                      <c:pt idx="83">
                        <c:v>2101</c:v>
                      </c:pt>
                      <c:pt idx="84">
                        <c:v>2126</c:v>
                      </c:pt>
                      <c:pt idx="85">
                        <c:v>2151</c:v>
                      </c:pt>
                      <c:pt idx="86">
                        <c:v>2177</c:v>
                      </c:pt>
                      <c:pt idx="87">
                        <c:v>2202</c:v>
                      </c:pt>
                      <c:pt idx="88">
                        <c:v>2228</c:v>
                      </c:pt>
                      <c:pt idx="89">
                        <c:v>2254</c:v>
                      </c:pt>
                      <c:pt idx="90">
                        <c:v>2281</c:v>
                      </c:pt>
                    </c:numCache>
                  </c:numRef>
                </c:val>
                <c:smooth val="0"/>
                <c:extLst xmlns:c15="http://schemas.microsoft.com/office/drawing/2012/chart">
                  <c:ext xmlns:c16="http://schemas.microsoft.com/office/drawing/2014/chart" uri="{C3380CC4-5D6E-409C-BE32-E72D297353CC}">
                    <c16:uniqueId val="{0000000D-B135-4F29-B62C-2A8A2B3064F6}"/>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[1]Zillow_Data!$B$16</c15:sqref>
                        </c15:formulaRef>
                      </c:ext>
                    </c:extLst>
                    <c:strCache>
                      <c:ptCount val="1"/>
                      <c:pt idx="0">
                        <c:v>Phoenix, AZ</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[1]Zillow_Data!$C$16:$CO$16</c15:sqref>
                        </c15:formulaRef>
                      </c:ext>
                    </c:extLst>
                    <c:numCache>
                      <c:formatCode>General</c:formatCode>
                      <c:ptCount val="91"/>
                      <c:pt idx="0">
                        <c:v>14</c:v>
                      </c:pt>
                      <c:pt idx="1">
                        <c:v>998</c:v>
                      </c:pt>
                      <c:pt idx="2">
                        <c:v>1002</c:v>
                      </c:pt>
                      <c:pt idx="3">
                        <c:v>1006</c:v>
                      </c:pt>
                      <c:pt idx="4">
                        <c:v>1010</c:v>
                      </c:pt>
                      <c:pt idx="5">
                        <c:v>1014</c:v>
                      </c:pt>
                      <c:pt idx="6">
                        <c:v>1018</c:v>
                      </c:pt>
                      <c:pt idx="7">
                        <c:v>1022</c:v>
                      </c:pt>
                      <c:pt idx="8">
                        <c:v>1026</c:v>
                      </c:pt>
                      <c:pt idx="9">
                        <c:v>1030</c:v>
                      </c:pt>
                      <c:pt idx="10">
                        <c:v>1034</c:v>
                      </c:pt>
                      <c:pt idx="11">
                        <c:v>1039</c:v>
                      </c:pt>
                      <c:pt idx="12">
                        <c:v>1044</c:v>
                      </c:pt>
                      <c:pt idx="13">
                        <c:v>1049</c:v>
                      </c:pt>
                      <c:pt idx="14">
                        <c:v>1055</c:v>
                      </c:pt>
                      <c:pt idx="15">
                        <c:v>1060</c:v>
                      </c:pt>
                      <c:pt idx="16">
                        <c:v>1065</c:v>
                      </c:pt>
                      <c:pt idx="17">
                        <c:v>1071</c:v>
                      </c:pt>
                      <c:pt idx="18">
                        <c:v>1076</c:v>
                      </c:pt>
                      <c:pt idx="19">
                        <c:v>1082</c:v>
                      </c:pt>
                      <c:pt idx="20">
                        <c:v>1087</c:v>
                      </c:pt>
                      <c:pt idx="21">
                        <c:v>1092</c:v>
                      </c:pt>
                      <c:pt idx="22">
                        <c:v>1097</c:v>
                      </c:pt>
                      <c:pt idx="23">
                        <c:v>1102</c:v>
                      </c:pt>
                      <c:pt idx="24">
                        <c:v>1107</c:v>
                      </c:pt>
                      <c:pt idx="25">
                        <c:v>1113</c:v>
                      </c:pt>
                      <c:pt idx="26">
                        <c:v>1118</c:v>
                      </c:pt>
                      <c:pt idx="27">
                        <c:v>1123</c:v>
                      </c:pt>
                      <c:pt idx="28">
                        <c:v>1128</c:v>
                      </c:pt>
                      <c:pt idx="29">
                        <c:v>1133</c:v>
                      </c:pt>
                      <c:pt idx="30">
                        <c:v>1138</c:v>
                      </c:pt>
                      <c:pt idx="31">
                        <c:v>1142</c:v>
                      </c:pt>
                      <c:pt idx="32">
                        <c:v>1147</c:v>
                      </c:pt>
                      <c:pt idx="33">
                        <c:v>1152</c:v>
                      </c:pt>
                      <c:pt idx="34">
                        <c:v>1157</c:v>
                      </c:pt>
                      <c:pt idx="35">
                        <c:v>1162</c:v>
                      </c:pt>
                      <c:pt idx="36">
                        <c:v>1167</c:v>
                      </c:pt>
                      <c:pt idx="37">
                        <c:v>1172</c:v>
                      </c:pt>
                      <c:pt idx="38">
                        <c:v>1177</c:v>
                      </c:pt>
                      <c:pt idx="39">
                        <c:v>1182</c:v>
                      </c:pt>
                      <c:pt idx="40">
                        <c:v>1188</c:v>
                      </c:pt>
                      <c:pt idx="41">
                        <c:v>1193</c:v>
                      </c:pt>
                      <c:pt idx="42">
                        <c:v>1199</c:v>
                      </c:pt>
                      <c:pt idx="43">
                        <c:v>1204</c:v>
                      </c:pt>
                      <c:pt idx="44">
                        <c:v>1210</c:v>
                      </c:pt>
                      <c:pt idx="45">
                        <c:v>1215</c:v>
                      </c:pt>
                      <c:pt idx="46">
                        <c:v>1221</c:v>
                      </c:pt>
                      <c:pt idx="47">
                        <c:v>1228</c:v>
                      </c:pt>
                      <c:pt idx="48">
                        <c:v>1234</c:v>
                      </c:pt>
                      <c:pt idx="49">
                        <c:v>1240</c:v>
                      </c:pt>
                      <c:pt idx="50">
                        <c:v>1247</c:v>
                      </c:pt>
                      <c:pt idx="51">
                        <c:v>1255</c:v>
                      </c:pt>
                      <c:pt idx="52">
                        <c:v>1262</c:v>
                      </c:pt>
                      <c:pt idx="53">
                        <c:v>1270</c:v>
                      </c:pt>
                      <c:pt idx="54">
                        <c:v>1278</c:v>
                      </c:pt>
                      <c:pt idx="55">
                        <c:v>1286</c:v>
                      </c:pt>
                      <c:pt idx="56">
                        <c:v>1294</c:v>
                      </c:pt>
                      <c:pt idx="57">
                        <c:v>1302</c:v>
                      </c:pt>
                      <c:pt idx="58">
                        <c:v>1311</c:v>
                      </c:pt>
                      <c:pt idx="59">
                        <c:v>1319</c:v>
                      </c:pt>
                      <c:pt idx="60">
                        <c:v>1327</c:v>
                      </c:pt>
                      <c:pt idx="61">
                        <c:v>1336</c:v>
                      </c:pt>
                      <c:pt idx="62">
                        <c:v>1345</c:v>
                      </c:pt>
                      <c:pt idx="63">
                        <c:v>1353</c:v>
                      </c:pt>
                      <c:pt idx="64">
                        <c:v>1362</c:v>
                      </c:pt>
                      <c:pt idx="65">
                        <c:v>1371</c:v>
                      </c:pt>
                      <c:pt idx="66">
                        <c:v>1380</c:v>
                      </c:pt>
                      <c:pt idx="67">
                        <c:v>1389</c:v>
                      </c:pt>
                      <c:pt idx="68">
                        <c:v>1397</c:v>
                      </c:pt>
                      <c:pt idx="69">
                        <c:v>1406</c:v>
                      </c:pt>
                      <c:pt idx="70">
                        <c:v>1414</c:v>
                      </c:pt>
                      <c:pt idx="71">
                        <c:v>1421</c:v>
                      </c:pt>
                      <c:pt idx="72">
                        <c:v>1428</c:v>
                      </c:pt>
                      <c:pt idx="73">
                        <c:v>1435</c:v>
                      </c:pt>
                      <c:pt idx="74">
                        <c:v>1443</c:v>
                      </c:pt>
                      <c:pt idx="75">
                        <c:v>1451</c:v>
                      </c:pt>
                      <c:pt idx="76">
                        <c:v>1458</c:v>
                      </c:pt>
                      <c:pt idx="77">
                        <c:v>1468</c:v>
                      </c:pt>
                      <c:pt idx="78">
                        <c:v>1478</c:v>
                      </c:pt>
                      <c:pt idx="79">
                        <c:v>1488</c:v>
                      </c:pt>
                      <c:pt idx="80">
                        <c:v>1503</c:v>
                      </c:pt>
                      <c:pt idx="81">
                        <c:v>1518</c:v>
                      </c:pt>
                      <c:pt idx="82">
                        <c:v>1534</c:v>
                      </c:pt>
                      <c:pt idx="83">
                        <c:v>1552</c:v>
                      </c:pt>
                      <c:pt idx="84">
                        <c:v>1571</c:v>
                      </c:pt>
                      <c:pt idx="85">
                        <c:v>1589</c:v>
                      </c:pt>
                      <c:pt idx="86">
                        <c:v>1609</c:v>
                      </c:pt>
                      <c:pt idx="87">
                        <c:v>1628</c:v>
                      </c:pt>
                      <c:pt idx="88">
                        <c:v>1647</c:v>
                      </c:pt>
                      <c:pt idx="89">
                        <c:v>1667</c:v>
                      </c:pt>
                      <c:pt idx="90">
                        <c:v>1687</c:v>
                      </c:pt>
                    </c:numCache>
                  </c:numRef>
                </c:val>
                <c:smooth val="0"/>
                <c:extLst xmlns:c15="http://schemas.microsoft.com/office/drawing/2012/chart">
                  <c:ext xmlns:c16="http://schemas.microsoft.com/office/drawing/2014/chart" uri="{C3380CC4-5D6E-409C-BE32-E72D297353CC}">
                    <c16:uniqueId val="{0000000E-B135-4F29-B62C-2A8A2B3064F6}"/>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[1]Zillow_Data!$B$17</c15:sqref>
                        </c15:formulaRef>
                      </c:ext>
                    </c:extLst>
                    <c:strCache>
                      <c:ptCount val="1"/>
                      <c:pt idx="0">
                        <c:v>Seattle, WA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[1]Zillow_Data!$C$17:$CO$17</c15:sqref>
                        </c15:formulaRef>
                      </c:ext>
                    </c:extLst>
                    <c:numCache>
                      <c:formatCode>General</c:formatCode>
                      <c:ptCount val="91"/>
                      <c:pt idx="0">
                        <c:v>15</c:v>
                      </c:pt>
                      <c:pt idx="1">
                        <c:v>1359</c:v>
                      </c:pt>
                      <c:pt idx="2">
                        <c:v>1369</c:v>
                      </c:pt>
                      <c:pt idx="3">
                        <c:v>1379</c:v>
                      </c:pt>
                      <c:pt idx="4">
                        <c:v>1389</c:v>
                      </c:pt>
                      <c:pt idx="5">
                        <c:v>1399</c:v>
                      </c:pt>
                      <c:pt idx="6">
                        <c:v>1409</c:v>
                      </c:pt>
                      <c:pt idx="7">
                        <c:v>1419</c:v>
                      </c:pt>
                      <c:pt idx="8">
                        <c:v>1428</c:v>
                      </c:pt>
                      <c:pt idx="9">
                        <c:v>1438</c:v>
                      </c:pt>
                      <c:pt idx="10">
                        <c:v>1448</c:v>
                      </c:pt>
                      <c:pt idx="11">
                        <c:v>1457</c:v>
                      </c:pt>
                      <c:pt idx="12">
                        <c:v>1467</c:v>
                      </c:pt>
                      <c:pt idx="13">
                        <c:v>1476</c:v>
                      </c:pt>
                      <c:pt idx="14">
                        <c:v>1485</c:v>
                      </c:pt>
                      <c:pt idx="15">
                        <c:v>1494</c:v>
                      </c:pt>
                      <c:pt idx="16">
                        <c:v>1503</c:v>
                      </c:pt>
                      <c:pt idx="17">
                        <c:v>1512</c:v>
                      </c:pt>
                      <c:pt idx="18">
                        <c:v>1521</c:v>
                      </c:pt>
                      <c:pt idx="19">
                        <c:v>1530</c:v>
                      </c:pt>
                      <c:pt idx="20">
                        <c:v>1539</c:v>
                      </c:pt>
                      <c:pt idx="21">
                        <c:v>1548</c:v>
                      </c:pt>
                      <c:pt idx="22">
                        <c:v>1558</c:v>
                      </c:pt>
                      <c:pt idx="23">
                        <c:v>1568</c:v>
                      </c:pt>
                      <c:pt idx="24">
                        <c:v>1577</c:v>
                      </c:pt>
                      <c:pt idx="25">
                        <c:v>1587</c:v>
                      </c:pt>
                      <c:pt idx="26">
                        <c:v>1597</c:v>
                      </c:pt>
                      <c:pt idx="27">
                        <c:v>1607</c:v>
                      </c:pt>
                      <c:pt idx="28">
                        <c:v>1617</c:v>
                      </c:pt>
                      <c:pt idx="29">
                        <c:v>1627</c:v>
                      </c:pt>
                      <c:pt idx="30">
                        <c:v>1637</c:v>
                      </c:pt>
                      <c:pt idx="31">
                        <c:v>1647</c:v>
                      </c:pt>
                      <c:pt idx="32">
                        <c:v>1656</c:v>
                      </c:pt>
                      <c:pt idx="33">
                        <c:v>1666</c:v>
                      </c:pt>
                      <c:pt idx="34">
                        <c:v>1676</c:v>
                      </c:pt>
                      <c:pt idx="35">
                        <c:v>1686</c:v>
                      </c:pt>
                      <c:pt idx="36">
                        <c:v>1695</c:v>
                      </c:pt>
                      <c:pt idx="37">
                        <c:v>1705</c:v>
                      </c:pt>
                      <c:pt idx="38">
                        <c:v>1714</c:v>
                      </c:pt>
                      <c:pt idx="39">
                        <c:v>1723</c:v>
                      </c:pt>
                      <c:pt idx="40">
                        <c:v>1732</c:v>
                      </c:pt>
                      <c:pt idx="41">
                        <c:v>1740</c:v>
                      </c:pt>
                      <c:pt idx="42">
                        <c:v>1747</c:v>
                      </c:pt>
                      <c:pt idx="43">
                        <c:v>1755</c:v>
                      </c:pt>
                      <c:pt idx="44">
                        <c:v>1761</c:v>
                      </c:pt>
                      <c:pt idx="45">
                        <c:v>1767</c:v>
                      </c:pt>
                      <c:pt idx="46">
                        <c:v>1773</c:v>
                      </c:pt>
                      <c:pt idx="47">
                        <c:v>1778</c:v>
                      </c:pt>
                      <c:pt idx="48">
                        <c:v>1783</c:v>
                      </c:pt>
                      <c:pt idx="49">
                        <c:v>1788</c:v>
                      </c:pt>
                      <c:pt idx="50">
                        <c:v>1793</c:v>
                      </c:pt>
                      <c:pt idx="51">
                        <c:v>1797</c:v>
                      </c:pt>
                      <c:pt idx="52">
                        <c:v>1802</c:v>
                      </c:pt>
                      <c:pt idx="53">
                        <c:v>1807</c:v>
                      </c:pt>
                      <c:pt idx="54">
                        <c:v>1813</c:v>
                      </c:pt>
                      <c:pt idx="55">
                        <c:v>1818</c:v>
                      </c:pt>
                      <c:pt idx="56">
                        <c:v>1824</c:v>
                      </c:pt>
                      <c:pt idx="57">
                        <c:v>1830</c:v>
                      </c:pt>
                      <c:pt idx="58">
                        <c:v>1836</c:v>
                      </c:pt>
                      <c:pt idx="59">
                        <c:v>1843</c:v>
                      </c:pt>
                      <c:pt idx="60">
                        <c:v>1849</c:v>
                      </c:pt>
                      <c:pt idx="61">
                        <c:v>1856</c:v>
                      </c:pt>
                      <c:pt idx="62">
                        <c:v>1863</c:v>
                      </c:pt>
                      <c:pt idx="63">
                        <c:v>1870</c:v>
                      </c:pt>
                      <c:pt idx="64">
                        <c:v>1877</c:v>
                      </c:pt>
                      <c:pt idx="65">
                        <c:v>1884</c:v>
                      </c:pt>
                      <c:pt idx="66">
                        <c:v>1892</c:v>
                      </c:pt>
                      <c:pt idx="67">
                        <c:v>1900</c:v>
                      </c:pt>
                      <c:pt idx="68">
                        <c:v>1908</c:v>
                      </c:pt>
                      <c:pt idx="69">
                        <c:v>1915</c:v>
                      </c:pt>
                      <c:pt idx="70">
                        <c:v>1923</c:v>
                      </c:pt>
                      <c:pt idx="71">
                        <c:v>1927</c:v>
                      </c:pt>
                      <c:pt idx="72">
                        <c:v>1931</c:v>
                      </c:pt>
                      <c:pt idx="73">
                        <c:v>1935</c:v>
                      </c:pt>
                      <c:pt idx="74">
                        <c:v>1934</c:v>
                      </c:pt>
                      <c:pt idx="75">
                        <c:v>1934</c:v>
                      </c:pt>
                      <c:pt idx="76">
                        <c:v>1933</c:v>
                      </c:pt>
                      <c:pt idx="77">
                        <c:v>1928</c:v>
                      </c:pt>
                      <c:pt idx="78">
                        <c:v>1923</c:v>
                      </c:pt>
                      <c:pt idx="79">
                        <c:v>1918</c:v>
                      </c:pt>
                      <c:pt idx="80">
                        <c:v>1915</c:v>
                      </c:pt>
                      <c:pt idx="81">
                        <c:v>1911</c:v>
                      </c:pt>
                      <c:pt idx="82">
                        <c:v>1908</c:v>
                      </c:pt>
                      <c:pt idx="83">
                        <c:v>1908</c:v>
                      </c:pt>
                      <c:pt idx="84">
                        <c:v>1908</c:v>
                      </c:pt>
                      <c:pt idx="85">
                        <c:v>1908</c:v>
                      </c:pt>
                      <c:pt idx="86">
                        <c:v>1908</c:v>
                      </c:pt>
                      <c:pt idx="87">
                        <c:v>1908</c:v>
                      </c:pt>
                      <c:pt idx="88">
                        <c:v>1909</c:v>
                      </c:pt>
                      <c:pt idx="89">
                        <c:v>1910</c:v>
                      </c:pt>
                      <c:pt idx="90">
                        <c:v>1911</c:v>
                      </c:pt>
                    </c:numCache>
                  </c:numRef>
                </c:val>
                <c:smooth val="0"/>
                <c:extLst xmlns:c15="http://schemas.microsoft.com/office/drawing/2012/chart">
                  <c:ext xmlns:c16="http://schemas.microsoft.com/office/drawing/2014/chart" uri="{C3380CC4-5D6E-409C-BE32-E72D297353CC}">
                    <c16:uniqueId val="{0000000F-B135-4F29-B62C-2A8A2B3064F6}"/>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[1]Zillow_Data!$B$18</c15:sqref>
                        </c15:formulaRef>
                      </c:ext>
                    </c:extLst>
                    <c:strCache>
                      <c:ptCount val="1"/>
                      <c:pt idx="0">
                        <c:v>Minneapolis-St Paul, MN</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[1]Zillow_Data!$C$18:$CO$18</c15:sqref>
                        </c15:formulaRef>
                      </c:ext>
                    </c:extLst>
                    <c:numCache>
                      <c:formatCode>General</c:formatCode>
                      <c:ptCount val="91"/>
                      <c:pt idx="0">
                        <c:v>16</c:v>
                      </c:pt>
                      <c:pt idx="1">
                        <c:v>1220</c:v>
                      </c:pt>
                      <c:pt idx="2">
                        <c:v>1224</c:v>
                      </c:pt>
                      <c:pt idx="3">
                        <c:v>1227</c:v>
                      </c:pt>
                      <c:pt idx="4">
                        <c:v>1230</c:v>
                      </c:pt>
                      <c:pt idx="5">
                        <c:v>1233</c:v>
                      </c:pt>
                      <c:pt idx="6">
                        <c:v>1236</c:v>
                      </c:pt>
                      <c:pt idx="7">
                        <c:v>1240</c:v>
                      </c:pt>
                      <c:pt idx="8">
                        <c:v>1243</c:v>
                      </c:pt>
                      <c:pt idx="9">
                        <c:v>1246</c:v>
                      </c:pt>
                      <c:pt idx="10">
                        <c:v>1249</c:v>
                      </c:pt>
                      <c:pt idx="11">
                        <c:v>1253</c:v>
                      </c:pt>
                      <c:pt idx="12">
                        <c:v>1256</c:v>
                      </c:pt>
                      <c:pt idx="13">
                        <c:v>1260</c:v>
                      </c:pt>
                      <c:pt idx="14">
                        <c:v>1263</c:v>
                      </c:pt>
                      <c:pt idx="15">
                        <c:v>1267</c:v>
                      </c:pt>
                      <c:pt idx="16">
                        <c:v>1270</c:v>
                      </c:pt>
                      <c:pt idx="17">
                        <c:v>1274</c:v>
                      </c:pt>
                      <c:pt idx="18">
                        <c:v>1278</c:v>
                      </c:pt>
                      <c:pt idx="19">
                        <c:v>1282</c:v>
                      </c:pt>
                      <c:pt idx="20">
                        <c:v>1287</c:v>
                      </c:pt>
                      <c:pt idx="21">
                        <c:v>1291</c:v>
                      </c:pt>
                      <c:pt idx="22">
                        <c:v>1296</c:v>
                      </c:pt>
                      <c:pt idx="23">
                        <c:v>1300</c:v>
                      </c:pt>
                      <c:pt idx="24">
                        <c:v>1305</c:v>
                      </c:pt>
                      <c:pt idx="25">
                        <c:v>1309</c:v>
                      </c:pt>
                      <c:pt idx="26">
                        <c:v>1314</c:v>
                      </c:pt>
                      <c:pt idx="27">
                        <c:v>1318</c:v>
                      </c:pt>
                      <c:pt idx="28">
                        <c:v>1323</c:v>
                      </c:pt>
                      <c:pt idx="29">
                        <c:v>1327</c:v>
                      </c:pt>
                      <c:pt idx="30">
                        <c:v>1332</c:v>
                      </c:pt>
                      <c:pt idx="31">
                        <c:v>1337</c:v>
                      </c:pt>
                      <c:pt idx="32">
                        <c:v>1342</c:v>
                      </c:pt>
                      <c:pt idx="33">
                        <c:v>1346</c:v>
                      </c:pt>
                      <c:pt idx="34">
                        <c:v>1351</c:v>
                      </c:pt>
                      <c:pt idx="35">
                        <c:v>1356</c:v>
                      </c:pt>
                      <c:pt idx="36">
                        <c:v>1361</c:v>
                      </c:pt>
                      <c:pt idx="37">
                        <c:v>1366</c:v>
                      </c:pt>
                      <c:pt idx="38">
                        <c:v>1371</c:v>
                      </c:pt>
                      <c:pt idx="39">
                        <c:v>1376</c:v>
                      </c:pt>
                      <c:pt idx="40">
                        <c:v>1381</c:v>
                      </c:pt>
                      <c:pt idx="41">
                        <c:v>1385</c:v>
                      </c:pt>
                      <c:pt idx="42">
                        <c:v>1390</c:v>
                      </c:pt>
                      <c:pt idx="43">
                        <c:v>1395</c:v>
                      </c:pt>
                      <c:pt idx="44">
                        <c:v>1400</c:v>
                      </c:pt>
                      <c:pt idx="45">
                        <c:v>1404</c:v>
                      </c:pt>
                      <c:pt idx="46">
                        <c:v>1409</c:v>
                      </c:pt>
                      <c:pt idx="47">
                        <c:v>1414</c:v>
                      </c:pt>
                      <c:pt idx="48">
                        <c:v>1419</c:v>
                      </c:pt>
                      <c:pt idx="49">
                        <c:v>1423</c:v>
                      </c:pt>
                      <c:pt idx="50">
                        <c:v>1428</c:v>
                      </c:pt>
                      <c:pt idx="51">
                        <c:v>1433</c:v>
                      </c:pt>
                      <c:pt idx="52">
                        <c:v>1438</c:v>
                      </c:pt>
                      <c:pt idx="53">
                        <c:v>1443</c:v>
                      </c:pt>
                      <c:pt idx="54">
                        <c:v>1448</c:v>
                      </c:pt>
                      <c:pt idx="55">
                        <c:v>1452</c:v>
                      </c:pt>
                      <c:pt idx="56">
                        <c:v>1457</c:v>
                      </c:pt>
                      <c:pt idx="57">
                        <c:v>1462</c:v>
                      </c:pt>
                      <c:pt idx="58">
                        <c:v>1467</c:v>
                      </c:pt>
                      <c:pt idx="59">
                        <c:v>1472</c:v>
                      </c:pt>
                      <c:pt idx="60">
                        <c:v>1478</c:v>
                      </c:pt>
                      <c:pt idx="61">
                        <c:v>1483</c:v>
                      </c:pt>
                      <c:pt idx="62">
                        <c:v>1488</c:v>
                      </c:pt>
                      <c:pt idx="63">
                        <c:v>1492</c:v>
                      </c:pt>
                      <c:pt idx="64">
                        <c:v>1497</c:v>
                      </c:pt>
                      <c:pt idx="65">
                        <c:v>1502</c:v>
                      </c:pt>
                      <c:pt idx="66">
                        <c:v>1507</c:v>
                      </c:pt>
                      <c:pt idx="67">
                        <c:v>1512</c:v>
                      </c:pt>
                      <c:pt idx="68">
                        <c:v>1517</c:v>
                      </c:pt>
                      <c:pt idx="69">
                        <c:v>1521</c:v>
                      </c:pt>
                      <c:pt idx="70">
                        <c:v>1526</c:v>
                      </c:pt>
                      <c:pt idx="71">
                        <c:v>1528</c:v>
                      </c:pt>
                      <c:pt idx="72">
                        <c:v>1531</c:v>
                      </c:pt>
                      <c:pt idx="73">
                        <c:v>1534</c:v>
                      </c:pt>
                      <c:pt idx="74">
                        <c:v>1536</c:v>
                      </c:pt>
                      <c:pt idx="75">
                        <c:v>1539</c:v>
                      </c:pt>
                      <c:pt idx="76">
                        <c:v>1541</c:v>
                      </c:pt>
                      <c:pt idx="77">
                        <c:v>1542</c:v>
                      </c:pt>
                      <c:pt idx="78">
                        <c:v>1544</c:v>
                      </c:pt>
                      <c:pt idx="79">
                        <c:v>1546</c:v>
                      </c:pt>
                      <c:pt idx="80">
                        <c:v>1547</c:v>
                      </c:pt>
                      <c:pt idx="81">
                        <c:v>1549</c:v>
                      </c:pt>
                      <c:pt idx="82">
                        <c:v>1551</c:v>
                      </c:pt>
                      <c:pt idx="83">
                        <c:v>1553</c:v>
                      </c:pt>
                      <c:pt idx="84">
                        <c:v>1555</c:v>
                      </c:pt>
                      <c:pt idx="85">
                        <c:v>1558</c:v>
                      </c:pt>
                      <c:pt idx="86">
                        <c:v>1560</c:v>
                      </c:pt>
                      <c:pt idx="87">
                        <c:v>1563</c:v>
                      </c:pt>
                      <c:pt idx="88">
                        <c:v>1565</c:v>
                      </c:pt>
                      <c:pt idx="89">
                        <c:v>1568</c:v>
                      </c:pt>
                      <c:pt idx="90">
                        <c:v>1571</c:v>
                      </c:pt>
                    </c:numCache>
                  </c:numRef>
                </c:val>
                <c:smooth val="0"/>
                <c:extLst xmlns:c15="http://schemas.microsoft.com/office/drawing/2012/chart">
                  <c:ext xmlns:c16="http://schemas.microsoft.com/office/drawing/2014/chart" uri="{C3380CC4-5D6E-409C-BE32-E72D297353CC}">
                    <c16:uniqueId val="{00000010-B135-4F29-B62C-2A8A2B3064F6}"/>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[1]Zillow_Data!$B$19</c15:sqref>
                        </c15:formulaRef>
                      </c:ext>
                    </c:extLst>
                    <c:strCache>
                      <c:ptCount val="1"/>
                      <c:pt idx="0">
                        <c:v>San Diego, CA</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[1]Zillow_Data!$C$19:$CO$19</c15:sqref>
                        </c15:formulaRef>
                      </c:ext>
                    </c:extLst>
                    <c:numCache>
                      <c:formatCode>General</c:formatCode>
                      <c:ptCount val="91"/>
                      <c:pt idx="0">
                        <c:v>17</c:v>
                      </c:pt>
                      <c:pt idx="1">
                        <c:v>1627</c:v>
                      </c:pt>
                      <c:pt idx="2">
                        <c:v>1636</c:v>
                      </c:pt>
                      <c:pt idx="3">
                        <c:v>1645</c:v>
                      </c:pt>
                      <c:pt idx="4">
                        <c:v>1653</c:v>
                      </c:pt>
                      <c:pt idx="5">
                        <c:v>1662</c:v>
                      </c:pt>
                      <c:pt idx="6">
                        <c:v>1671</c:v>
                      </c:pt>
                      <c:pt idx="7">
                        <c:v>1680</c:v>
                      </c:pt>
                      <c:pt idx="8">
                        <c:v>1689</c:v>
                      </c:pt>
                      <c:pt idx="9">
                        <c:v>1698</c:v>
                      </c:pt>
                      <c:pt idx="10">
                        <c:v>1707</c:v>
                      </c:pt>
                      <c:pt idx="11">
                        <c:v>1717</c:v>
                      </c:pt>
                      <c:pt idx="12">
                        <c:v>1726</c:v>
                      </c:pt>
                      <c:pt idx="13">
                        <c:v>1735</c:v>
                      </c:pt>
                      <c:pt idx="14">
                        <c:v>1744</c:v>
                      </c:pt>
                      <c:pt idx="15">
                        <c:v>1753</c:v>
                      </c:pt>
                      <c:pt idx="16">
                        <c:v>1762</c:v>
                      </c:pt>
                      <c:pt idx="17">
                        <c:v>1771</c:v>
                      </c:pt>
                      <c:pt idx="18">
                        <c:v>1779</c:v>
                      </c:pt>
                      <c:pt idx="19">
                        <c:v>1788</c:v>
                      </c:pt>
                      <c:pt idx="20">
                        <c:v>1796</c:v>
                      </c:pt>
                      <c:pt idx="21">
                        <c:v>1804</c:v>
                      </c:pt>
                      <c:pt idx="22">
                        <c:v>1813</c:v>
                      </c:pt>
                      <c:pt idx="23">
                        <c:v>1821</c:v>
                      </c:pt>
                      <c:pt idx="24">
                        <c:v>1830</c:v>
                      </c:pt>
                      <c:pt idx="25">
                        <c:v>1839</c:v>
                      </c:pt>
                      <c:pt idx="26">
                        <c:v>1848</c:v>
                      </c:pt>
                      <c:pt idx="27">
                        <c:v>1856</c:v>
                      </c:pt>
                      <c:pt idx="28">
                        <c:v>1865</c:v>
                      </c:pt>
                      <c:pt idx="29">
                        <c:v>1873</c:v>
                      </c:pt>
                      <c:pt idx="30">
                        <c:v>1882</c:v>
                      </c:pt>
                      <c:pt idx="31">
                        <c:v>1890</c:v>
                      </c:pt>
                      <c:pt idx="32">
                        <c:v>1898</c:v>
                      </c:pt>
                      <c:pt idx="33">
                        <c:v>1906</c:v>
                      </c:pt>
                      <c:pt idx="34">
                        <c:v>1914</c:v>
                      </c:pt>
                      <c:pt idx="35">
                        <c:v>1922</c:v>
                      </c:pt>
                      <c:pt idx="36">
                        <c:v>1930</c:v>
                      </c:pt>
                      <c:pt idx="37">
                        <c:v>1938</c:v>
                      </c:pt>
                      <c:pt idx="38">
                        <c:v>1947</c:v>
                      </c:pt>
                      <c:pt idx="39">
                        <c:v>1955</c:v>
                      </c:pt>
                      <c:pt idx="40">
                        <c:v>1963</c:v>
                      </c:pt>
                      <c:pt idx="41">
                        <c:v>1971</c:v>
                      </c:pt>
                      <c:pt idx="42">
                        <c:v>1979</c:v>
                      </c:pt>
                      <c:pt idx="43">
                        <c:v>1988</c:v>
                      </c:pt>
                      <c:pt idx="44">
                        <c:v>1996</c:v>
                      </c:pt>
                      <c:pt idx="45">
                        <c:v>2004</c:v>
                      </c:pt>
                      <c:pt idx="46">
                        <c:v>2011</c:v>
                      </c:pt>
                      <c:pt idx="47">
                        <c:v>2019</c:v>
                      </c:pt>
                      <c:pt idx="48">
                        <c:v>2027</c:v>
                      </c:pt>
                      <c:pt idx="49">
                        <c:v>2035</c:v>
                      </c:pt>
                      <c:pt idx="50">
                        <c:v>2043</c:v>
                      </c:pt>
                      <c:pt idx="51">
                        <c:v>2051</c:v>
                      </c:pt>
                      <c:pt idx="52">
                        <c:v>2059</c:v>
                      </c:pt>
                      <c:pt idx="53">
                        <c:v>2067</c:v>
                      </c:pt>
                      <c:pt idx="54">
                        <c:v>2075</c:v>
                      </c:pt>
                      <c:pt idx="55">
                        <c:v>2083</c:v>
                      </c:pt>
                      <c:pt idx="56">
                        <c:v>2090</c:v>
                      </c:pt>
                      <c:pt idx="57">
                        <c:v>2097</c:v>
                      </c:pt>
                      <c:pt idx="58">
                        <c:v>2104</c:v>
                      </c:pt>
                      <c:pt idx="59">
                        <c:v>2110</c:v>
                      </c:pt>
                      <c:pt idx="60">
                        <c:v>2117</c:v>
                      </c:pt>
                      <c:pt idx="61">
                        <c:v>2123</c:v>
                      </c:pt>
                      <c:pt idx="62">
                        <c:v>2129</c:v>
                      </c:pt>
                      <c:pt idx="63">
                        <c:v>2135</c:v>
                      </c:pt>
                      <c:pt idx="64">
                        <c:v>2141</c:v>
                      </c:pt>
                      <c:pt idx="65">
                        <c:v>2148</c:v>
                      </c:pt>
                      <c:pt idx="66">
                        <c:v>2154</c:v>
                      </c:pt>
                      <c:pt idx="67">
                        <c:v>2160</c:v>
                      </c:pt>
                      <c:pt idx="68">
                        <c:v>2166</c:v>
                      </c:pt>
                      <c:pt idx="69">
                        <c:v>2171</c:v>
                      </c:pt>
                      <c:pt idx="70">
                        <c:v>2176</c:v>
                      </c:pt>
                      <c:pt idx="71">
                        <c:v>2180</c:v>
                      </c:pt>
                      <c:pt idx="72">
                        <c:v>2183</c:v>
                      </c:pt>
                      <c:pt idx="73">
                        <c:v>2187</c:v>
                      </c:pt>
                      <c:pt idx="74">
                        <c:v>2190</c:v>
                      </c:pt>
                      <c:pt idx="75">
                        <c:v>2194</c:v>
                      </c:pt>
                      <c:pt idx="76">
                        <c:v>2197</c:v>
                      </c:pt>
                      <c:pt idx="77">
                        <c:v>2202</c:v>
                      </c:pt>
                      <c:pt idx="78">
                        <c:v>2208</c:v>
                      </c:pt>
                      <c:pt idx="79">
                        <c:v>2213</c:v>
                      </c:pt>
                      <c:pt idx="80">
                        <c:v>2223</c:v>
                      </c:pt>
                      <c:pt idx="81">
                        <c:v>2234</c:v>
                      </c:pt>
                      <c:pt idx="82">
                        <c:v>2244</c:v>
                      </c:pt>
                      <c:pt idx="83">
                        <c:v>2258</c:v>
                      </c:pt>
                      <c:pt idx="84">
                        <c:v>2271</c:v>
                      </c:pt>
                      <c:pt idx="85">
                        <c:v>2284</c:v>
                      </c:pt>
                      <c:pt idx="86">
                        <c:v>2298</c:v>
                      </c:pt>
                      <c:pt idx="87">
                        <c:v>2312</c:v>
                      </c:pt>
                      <c:pt idx="88">
                        <c:v>2326</c:v>
                      </c:pt>
                      <c:pt idx="89">
                        <c:v>2340</c:v>
                      </c:pt>
                      <c:pt idx="90">
                        <c:v>2355</c:v>
                      </c:pt>
                    </c:numCache>
                  </c:numRef>
                </c:val>
                <c:smooth val="0"/>
                <c:extLst xmlns:c15="http://schemas.microsoft.com/office/drawing/2012/chart">
                  <c:ext xmlns:c16="http://schemas.microsoft.com/office/drawing/2014/chart" uri="{C3380CC4-5D6E-409C-BE32-E72D297353CC}">
                    <c16:uniqueId val="{00000011-B135-4F29-B62C-2A8A2B3064F6}"/>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[1]Zillow_Data!$B$20</c15:sqref>
                        </c15:formulaRef>
                      </c:ext>
                    </c:extLst>
                    <c:strCache>
                      <c:ptCount val="1"/>
                      <c:pt idx="0">
                        <c:v>St. Louis, MO</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[1]Zillow_Data!$C$20:$CO$20</c15:sqref>
                        </c15:formulaRef>
                      </c:ext>
                    </c:extLst>
                    <c:numCache>
                      <c:formatCode>General</c:formatCode>
                      <c:ptCount val="91"/>
                      <c:pt idx="0">
                        <c:v>18</c:v>
                      </c:pt>
                      <c:pt idx="1">
                        <c:v>967</c:v>
                      </c:pt>
                      <c:pt idx="2">
                        <c:v>970</c:v>
                      </c:pt>
                      <c:pt idx="3">
                        <c:v>973</c:v>
                      </c:pt>
                      <c:pt idx="4">
                        <c:v>976</c:v>
                      </c:pt>
                      <c:pt idx="5">
                        <c:v>979</c:v>
                      </c:pt>
                      <c:pt idx="6">
                        <c:v>982</c:v>
                      </c:pt>
                      <c:pt idx="7">
                        <c:v>985</c:v>
                      </c:pt>
                      <c:pt idx="8">
                        <c:v>988</c:v>
                      </c:pt>
                      <c:pt idx="9">
                        <c:v>991</c:v>
                      </c:pt>
                      <c:pt idx="10">
                        <c:v>994</c:v>
                      </c:pt>
                      <c:pt idx="11">
                        <c:v>997</c:v>
                      </c:pt>
                      <c:pt idx="12">
                        <c:v>1000</c:v>
                      </c:pt>
                      <c:pt idx="13">
                        <c:v>1002</c:v>
                      </c:pt>
                      <c:pt idx="14">
                        <c:v>1004</c:v>
                      </c:pt>
                      <c:pt idx="15">
                        <c:v>1006</c:v>
                      </c:pt>
                      <c:pt idx="16">
                        <c:v>1009</c:v>
                      </c:pt>
                      <c:pt idx="17">
                        <c:v>1011</c:v>
                      </c:pt>
                      <c:pt idx="18">
                        <c:v>1013</c:v>
                      </c:pt>
                      <c:pt idx="19">
                        <c:v>1015</c:v>
                      </c:pt>
                      <c:pt idx="20">
                        <c:v>1017</c:v>
                      </c:pt>
                      <c:pt idx="21">
                        <c:v>1019</c:v>
                      </c:pt>
                      <c:pt idx="22">
                        <c:v>1021</c:v>
                      </c:pt>
                      <c:pt idx="23">
                        <c:v>1023</c:v>
                      </c:pt>
                      <c:pt idx="24">
                        <c:v>1025</c:v>
                      </c:pt>
                      <c:pt idx="25">
                        <c:v>1028</c:v>
                      </c:pt>
                      <c:pt idx="26">
                        <c:v>1030</c:v>
                      </c:pt>
                      <c:pt idx="27">
                        <c:v>1032</c:v>
                      </c:pt>
                      <c:pt idx="28">
                        <c:v>1034</c:v>
                      </c:pt>
                      <c:pt idx="29">
                        <c:v>1036</c:v>
                      </c:pt>
                      <c:pt idx="30">
                        <c:v>1037</c:v>
                      </c:pt>
                      <c:pt idx="31">
                        <c:v>1039</c:v>
                      </c:pt>
                      <c:pt idx="32">
                        <c:v>1041</c:v>
                      </c:pt>
                      <c:pt idx="33">
                        <c:v>1043</c:v>
                      </c:pt>
                      <c:pt idx="34">
                        <c:v>1044</c:v>
                      </c:pt>
                      <c:pt idx="35">
                        <c:v>1046</c:v>
                      </c:pt>
                      <c:pt idx="36">
                        <c:v>1048</c:v>
                      </c:pt>
                      <c:pt idx="37">
                        <c:v>1050</c:v>
                      </c:pt>
                      <c:pt idx="38">
                        <c:v>1051</c:v>
                      </c:pt>
                      <c:pt idx="39">
                        <c:v>1053</c:v>
                      </c:pt>
                      <c:pt idx="40">
                        <c:v>1055</c:v>
                      </c:pt>
                      <c:pt idx="41">
                        <c:v>1057</c:v>
                      </c:pt>
                      <c:pt idx="42">
                        <c:v>1059</c:v>
                      </c:pt>
                      <c:pt idx="43">
                        <c:v>1061</c:v>
                      </c:pt>
                      <c:pt idx="44">
                        <c:v>1063</c:v>
                      </c:pt>
                      <c:pt idx="45">
                        <c:v>1065</c:v>
                      </c:pt>
                      <c:pt idx="46">
                        <c:v>1067</c:v>
                      </c:pt>
                      <c:pt idx="47">
                        <c:v>1068</c:v>
                      </c:pt>
                      <c:pt idx="48">
                        <c:v>1070</c:v>
                      </c:pt>
                      <c:pt idx="49">
                        <c:v>1072</c:v>
                      </c:pt>
                      <c:pt idx="50">
                        <c:v>1074</c:v>
                      </c:pt>
                      <c:pt idx="51">
                        <c:v>1077</c:v>
                      </c:pt>
                      <c:pt idx="52">
                        <c:v>1079</c:v>
                      </c:pt>
                      <c:pt idx="53">
                        <c:v>1081</c:v>
                      </c:pt>
                      <c:pt idx="54">
                        <c:v>1083</c:v>
                      </c:pt>
                      <c:pt idx="55">
                        <c:v>1085</c:v>
                      </c:pt>
                      <c:pt idx="56">
                        <c:v>1088</c:v>
                      </c:pt>
                      <c:pt idx="57">
                        <c:v>1091</c:v>
                      </c:pt>
                      <c:pt idx="58">
                        <c:v>1094</c:v>
                      </c:pt>
                      <c:pt idx="59">
                        <c:v>1097</c:v>
                      </c:pt>
                      <c:pt idx="60">
                        <c:v>1100</c:v>
                      </c:pt>
                      <c:pt idx="61">
                        <c:v>1103</c:v>
                      </c:pt>
                      <c:pt idx="62">
                        <c:v>1106</c:v>
                      </c:pt>
                      <c:pt idx="63">
                        <c:v>1110</c:v>
                      </c:pt>
                      <c:pt idx="64">
                        <c:v>1113</c:v>
                      </c:pt>
                      <c:pt idx="65">
                        <c:v>1116</c:v>
                      </c:pt>
                      <c:pt idx="66">
                        <c:v>1119</c:v>
                      </c:pt>
                      <c:pt idx="67">
                        <c:v>1122</c:v>
                      </c:pt>
                      <c:pt idx="68">
                        <c:v>1125</c:v>
                      </c:pt>
                      <c:pt idx="69">
                        <c:v>1128</c:v>
                      </c:pt>
                      <c:pt idx="70">
                        <c:v>1131</c:v>
                      </c:pt>
                      <c:pt idx="71">
                        <c:v>1134</c:v>
                      </c:pt>
                      <c:pt idx="72">
                        <c:v>1137</c:v>
                      </c:pt>
                      <c:pt idx="73">
                        <c:v>1139</c:v>
                      </c:pt>
                      <c:pt idx="74">
                        <c:v>1142</c:v>
                      </c:pt>
                      <c:pt idx="75">
                        <c:v>1145</c:v>
                      </c:pt>
                      <c:pt idx="76">
                        <c:v>1148</c:v>
                      </c:pt>
                      <c:pt idx="77">
                        <c:v>1152</c:v>
                      </c:pt>
                      <c:pt idx="78">
                        <c:v>1156</c:v>
                      </c:pt>
                      <c:pt idx="79">
                        <c:v>1159</c:v>
                      </c:pt>
                      <c:pt idx="80">
                        <c:v>1164</c:v>
                      </c:pt>
                      <c:pt idx="81">
                        <c:v>1169</c:v>
                      </c:pt>
                      <c:pt idx="82">
                        <c:v>1174</c:v>
                      </c:pt>
                      <c:pt idx="83">
                        <c:v>1179</c:v>
                      </c:pt>
                      <c:pt idx="84">
                        <c:v>1185</c:v>
                      </c:pt>
                      <c:pt idx="85">
                        <c:v>1190</c:v>
                      </c:pt>
                      <c:pt idx="86">
                        <c:v>1196</c:v>
                      </c:pt>
                      <c:pt idx="87">
                        <c:v>1201</c:v>
                      </c:pt>
                      <c:pt idx="88">
                        <c:v>1207</c:v>
                      </c:pt>
                      <c:pt idx="89">
                        <c:v>1212</c:v>
                      </c:pt>
                      <c:pt idx="90">
                        <c:v>1218</c:v>
                      </c:pt>
                    </c:numCache>
                  </c:numRef>
                </c:val>
                <c:smooth val="0"/>
                <c:extLst xmlns:c15="http://schemas.microsoft.com/office/drawing/2012/chart">
                  <c:ext xmlns:c16="http://schemas.microsoft.com/office/drawing/2014/chart" uri="{C3380CC4-5D6E-409C-BE32-E72D297353CC}">
                    <c16:uniqueId val="{00000012-B135-4F29-B62C-2A8A2B3064F6}"/>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[1]Zillow_Data!$B$21</c15:sqref>
                        </c15:formulaRef>
                      </c:ext>
                    </c:extLst>
                    <c:strCache>
                      <c:ptCount val="1"/>
                      <c:pt idx="0">
                        <c:v>Tampa,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[1]Zillow_Data!$C$21:$CO$21</c15:sqref>
                        </c15:formulaRef>
                      </c:ext>
                    </c:extLst>
                    <c:numCache>
                      <c:formatCode>General</c:formatCode>
                      <c:ptCount val="91"/>
                      <c:pt idx="0">
                        <c:v>19</c:v>
                      </c:pt>
                      <c:pt idx="1">
                        <c:v>1136</c:v>
                      </c:pt>
                      <c:pt idx="2">
                        <c:v>1140</c:v>
                      </c:pt>
                      <c:pt idx="3">
                        <c:v>1144</c:v>
                      </c:pt>
                      <c:pt idx="4">
                        <c:v>1148</c:v>
                      </c:pt>
                      <c:pt idx="5">
                        <c:v>1152</c:v>
                      </c:pt>
                      <c:pt idx="6">
                        <c:v>1156</c:v>
                      </c:pt>
                      <c:pt idx="7">
                        <c:v>1161</c:v>
                      </c:pt>
                      <c:pt idx="8">
                        <c:v>1165</c:v>
                      </c:pt>
                      <c:pt idx="9">
                        <c:v>1169</c:v>
                      </c:pt>
                      <c:pt idx="10">
                        <c:v>1173</c:v>
                      </c:pt>
                      <c:pt idx="11">
                        <c:v>1177</c:v>
                      </c:pt>
                      <c:pt idx="12">
                        <c:v>1182</c:v>
                      </c:pt>
                      <c:pt idx="13">
                        <c:v>1186</c:v>
                      </c:pt>
                      <c:pt idx="14">
                        <c:v>1191</c:v>
                      </c:pt>
                      <c:pt idx="15">
                        <c:v>1196</c:v>
                      </c:pt>
                      <c:pt idx="16">
                        <c:v>1201</c:v>
                      </c:pt>
                      <c:pt idx="17">
                        <c:v>1207</c:v>
                      </c:pt>
                      <c:pt idx="18">
                        <c:v>1212</c:v>
                      </c:pt>
                      <c:pt idx="19">
                        <c:v>1218</c:v>
                      </c:pt>
                      <c:pt idx="20">
                        <c:v>1223</c:v>
                      </c:pt>
                      <c:pt idx="21">
                        <c:v>1229</c:v>
                      </c:pt>
                      <c:pt idx="22">
                        <c:v>1234</c:v>
                      </c:pt>
                      <c:pt idx="23">
                        <c:v>1240</c:v>
                      </c:pt>
                      <c:pt idx="24">
                        <c:v>1245</c:v>
                      </c:pt>
                      <c:pt idx="25">
                        <c:v>1251</c:v>
                      </c:pt>
                      <c:pt idx="26">
                        <c:v>1256</c:v>
                      </c:pt>
                      <c:pt idx="27">
                        <c:v>1261</c:v>
                      </c:pt>
                      <c:pt idx="28">
                        <c:v>1267</c:v>
                      </c:pt>
                      <c:pt idx="29">
                        <c:v>1272</c:v>
                      </c:pt>
                      <c:pt idx="30">
                        <c:v>1277</c:v>
                      </c:pt>
                      <c:pt idx="31">
                        <c:v>1281</c:v>
                      </c:pt>
                      <c:pt idx="32">
                        <c:v>1286</c:v>
                      </c:pt>
                      <c:pt idx="33">
                        <c:v>1291</c:v>
                      </c:pt>
                      <c:pt idx="34">
                        <c:v>1296</c:v>
                      </c:pt>
                      <c:pt idx="35">
                        <c:v>1301</c:v>
                      </c:pt>
                      <c:pt idx="36">
                        <c:v>1306</c:v>
                      </c:pt>
                      <c:pt idx="37">
                        <c:v>1311</c:v>
                      </c:pt>
                      <c:pt idx="38">
                        <c:v>1316</c:v>
                      </c:pt>
                      <c:pt idx="39">
                        <c:v>1321</c:v>
                      </c:pt>
                      <c:pt idx="40">
                        <c:v>1326</c:v>
                      </c:pt>
                      <c:pt idx="41">
                        <c:v>1331</c:v>
                      </c:pt>
                      <c:pt idx="42">
                        <c:v>1336</c:v>
                      </c:pt>
                      <c:pt idx="43">
                        <c:v>1341</c:v>
                      </c:pt>
                      <c:pt idx="44">
                        <c:v>1347</c:v>
                      </c:pt>
                      <c:pt idx="45">
                        <c:v>1352</c:v>
                      </c:pt>
                      <c:pt idx="46">
                        <c:v>1358</c:v>
                      </c:pt>
                      <c:pt idx="47">
                        <c:v>1363</c:v>
                      </c:pt>
                      <c:pt idx="48">
                        <c:v>1369</c:v>
                      </c:pt>
                      <c:pt idx="49">
                        <c:v>1375</c:v>
                      </c:pt>
                      <c:pt idx="50">
                        <c:v>1381</c:v>
                      </c:pt>
                      <c:pt idx="51">
                        <c:v>1387</c:v>
                      </c:pt>
                      <c:pt idx="52">
                        <c:v>1393</c:v>
                      </c:pt>
                      <c:pt idx="53">
                        <c:v>1399</c:v>
                      </c:pt>
                      <c:pt idx="54">
                        <c:v>1405</c:v>
                      </c:pt>
                      <c:pt idx="55">
                        <c:v>1411</c:v>
                      </c:pt>
                      <c:pt idx="56">
                        <c:v>1417</c:v>
                      </c:pt>
                      <c:pt idx="57">
                        <c:v>1422</c:v>
                      </c:pt>
                      <c:pt idx="58">
                        <c:v>1428</c:v>
                      </c:pt>
                      <c:pt idx="59">
                        <c:v>1433</c:v>
                      </c:pt>
                      <c:pt idx="60">
                        <c:v>1438</c:v>
                      </c:pt>
                      <c:pt idx="61">
                        <c:v>1443</c:v>
                      </c:pt>
                      <c:pt idx="62">
                        <c:v>1449</c:v>
                      </c:pt>
                      <c:pt idx="63">
                        <c:v>1454</c:v>
                      </c:pt>
                      <c:pt idx="64">
                        <c:v>1459</c:v>
                      </c:pt>
                      <c:pt idx="65">
                        <c:v>1465</c:v>
                      </c:pt>
                      <c:pt idx="66">
                        <c:v>1470</c:v>
                      </c:pt>
                      <c:pt idx="67">
                        <c:v>1476</c:v>
                      </c:pt>
                      <c:pt idx="68">
                        <c:v>1481</c:v>
                      </c:pt>
                      <c:pt idx="69">
                        <c:v>1486</c:v>
                      </c:pt>
                      <c:pt idx="70">
                        <c:v>1492</c:v>
                      </c:pt>
                      <c:pt idx="71">
                        <c:v>1496</c:v>
                      </c:pt>
                      <c:pt idx="72">
                        <c:v>1501</c:v>
                      </c:pt>
                      <c:pt idx="73">
                        <c:v>1505</c:v>
                      </c:pt>
                      <c:pt idx="74">
                        <c:v>1511</c:v>
                      </c:pt>
                      <c:pt idx="75">
                        <c:v>1516</c:v>
                      </c:pt>
                      <c:pt idx="76">
                        <c:v>1522</c:v>
                      </c:pt>
                      <c:pt idx="77">
                        <c:v>1529</c:v>
                      </c:pt>
                      <c:pt idx="78">
                        <c:v>1537</c:v>
                      </c:pt>
                      <c:pt idx="79">
                        <c:v>1544</c:v>
                      </c:pt>
                      <c:pt idx="80">
                        <c:v>1557</c:v>
                      </c:pt>
                      <c:pt idx="81">
                        <c:v>1570</c:v>
                      </c:pt>
                      <c:pt idx="82">
                        <c:v>1583</c:v>
                      </c:pt>
                      <c:pt idx="83">
                        <c:v>1600</c:v>
                      </c:pt>
                      <c:pt idx="84">
                        <c:v>1616</c:v>
                      </c:pt>
                      <c:pt idx="85">
                        <c:v>1632</c:v>
                      </c:pt>
                      <c:pt idx="86">
                        <c:v>1649</c:v>
                      </c:pt>
                      <c:pt idx="87">
                        <c:v>1666</c:v>
                      </c:pt>
                      <c:pt idx="88">
                        <c:v>1683</c:v>
                      </c:pt>
                      <c:pt idx="89">
                        <c:v>1700</c:v>
                      </c:pt>
                      <c:pt idx="90">
                        <c:v>1718</c:v>
                      </c:pt>
                    </c:numCache>
                  </c:numRef>
                </c:val>
                <c:smooth val="0"/>
                <c:extLst xmlns:c15="http://schemas.microsoft.com/office/drawing/2012/chart">
                  <c:ext xmlns:c16="http://schemas.microsoft.com/office/drawing/2014/chart" uri="{C3380CC4-5D6E-409C-BE32-E72D297353CC}">
                    <c16:uniqueId val="{00000013-B135-4F29-B62C-2A8A2B3064F6}"/>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[1]Zillow_Data!$B$22</c15:sqref>
                        </c15:formulaRef>
                      </c:ext>
                    </c:extLst>
                    <c:strCache>
                      <c:ptCount val="1"/>
                      <c:pt idx="0">
                        <c:v>Baltimore, MD</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[1]Zillow_Data!$C$22:$CO$22</c15:sqref>
                        </c15:formulaRef>
                      </c:ext>
                    </c:extLst>
                    <c:numCache>
                      <c:formatCode>General</c:formatCode>
                      <c:ptCount val="91"/>
                      <c:pt idx="0">
                        <c:v>20</c:v>
                      </c:pt>
                      <c:pt idx="1">
                        <c:v>1422</c:v>
                      </c:pt>
                      <c:pt idx="2">
                        <c:v>1426</c:v>
                      </c:pt>
                      <c:pt idx="3">
                        <c:v>1431</c:v>
                      </c:pt>
                      <c:pt idx="4">
                        <c:v>1435</c:v>
                      </c:pt>
                      <c:pt idx="5">
                        <c:v>1439</c:v>
                      </c:pt>
                      <c:pt idx="6">
                        <c:v>1442</c:v>
                      </c:pt>
                      <c:pt idx="7">
                        <c:v>1446</c:v>
                      </c:pt>
                      <c:pt idx="8">
                        <c:v>1450</c:v>
                      </c:pt>
                      <c:pt idx="9">
                        <c:v>1454</c:v>
                      </c:pt>
                      <c:pt idx="10">
                        <c:v>1457</c:v>
                      </c:pt>
                      <c:pt idx="11">
                        <c:v>1460</c:v>
                      </c:pt>
                      <c:pt idx="12">
                        <c:v>1462</c:v>
                      </c:pt>
                      <c:pt idx="13">
                        <c:v>1465</c:v>
                      </c:pt>
                      <c:pt idx="14">
                        <c:v>1467</c:v>
                      </c:pt>
                      <c:pt idx="15">
                        <c:v>1468</c:v>
                      </c:pt>
                      <c:pt idx="16">
                        <c:v>1470</c:v>
                      </c:pt>
                      <c:pt idx="17">
                        <c:v>1472</c:v>
                      </c:pt>
                      <c:pt idx="18">
                        <c:v>1474</c:v>
                      </c:pt>
                      <c:pt idx="19">
                        <c:v>1475</c:v>
                      </c:pt>
                      <c:pt idx="20">
                        <c:v>1477</c:v>
                      </c:pt>
                      <c:pt idx="21">
                        <c:v>1479</c:v>
                      </c:pt>
                      <c:pt idx="22">
                        <c:v>1481</c:v>
                      </c:pt>
                      <c:pt idx="23">
                        <c:v>1483</c:v>
                      </c:pt>
                      <c:pt idx="24">
                        <c:v>1485</c:v>
                      </c:pt>
                      <c:pt idx="25">
                        <c:v>1487</c:v>
                      </c:pt>
                      <c:pt idx="26">
                        <c:v>1488</c:v>
                      </c:pt>
                      <c:pt idx="27">
                        <c:v>1488</c:v>
                      </c:pt>
                      <c:pt idx="28">
                        <c:v>1489</c:v>
                      </c:pt>
                      <c:pt idx="29">
                        <c:v>1489</c:v>
                      </c:pt>
                      <c:pt idx="30">
                        <c:v>1489</c:v>
                      </c:pt>
                      <c:pt idx="31">
                        <c:v>1489</c:v>
                      </c:pt>
                      <c:pt idx="32">
                        <c:v>1489</c:v>
                      </c:pt>
                      <c:pt idx="33">
                        <c:v>1489</c:v>
                      </c:pt>
                      <c:pt idx="34">
                        <c:v>1489</c:v>
                      </c:pt>
                      <c:pt idx="35">
                        <c:v>1490</c:v>
                      </c:pt>
                      <c:pt idx="36">
                        <c:v>1490</c:v>
                      </c:pt>
                      <c:pt idx="37">
                        <c:v>1491</c:v>
                      </c:pt>
                      <c:pt idx="38">
                        <c:v>1492</c:v>
                      </c:pt>
                      <c:pt idx="39">
                        <c:v>1493</c:v>
                      </c:pt>
                      <c:pt idx="40">
                        <c:v>1494</c:v>
                      </c:pt>
                      <c:pt idx="41">
                        <c:v>1495</c:v>
                      </c:pt>
                      <c:pt idx="42">
                        <c:v>1497</c:v>
                      </c:pt>
                      <c:pt idx="43">
                        <c:v>1498</c:v>
                      </c:pt>
                      <c:pt idx="44">
                        <c:v>1499</c:v>
                      </c:pt>
                      <c:pt idx="45">
                        <c:v>1500</c:v>
                      </c:pt>
                      <c:pt idx="46">
                        <c:v>1502</c:v>
                      </c:pt>
                      <c:pt idx="47">
                        <c:v>1503</c:v>
                      </c:pt>
                      <c:pt idx="48">
                        <c:v>1504</c:v>
                      </c:pt>
                      <c:pt idx="49">
                        <c:v>1505</c:v>
                      </c:pt>
                      <c:pt idx="50">
                        <c:v>1506</c:v>
                      </c:pt>
                      <c:pt idx="51">
                        <c:v>1508</c:v>
                      </c:pt>
                      <c:pt idx="52">
                        <c:v>1509</c:v>
                      </c:pt>
                      <c:pt idx="53">
                        <c:v>1511</c:v>
                      </c:pt>
                      <c:pt idx="54">
                        <c:v>1514</c:v>
                      </c:pt>
                      <c:pt idx="55">
                        <c:v>1516</c:v>
                      </c:pt>
                      <c:pt idx="56">
                        <c:v>1519</c:v>
                      </c:pt>
                      <c:pt idx="57">
                        <c:v>1522</c:v>
                      </c:pt>
                      <c:pt idx="58">
                        <c:v>1525</c:v>
                      </c:pt>
                      <c:pt idx="59">
                        <c:v>1528</c:v>
                      </c:pt>
                      <c:pt idx="60">
                        <c:v>1531</c:v>
                      </c:pt>
                      <c:pt idx="61">
                        <c:v>1534</c:v>
                      </c:pt>
                      <c:pt idx="62">
                        <c:v>1537</c:v>
                      </c:pt>
                      <c:pt idx="63">
                        <c:v>1540</c:v>
                      </c:pt>
                      <c:pt idx="64">
                        <c:v>1543</c:v>
                      </c:pt>
                      <c:pt idx="65">
                        <c:v>1546</c:v>
                      </c:pt>
                      <c:pt idx="66">
                        <c:v>1549</c:v>
                      </c:pt>
                      <c:pt idx="67">
                        <c:v>1551</c:v>
                      </c:pt>
                      <c:pt idx="68">
                        <c:v>1553</c:v>
                      </c:pt>
                      <c:pt idx="69">
                        <c:v>1555</c:v>
                      </c:pt>
                      <c:pt idx="70">
                        <c:v>1556</c:v>
                      </c:pt>
                      <c:pt idx="71">
                        <c:v>1556</c:v>
                      </c:pt>
                      <c:pt idx="72">
                        <c:v>1557</c:v>
                      </c:pt>
                      <c:pt idx="73">
                        <c:v>1557</c:v>
                      </c:pt>
                      <c:pt idx="74">
                        <c:v>1557</c:v>
                      </c:pt>
                      <c:pt idx="75">
                        <c:v>1558</c:v>
                      </c:pt>
                      <c:pt idx="76">
                        <c:v>1559</c:v>
                      </c:pt>
                      <c:pt idx="77">
                        <c:v>1561</c:v>
                      </c:pt>
                      <c:pt idx="78">
                        <c:v>1563</c:v>
                      </c:pt>
                      <c:pt idx="79">
                        <c:v>1565</c:v>
                      </c:pt>
                      <c:pt idx="80">
                        <c:v>1571</c:v>
                      </c:pt>
                      <c:pt idx="81">
                        <c:v>1577</c:v>
                      </c:pt>
                      <c:pt idx="82">
                        <c:v>1583</c:v>
                      </c:pt>
                      <c:pt idx="83">
                        <c:v>1591</c:v>
                      </c:pt>
                      <c:pt idx="84">
                        <c:v>1599</c:v>
                      </c:pt>
                      <c:pt idx="85">
                        <c:v>1607</c:v>
                      </c:pt>
                      <c:pt idx="86">
                        <c:v>1616</c:v>
                      </c:pt>
                      <c:pt idx="87">
                        <c:v>1624</c:v>
                      </c:pt>
                      <c:pt idx="88">
                        <c:v>1633</c:v>
                      </c:pt>
                      <c:pt idx="89">
                        <c:v>1642</c:v>
                      </c:pt>
                      <c:pt idx="90">
                        <c:v>1651</c:v>
                      </c:pt>
                    </c:numCache>
                  </c:numRef>
                </c:val>
                <c:smooth val="0"/>
                <c:extLst xmlns:c15="http://schemas.microsoft.com/office/drawing/2012/chart">
                  <c:ext xmlns:c16="http://schemas.microsoft.com/office/drawing/2014/chart" uri="{C3380CC4-5D6E-409C-BE32-E72D297353CC}">
                    <c16:uniqueId val="{00000014-B135-4F29-B62C-2A8A2B3064F6}"/>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[1]Zillow_Data!$B$23</c15:sqref>
                        </c15:formulaRef>
                      </c:ext>
                    </c:extLst>
                    <c:strCache>
                      <c:ptCount val="1"/>
                      <c:pt idx="0">
                        <c:v>Denver, CO</c:v>
                      </c:pt>
                    </c:strCache>
                  </c:strRef>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[1]Zillow_Data!$C$23:$CO$23</c15:sqref>
                        </c15:formulaRef>
                      </c:ext>
                    </c:extLst>
                    <c:numCache>
                      <c:formatCode>General</c:formatCode>
                      <c:ptCount val="91"/>
                      <c:pt idx="0">
                        <c:v>21</c:v>
                      </c:pt>
                      <c:pt idx="1">
                        <c:v>1202</c:v>
                      </c:pt>
                      <c:pt idx="2">
                        <c:v>1217</c:v>
                      </c:pt>
                      <c:pt idx="3">
                        <c:v>1232</c:v>
                      </c:pt>
                      <c:pt idx="4">
                        <c:v>1247</c:v>
                      </c:pt>
                      <c:pt idx="5">
                        <c:v>1262</c:v>
                      </c:pt>
                      <c:pt idx="6">
                        <c:v>1277</c:v>
                      </c:pt>
                      <c:pt idx="7">
                        <c:v>1291</c:v>
                      </c:pt>
                      <c:pt idx="8">
                        <c:v>1306</c:v>
                      </c:pt>
                      <c:pt idx="9">
                        <c:v>1321</c:v>
                      </c:pt>
                      <c:pt idx="10">
                        <c:v>1335</c:v>
                      </c:pt>
                      <c:pt idx="11">
                        <c:v>1349</c:v>
                      </c:pt>
                      <c:pt idx="12">
                        <c:v>1363</c:v>
                      </c:pt>
                      <c:pt idx="13">
                        <c:v>1376</c:v>
                      </c:pt>
                      <c:pt idx="14">
                        <c:v>1387</c:v>
                      </c:pt>
                      <c:pt idx="15">
                        <c:v>1398</c:v>
                      </c:pt>
                      <c:pt idx="16">
                        <c:v>1408</c:v>
                      </c:pt>
                      <c:pt idx="17">
                        <c:v>1417</c:v>
                      </c:pt>
                      <c:pt idx="18">
                        <c:v>1426</c:v>
                      </c:pt>
                      <c:pt idx="19">
                        <c:v>1435</c:v>
                      </c:pt>
                      <c:pt idx="20">
                        <c:v>1443</c:v>
                      </c:pt>
                      <c:pt idx="21">
                        <c:v>1451</c:v>
                      </c:pt>
                      <c:pt idx="22">
                        <c:v>1459</c:v>
                      </c:pt>
                      <c:pt idx="23">
                        <c:v>1465</c:v>
                      </c:pt>
                      <c:pt idx="24">
                        <c:v>1472</c:v>
                      </c:pt>
                      <c:pt idx="25">
                        <c:v>1479</c:v>
                      </c:pt>
                      <c:pt idx="26">
                        <c:v>1484</c:v>
                      </c:pt>
                      <c:pt idx="27">
                        <c:v>1489</c:v>
                      </c:pt>
                      <c:pt idx="28">
                        <c:v>1495</c:v>
                      </c:pt>
                      <c:pt idx="29">
                        <c:v>1499</c:v>
                      </c:pt>
                      <c:pt idx="30">
                        <c:v>1503</c:v>
                      </c:pt>
                      <c:pt idx="31">
                        <c:v>1507</c:v>
                      </c:pt>
                      <c:pt idx="32">
                        <c:v>1510</c:v>
                      </c:pt>
                      <c:pt idx="33">
                        <c:v>1514</c:v>
                      </c:pt>
                      <c:pt idx="34">
                        <c:v>1517</c:v>
                      </c:pt>
                      <c:pt idx="35">
                        <c:v>1521</c:v>
                      </c:pt>
                      <c:pt idx="36">
                        <c:v>1525</c:v>
                      </c:pt>
                      <c:pt idx="37">
                        <c:v>1530</c:v>
                      </c:pt>
                      <c:pt idx="38">
                        <c:v>1534</c:v>
                      </c:pt>
                      <c:pt idx="39">
                        <c:v>1539</c:v>
                      </c:pt>
                      <c:pt idx="40">
                        <c:v>1543</c:v>
                      </c:pt>
                      <c:pt idx="41">
                        <c:v>1548</c:v>
                      </c:pt>
                      <c:pt idx="42">
                        <c:v>1553</c:v>
                      </c:pt>
                      <c:pt idx="43">
                        <c:v>1558</c:v>
                      </c:pt>
                      <c:pt idx="44">
                        <c:v>1563</c:v>
                      </c:pt>
                      <c:pt idx="45">
                        <c:v>1567</c:v>
                      </c:pt>
                      <c:pt idx="46">
                        <c:v>1572</c:v>
                      </c:pt>
                      <c:pt idx="47">
                        <c:v>1577</c:v>
                      </c:pt>
                      <c:pt idx="48">
                        <c:v>1581</c:v>
                      </c:pt>
                      <c:pt idx="49">
                        <c:v>1586</c:v>
                      </c:pt>
                      <c:pt idx="50">
                        <c:v>1591</c:v>
                      </c:pt>
                      <c:pt idx="51">
                        <c:v>1596</c:v>
                      </c:pt>
                      <c:pt idx="52">
                        <c:v>1601</c:v>
                      </c:pt>
                      <c:pt idx="53">
                        <c:v>1606</c:v>
                      </c:pt>
                      <c:pt idx="54">
                        <c:v>1612</c:v>
                      </c:pt>
                      <c:pt idx="55">
                        <c:v>1617</c:v>
                      </c:pt>
                      <c:pt idx="56">
                        <c:v>1623</c:v>
                      </c:pt>
                      <c:pt idx="57">
                        <c:v>1629</c:v>
                      </c:pt>
                      <c:pt idx="58">
                        <c:v>1634</c:v>
                      </c:pt>
                      <c:pt idx="59">
                        <c:v>1640</c:v>
                      </c:pt>
                      <c:pt idx="60">
                        <c:v>1645</c:v>
                      </c:pt>
                      <c:pt idx="61">
                        <c:v>1651</c:v>
                      </c:pt>
                      <c:pt idx="62">
                        <c:v>1656</c:v>
                      </c:pt>
                      <c:pt idx="63">
                        <c:v>1661</c:v>
                      </c:pt>
                      <c:pt idx="64">
                        <c:v>1665</c:v>
                      </c:pt>
                      <c:pt idx="65">
                        <c:v>1670</c:v>
                      </c:pt>
                      <c:pt idx="66">
                        <c:v>1675</c:v>
                      </c:pt>
                      <c:pt idx="67">
                        <c:v>1679</c:v>
                      </c:pt>
                      <c:pt idx="68">
                        <c:v>1682</c:v>
                      </c:pt>
                      <c:pt idx="69">
                        <c:v>1686</c:v>
                      </c:pt>
                      <c:pt idx="70">
                        <c:v>1689</c:v>
                      </c:pt>
                      <c:pt idx="71">
                        <c:v>1690</c:v>
                      </c:pt>
                      <c:pt idx="72">
                        <c:v>1691</c:v>
                      </c:pt>
                      <c:pt idx="73">
                        <c:v>1692</c:v>
                      </c:pt>
                      <c:pt idx="74">
                        <c:v>1692</c:v>
                      </c:pt>
                      <c:pt idx="75">
                        <c:v>1691</c:v>
                      </c:pt>
                      <c:pt idx="76">
                        <c:v>1691</c:v>
                      </c:pt>
                      <c:pt idx="77">
                        <c:v>1691</c:v>
                      </c:pt>
                      <c:pt idx="78">
                        <c:v>1691</c:v>
                      </c:pt>
                      <c:pt idx="79">
                        <c:v>1692</c:v>
                      </c:pt>
                      <c:pt idx="80">
                        <c:v>1696</c:v>
                      </c:pt>
                      <c:pt idx="81">
                        <c:v>1700</c:v>
                      </c:pt>
                      <c:pt idx="82">
                        <c:v>1704</c:v>
                      </c:pt>
                      <c:pt idx="83">
                        <c:v>1711</c:v>
                      </c:pt>
                      <c:pt idx="84">
                        <c:v>1718</c:v>
                      </c:pt>
                      <c:pt idx="85">
                        <c:v>1725</c:v>
                      </c:pt>
                      <c:pt idx="86">
                        <c:v>1732</c:v>
                      </c:pt>
                      <c:pt idx="87">
                        <c:v>1740</c:v>
                      </c:pt>
                      <c:pt idx="88">
                        <c:v>1747</c:v>
                      </c:pt>
                      <c:pt idx="89">
                        <c:v>1755</c:v>
                      </c:pt>
                      <c:pt idx="90">
                        <c:v>1763</c:v>
                      </c:pt>
                    </c:numCache>
                  </c:numRef>
                </c:val>
                <c:smooth val="0"/>
                <c:extLst xmlns:c15="http://schemas.microsoft.com/office/drawing/2012/chart">
                  <c:ext xmlns:c16="http://schemas.microsoft.com/office/drawing/2014/chart" uri="{C3380CC4-5D6E-409C-BE32-E72D297353CC}">
                    <c16:uniqueId val="{00000015-B135-4F29-B62C-2A8A2B3064F6}"/>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[1]Zillow_Data!$B$24</c15:sqref>
                        </c15:formulaRef>
                      </c:ext>
                    </c:extLst>
                    <c:strCache>
                      <c:ptCount val="1"/>
                      <c:pt idx="0">
                        <c:v>Pittsburgh, PA</c:v>
                      </c:pt>
                    </c:strCache>
                  </c:strRef>
                </c:tx>
                <c:spPr>
                  <a:ln w="28575" cap="rnd">
                    <a:solidFill>
                      <a:schemeClr val="accent5">
                        <a:lumMod val="80000"/>
                      </a:schemeClr>
                    </a:solidFill>
                    <a:round/>
                  </a:ln>
                  <a:effectLst/>
                </c:spPr>
                <c:marker>
                  <c:symbol val="circle"/>
                  <c:size val="5"/>
                  <c:spPr>
                    <a:solidFill>
                      <a:schemeClr val="accent5">
                        <a:lumMod val="80000"/>
                      </a:schemeClr>
                    </a:solidFill>
                    <a:ln w="9525">
                      <a:solidFill>
                        <a:schemeClr val="accent5">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[1]Zillow_Data!$C$24:$CO$24</c15:sqref>
                        </c15:formulaRef>
                      </c:ext>
                    </c:extLst>
                    <c:numCache>
                      <c:formatCode>General</c:formatCode>
                      <c:ptCount val="91"/>
                      <c:pt idx="0">
                        <c:v>22</c:v>
                      </c:pt>
                      <c:pt idx="1">
                        <c:v>1010</c:v>
                      </c:pt>
                      <c:pt idx="2">
                        <c:v>1016</c:v>
                      </c:pt>
                      <c:pt idx="3">
                        <c:v>1021</c:v>
                      </c:pt>
                      <c:pt idx="4">
                        <c:v>1026</c:v>
                      </c:pt>
                      <c:pt idx="5">
                        <c:v>1031</c:v>
                      </c:pt>
                      <c:pt idx="6">
                        <c:v>1035</c:v>
                      </c:pt>
                      <c:pt idx="7">
                        <c:v>1040</c:v>
                      </c:pt>
                      <c:pt idx="8">
                        <c:v>1045</c:v>
                      </c:pt>
                      <c:pt idx="9">
                        <c:v>1049</c:v>
                      </c:pt>
                      <c:pt idx="10">
                        <c:v>1053</c:v>
                      </c:pt>
                      <c:pt idx="11">
                        <c:v>1056</c:v>
                      </c:pt>
                      <c:pt idx="12">
                        <c:v>1058</c:v>
                      </c:pt>
                      <c:pt idx="13">
                        <c:v>1061</c:v>
                      </c:pt>
                      <c:pt idx="14">
                        <c:v>1062</c:v>
                      </c:pt>
                      <c:pt idx="15">
                        <c:v>1063</c:v>
                      </c:pt>
                      <c:pt idx="16">
                        <c:v>1064</c:v>
                      </c:pt>
                      <c:pt idx="17">
                        <c:v>1065</c:v>
                      </c:pt>
                      <c:pt idx="18">
                        <c:v>1066</c:v>
                      </c:pt>
                      <c:pt idx="19">
                        <c:v>1067</c:v>
                      </c:pt>
                      <c:pt idx="20">
                        <c:v>1069</c:v>
                      </c:pt>
                      <c:pt idx="21">
                        <c:v>1071</c:v>
                      </c:pt>
                      <c:pt idx="22">
                        <c:v>1073</c:v>
                      </c:pt>
                      <c:pt idx="23">
                        <c:v>1075</c:v>
                      </c:pt>
                      <c:pt idx="24">
                        <c:v>1077</c:v>
                      </c:pt>
                      <c:pt idx="25">
                        <c:v>1079</c:v>
                      </c:pt>
                      <c:pt idx="26">
                        <c:v>1079</c:v>
                      </c:pt>
                      <c:pt idx="27">
                        <c:v>1080</c:v>
                      </c:pt>
                      <c:pt idx="28">
                        <c:v>1081</c:v>
                      </c:pt>
                      <c:pt idx="29">
                        <c:v>1082</c:v>
                      </c:pt>
                      <c:pt idx="30">
                        <c:v>1082</c:v>
                      </c:pt>
                      <c:pt idx="31">
                        <c:v>1083</c:v>
                      </c:pt>
                      <c:pt idx="32">
                        <c:v>1084</c:v>
                      </c:pt>
                      <c:pt idx="33">
                        <c:v>1085</c:v>
                      </c:pt>
                      <c:pt idx="34">
                        <c:v>1085</c:v>
                      </c:pt>
                      <c:pt idx="35">
                        <c:v>1087</c:v>
                      </c:pt>
                      <c:pt idx="36">
                        <c:v>1088</c:v>
                      </c:pt>
                      <c:pt idx="37">
                        <c:v>1089</c:v>
                      </c:pt>
                      <c:pt idx="38">
                        <c:v>1091</c:v>
                      </c:pt>
                      <c:pt idx="39">
                        <c:v>1092</c:v>
                      </c:pt>
                      <c:pt idx="40">
                        <c:v>1094</c:v>
                      </c:pt>
                      <c:pt idx="41">
                        <c:v>1096</c:v>
                      </c:pt>
                      <c:pt idx="42">
                        <c:v>1098</c:v>
                      </c:pt>
                      <c:pt idx="43">
                        <c:v>1100</c:v>
                      </c:pt>
                      <c:pt idx="44">
                        <c:v>1102</c:v>
                      </c:pt>
                      <c:pt idx="45">
                        <c:v>1105</c:v>
                      </c:pt>
                      <c:pt idx="46">
                        <c:v>1107</c:v>
                      </c:pt>
                      <c:pt idx="47">
                        <c:v>1109</c:v>
                      </c:pt>
                      <c:pt idx="48">
                        <c:v>1112</c:v>
                      </c:pt>
                      <c:pt idx="49">
                        <c:v>1114</c:v>
                      </c:pt>
                      <c:pt idx="50">
                        <c:v>1117</c:v>
                      </c:pt>
                      <c:pt idx="51">
                        <c:v>1120</c:v>
                      </c:pt>
                      <c:pt idx="52">
                        <c:v>1123</c:v>
                      </c:pt>
                      <c:pt idx="53">
                        <c:v>1127</c:v>
                      </c:pt>
                      <c:pt idx="54">
                        <c:v>1130</c:v>
                      </c:pt>
                      <c:pt idx="55">
                        <c:v>1134</c:v>
                      </c:pt>
                      <c:pt idx="56">
                        <c:v>1137</c:v>
                      </c:pt>
                      <c:pt idx="57">
                        <c:v>1140</c:v>
                      </c:pt>
                      <c:pt idx="58">
                        <c:v>1143</c:v>
                      </c:pt>
                      <c:pt idx="59">
                        <c:v>1146</c:v>
                      </c:pt>
                      <c:pt idx="60">
                        <c:v>1149</c:v>
                      </c:pt>
                      <c:pt idx="61">
                        <c:v>1152</c:v>
                      </c:pt>
                      <c:pt idx="62">
                        <c:v>1155</c:v>
                      </c:pt>
                      <c:pt idx="63">
                        <c:v>1158</c:v>
                      </c:pt>
                      <c:pt idx="64">
                        <c:v>1162</c:v>
                      </c:pt>
                      <c:pt idx="65">
                        <c:v>1166</c:v>
                      </c:pt>
                      <c:pt idx="66">
                        <c:v>1169</c:v>
                      </c:pt>
                      <c:pt idx="67">
                        <c:v>1173</c:v>
                      </c:pt>
                      <c:pt idx="68">
                        <c:v>1177</c:v>
                      </c:pt>
                      <c:pt idx="69">
                        <c:v>1180</c:v>
                      </c:pt>
                      <c:pt idx="70">
                        <c:v>1184</c:v>
                      </c:pt>
                      <c:pt idx="71">
                        <c:v>1187</c:v>
                      </c:pt>
                      <c:pt idx="72">
                        <c:v>1190</c:v>
                      </c:pt>
                      <c:pt idx="73">
                        <c:v>1192</c:v>
                      </c:pt>
                      <c:pt idx="74">
                        <c:v>1194</c:v>
                      </c:pt>
                      <c:pt idx="75">
                        <c:v>1196</c:v>
                      </c:pt>
                      <c:pt idx="76">
                        <c:v>1198</c:v>
                      </c:pt>
                      <c:pt idx="77">
                        <c:v>1200</c:v>
                      </c:pt>
                      <c:pt idx="78">
                        <c:v>1201</c:v>
                      </c:pt>
                      <c:pt idx="79">
                        <c:v>1203</c:v>
                      </c:pt>
                      <c:pt idx="80">
                        <c:v>1206</c:v>
                      </c:pt>
                      <c:pt idx="81">
                        <c:v>1209</c:v>
                      </c:pt>
                      <c:pt idx="82">
                        <c:v>1211</c:v>
                      </c:pt>
                      <c:pt idx="83">
                        <c:v>1215</c:v>
                      </c:pt>
                      <c:pt idx="84">
                        <c:v>1219</c:v>
                      </c:pt>
                      <c:pt idx="85">
                        <c:v>1222</c:v>
                      </c:pt>
                      <c:pt idx="86">
                        <c:v>1226</c:v>
                      </c:pt>
                      <c:pt idx="87">
                        <c:v>1230</c:v>
                      </c:pt>
                      <c:pt idx="88">
                        <c:v>1233</c:v>
                      </c:pt>
                      <c:pt idx="89">
                        <c:v>1237</c:v>
                      </c:pt>
                      <c:pt idx="90">
                        <c:v>1241</c:v>
                      </c:pt>
                    </c:numCache>
                  </c:numRef>
                </c:val>
                <c:smooth val="0"/>
                <c:extLst xmlns:c15="http://schemas.microsoft.com/office/drawing/2012/chart">
                  <c:ext xmlns:c16="http://schemas.microsoft.com/office/drawing/2014/chart" uri="{C3380CC4-5D6E-409C-BE32-E72D297353CC}">
                    <c16:uniqueId val="{00000016-B135-4F29-B62C-2A8A2B3064F6}"/>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[1]Zillow_Data!$B$25</c15:sqref>
                        </c15:formulaRef>
                      </c:ext>
                    </c:extLst>
                    <c:strCache>
                      <c:ptCount val="1"/>
                      <c:pt idx="0">
                        <c:v>Portland, OR</c:v>
                      </c:pt>
                    </c:strCache>
                  </c:strRef>
                </c:tx>
                <c:spPr>
                  <a:ln w="28575" cap="rnd">
                    <a:solidFill>
                      <a:schemeClr val="accent6">
                        <a:lumMod val="80000"/>
                      </a:schemeClr>
                    </a:solidFill>
                    <a:round/>
                  </a:ln>
                  <a:effectLst/>
                </c:spPr>
                <c:marker>
                  <c:symbol val="circle"/>
                  <c:size val="5"/>
                  <c:spPr>
                    <a:solidFill>
                      <a:schemeClr val="accent6">
                        <a:lumMod val="80000"/>
                      </a:schemeClr>
                    </a:solidFill>
                    <a:ln w="9525">
                      <a:solidFill>
                        <a:schemeClr val="accent6">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[1]Zillow_Data!$C$25:$CO$25</c15:sqref>
                        </c15:formulaRef>
                      </c:ext>
                    </c:extLst>
                    <c:numCache>
                      <c:formatCode>General</c:formatCode>
                      <c:ptCount val="91"/>
                      <c:pt idx="0">
                        <c:v>23</c:v>
                      </c:pt>
                      <c:pt idx="1">
                        <c:v>1108</c:v>
                      </c:pt>
                      <c:pt idx="2">
                        <c:v>1117</c:v>
                      </c:pt>
                      <c:pt idx="3">
                        <c:v>1127</c:v>
                      </c:pt>
                      <c:pt idx="4">
                        <c:v>1136</c:v>
                      </c:pt>
                      <c:pt idx="5">
                        <c:v>1145</c:v>
                      </c:pt>
                      <c:pt idx="6">
                        <c:v>1154</c:v>
                      </c:pt>
                      <c:pt idx="7">
                        <c:v>1163</c:v>
                      </c:pt>
                      <c:pt idx="8">
                        <c:v>1172</c:v>
                      </c:pt>
                      <c:pt idx="9">
                        <c:v>1181</c:v>
                      </c:pt>
                      <c:pt idx="10">
                        <c:v>1191</c:v>
                      </c:pt>
                      <c:pt idx="11">
                        <c:v>1200</c:v>
                      </c:pt>
                      <c:pt idx="12">
                        <c:v>1210</c:v>
                      </c:pt>
                      <c:pt idx="13">
                        <c:v>1220</c:v>
                      </c:pt>
                      <c:pt idx="14">
                        <c:v>1230</c:v>
                      </c:pt>
                      <c:pt idx="15">
                        <c:v>1241</c:v>
                      </c:pt>
                      <c:pt idx="16">
                        <c:v>1251</c:v>
                      </c:pt>
                      <c:pt idx="17">
                        <c:v>1261</c:v>
                      </c:pt>
                      <c:pt idx="18">
                        <c:v>1272</c:v>
                      </c:pt>
                      <c:pt idx="19">
                        <c:v>1282</c:v>
                      </c:pt>
                      <c:pt idx="20">
                        <c:v>1292</c:v>
                      </c:pt>
                      <c:pt idx="21">
                        <c:v>1302</c:v>
                      </c:pt>
                      <c:pt idx="22">
                        <c:v>1312</c:v>
                      </c:pt>
                      <c:pt idx="23">
                        <c:v>1321</c:v>
                      </c:pt>
                      <c:pt idx="24">
                        <c:v>1330</c:v>
                      </c:pt>
                      <c:pt idx="25">
                        <c:v>1340</c:v>
                      </c:pt>
                      <c:pt idx="26">
                        <c:v>1347</c:v>
                      </c:pt>
                      <c:pt idx="27">
                        <c:v>1354</c:v>
                      </c:pt>
                      <c:pt idx="28">
                        <c:v>1361</c:v>
                      </c:pt>
                      <c:pt idx="29">
                        <c:v>1367</c:v>
                      </c:pt>
                      <c:pt idx="30">
                        <c:v>1373</c:v>
                      </c:pt>
                      <c:pt idx="31">
                        <c:v>1379</c:v>
                      </c:pt>
                      <c:pt idx="32">
                        <c:v>1384</c:v>
                      </c:pt>
                      <c:pt idx="33">
                        <c:v>1389</c:v>
                      </c:pt>
                      <c:pt idx="34">
                        <c:v>1394</c:v>
                      </c:pt>
                      <c:pt idx="35">
                        <c:v>1399</c:v>
                      </c:pt>
                      <c:pt idx="36">
                        <c:v>1403</c:v>
                      </c:pt>
                      <c:pt idx="37">
                        <c:v>1408</c:v>
                      </c:pt>
                      <c:pt idx="38">
                        <c:v>1412</c:v>
                      </c:pt>
                      <c:pt idx="39">
                        <c:v>1416</c:v>
                      </c:pt>
                      <c:pt idx="40">
                        <c:v>1420</c:v>
                      </c:pt>
                      <c:pt idx="41">
                        <c:v>1423</c:v>
                      </c:pt>
                      <c:pt idx="42">
                        <c:v>1427</c:v>
                      </c:pt>
                      <c:pt idx="43">
                        <c:v>1430</c:v>
                      </c:pt>
                      <c:pt idx="44">
                        <c:v>1433</c:v>
                      </c:pt>
                      <c:pt idx="45">
                        <c:v>1436</c:v>
                      </c:pt>
                      <c:pt idx="46">
                        <c:v>1439</c:v>
                      </c:pt>
                      <c:pt idx="47">
                        <c:v>1442</c:v>
                      </c:pt>
                      <c:pt idx="48">
                        <c:v>1445</c:v>
                      </c:pt>
                      <c:pt idx="49">
                        <c:v>1448</c:v>
                      </c:pt>
                      <c:pt idx="50">
                        <c:v>1452</c:v>
                      </c:pt>
                      <c:pt idx="51">
                        <c:v>1455</c:v>
                      </c:pt>
                      <c:pt idx="52">
                        <c:v>1459</c:v>
                      </c:pt>
                      <c:pt idx="53">
                        <c:v>1463</c:v>
                      </c:pt>
                      <c:pt idx="54">
                        <c:v>1467</c:v>
                      </c:pt>
                      <c:pt idx="55">
                        <c:v>1472</c:v>
                      </c:pt>
                      <c:pt idx="56">
                        <c:v>1476</c:v>
                      </c:pt>
                      <c:pt idx="57">
                        <c:v>1481</c:v>
                      </c:pt>
                      <c:pt idx="58">
                        <c:v>1485</c:v>
                      </c:pt>
                      <c:pt idx="59">
                        <c:v>1490</c:v>
                      </c:pt>
                      <c:pt idx="60">
                        <c:v>1494</c:v>
                      </c:pt>
                      <c:pt idx="61">
                        <c:v>1499</c:v>
                      </c:pt>
                      <c:pt idx="62">
                        <c:v>1503</c:v>
                      </c:pt>
                      <c:pt idx="63">
                        <c:v>1508</c:v>
                      </c:pt>
                      <c:pt idx="64">
                        <c:v>1512</c:v>
                      </c:pt>
                      <c:pt idx="65">
                        <c:v>1517</c:v>
                      </c:pt>
                      <c:pt idx="66">
                        <c:v>1522</c:v>
                      </c:pt>
                      <c:pt idx="67">
                        <c:v>1527</c:v>
                      </c:pt>
                      <c:pt idx="68">
                        <c:v>1531</c:v>
                      </c:pt>
                      <c:pt idx="69">
                        <c:v>1535</c:v>
                      </c:pt>
                      <c:pt idx="70">
                        <c:v>1538</c:v>
                      </c:pt>
                      <c:pt idx="71">
                        <c:v>1541</c:v>
                      </c:pt>
                      <c:pt idx="72">
                        <c:v>1543</c:v>
                      </c:pt>
                      <c:pt idx="73">
                        <c:v>1545</c:v>
                      </c:pt>
                      <c:pt idx="74">
                        <c:v>1547</c:v>
                      </c:pt>
                      <c:pt idx="75">
                        <c:v>1548</c:v>
                      </c:pt>
                      <c:pt idx="76">
                        <c:v>1550</c:v>
                      </c:pt>
                      <c:pt idx="77">
                        <c:v>1551</c:v>
                      </c:pt>
                      <c:pt idx="78">
                        <c:v>1552</c:v>
                      </c:pt>
                      <c:pt idx="79">
                        <c:v>1554</c:v>
                      </c:pt>
                      <c:pt idx="80">
                        <c:v>1558</c:v>
                      </c:pt>
                      <c:pt idx="81">
                        <c:v>1563</c:v>
                      </c:pt>
                      <c:pt idx="82">
                        <c:v>1567</c:v>
                      </c:pt>
                      <c:pt idx="83">
                        <c:v>1573</c:v>
                      </c:pt>
                      <c:pt idx="84">
                        <c:v>1580</c:v>
                      </c:pt>
                      <c:pt idx="85">
                        <c:v>1586</c:v>
                      </c:pt>
                      <c:pt idx="86">
                        <c:v>1593</c:v>
                      </c:pt>
                      <c:pt idx="87">
                        <c:v>1600</c:v>
                      </c:pt>
                      <c:pt idx="88">
                        <c:v>1606</c:v>
                      </c:pt>
                      <c:pt idx="89">
                        <c:v>1614</c:v>
                      </c:pt>
                      <c:pt idx="90">
                        <c:v>1621</c:v>
                      </c:pt>
                    </c:numCache>
                  </c:numRef>
                </c:val>
                <c:smooth val="0"/>
                <c:extLst xmlns:c15="http://schemas.microsoft.com/office/drawing/2012/chart">
                  <c:ext xmlns:c16="http://schemas.microsoft.com/office/drawing/2014/chart" uri="{C3380CC4-5D6E-409C-BE32-E72D297353CC}">
                    <c16:uniqueId val="{00000017-B135-4F29-B62C-2A8A2B3064F6}"/>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[1]Zillow_Data!$B$26</c15:sqref>
                        </c15:formulaRef>
                      </c:ext>
                    </c:extLst>
                    <c:strCache>
                      <c:ptCount val="1"/>
                      <c:pt idx="0">
                        <c:v>Charlotte, NC</c:v>
                      </c:pt>
                    </c:strCache>
                  </c:strRef>
                </c:tx>
                <c:spPr>
                  <a:ln w="28575" cap="rnd">
                    <a:solidFill>
                      <a:schemeClr val="accent1">
                        <a:lumMod val="60000"/>
                        <a:lumOff val="40000"/>
                      </a:schemeClr>
                    </a:solidFill>
                    <a:round/>
                  </a:ln>
                  <a:effectLst/>
                </c:spPr>
                <c:marker>
                  <c:symbol val="circle"/>
                  <c:size val="5"/>
                  <c:spPr>
                    <a:solidFill>
                      <a:schemeClr val="accent1">
                        <a:lumMod val="60000"/>
                        <a:lumOff val="40000"/>
                      </a:schemeClr>
                    </a:solidFill>
                    <a:ln w="9525">
                      <a:solidFill>
                        <a:schemeClr val="accent1">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[1]Zillow_Data!$C$26:$CO$26</c15:sqref>
                        </c15:formulaRef>
                      </c:ext>
                    </c:extLst>
                    <c:numCache>
                      <c:formatCode>General</c:formatCode>
                      <c:ptCount val="91"/>
                      <c:pt idx="0">
                        <c:v>24</c:v>
                      </c:pt>
                      <c:pt idx="1">
                        <c:v>1120</c:v>
                      </c:pt>
                      <c:pt idx="2">
                        <c:v>1124</c:v>
                      </c:pt>
                      <c:pt idx="3">
                        <c:v>1128</c:v>
                      </c:pt>
                      <c:pt idx="4">
                        <c:v>1132</c:v>
                      </c:pt>
                      <c:pt idx="5">
                        <c:v>1136</c:v>
                      </c:pt>
                      <c:pt idx="6">
                        <c:v>1140</c:v>
                      </c:pt>
                      <c:pt idx="7">
                        <c:v>1144</c:v>
                      </c:pt>
                      <c:pt idx="8">
                        <c:v>1148</c:v>
                      </c:pt>
                      <c:pt idx="9">
                        <c:v>1152</c:v>
                      </c:pt>
                      <c:pt idx="10">
                        <c:v>1156</c:v>
                      </c:pt>
                      <c:pt idx="11">
                        <c:v>1161</c:v>
                      </c:pt>
                      <c:pt idx="12">
                        <c:v>1166</c:v>
                      </c:pt>
                      <c:pt idx="13">
                        <c:v>1170</c:v>
                      </c:pt>
                      <c:pt idx="14">
                        <c:v>1175</c:v>
                      </c:pt>
                      <c:pt idx="15">
                        <c:v>1180</c:v>
                      </c:pt>
                      <c:pt idx="16">
                        <c:v>1185</c:v>
                      </c:pt>
                      <c:pt idx="17">
                        <c:v>1191</c:v>
                      </c:pt>
                      <c:pt idx="18">
                        <c:v>1196</c:v>
                      </c:pt>
                      <c:pt idx="19">
                        <c:v>1201</c:v>
                      </c:pt>
                      <c:pt idx="20">
                        <c:v>1207</c:v>
                      </c:pt>
                      <c:pt idx="21">
                        <c:v>1213</c:v>
                      </c:pt>
                      <c:pt idx="22">
                        <c:v>1218</c:v>
                      </c:pt>
                      <c:pt idx="23">
                        <c:v>1224</c:v>
                      </c:pt>
                      <c:pt idx="24">
                        <c:v>1229</c:v>
                      </c:pt>
                      <c:pt idx="25">
                        <c:v>1234</c:v>
                      </c:pt>
                      <c:pt idx="26">
                        <c:v>1239</c:v>
                      </c:pt>
                      <c:pt idx="27">
                        <c:v>1245</c:v>
                      </c:pt>
                      <c:pt idx="28">
                        <c:v>1250</c:v>
                      </c:pt>
                      <c:pt idx="29">
                        <c:v>1255</c:v>
                      </c:pt>
                      <c:pt idx="30">
                        <c:v>1260</c:v>
                      </c:pt>
                      <c:pt idx="31">
                        <c:v>1265</c:v>
                      </c:pt>
                      <c:pt idx="32">
                        <c:v>1270</c:v>
                      </c:pt>
                      <c:pt idx="33">
                        <c:v>1275</c:v>
                      </c:pt>
                      <c:pt idx="34">
                        <c:v>1280</c:v>
                      </c:pt>
                      <c:pt idx="35">
                        <c:v>1285</c:v>
                      </c:pt>
                      <c:pt idx="36">
                        <c:v>1290</c:v>
                      </c:pt>
                      <c:pt idx="37">
                        <c:v>1295</c:v>
                      </c:pt>
                      <c:pt idx="38">
                        <c:v>1300</c:v>
                      </c:pt>
                      <c:pt idx="39">
                        <c:v>1305</c:v>
                      </c:pt>
                      <c:pt idx="40">
                        <c:v>1310</c:v>
                      </c:pt>
                      <c:pt idx="41">
                        <c:v>1315</c:v>
                      </c:pt>
                      <c:pt idx="42">
                        <c:v>1320</c:v>
                      </c:pt>
                      <c:pt idx="43">
                        <c:v>1324</c:v>
                      </c:pt>
                      <c:pt idx="44">
                        <c:v>1329</c:v>
                      </c:pt>
                      <c:pt idx="45">
                        <c:v>1333</c:v>
                      </c:pt>
                      <c:pt idx="46">
                        <c:v>1338</c:v>
                      </c:pt>
                      <c:pt idx="47">
                        <c:v>1342</c:v>
                      </c:pt>
                      <c:pt idx="48">
                        <c:v>1347</c:v>
                      </c:pt>
                      <c:pt idx="49">
                        <c:v>1351</c:v>
                      </c:pt>
                      <c:pt idx="50">
                        <c:v>1356</c:v>
                      </c:pt>
                      <c:pt idx="51">
                        <c:v>1361</c:v>
                      </c:pt>
                      <c:pt idx="52">
                        <c:v>1366</c:v>
                      </c:pt>
                      <c:pt idx="53">
                        <c:v>1371</c:v>
                      </c:pt>
                      <c:pt idx="54">
                        <c:v>1377</c:v>
                      </c:pt>
                      <c:pt idx="55">
                        <c:v>1382</c:v>
                      </c:pt>
                      <c:pt idx="56">
                        <c:v>1388</c:v>
                      </c:pt>
                      <c:pt idx="57">
                        <c:v>1394</c:v>
                      </c:pt>
                      <c:pt idx="58">
                        <c:v>1400</c:v>
                      </c:pt>
                      <c:pt idx="59">
                        <c:v>1406</c:v>
                      </c:pt>
                      <c:pt idx="60">
                        <c:v>1413</c:v>
                      </c:pt>
                      <c:pt idx="61">
                        <c:v>1419</c:v>
                      </c:pt>
                      <c:pt idx="62">
                        <c:v>1425</c:v>
                      </c:pt>
                      <c:pt idx="63">
                        <c:v>1431</c:v>
                      </c:pt>
                      <c:pt idx="64">
                        <c:v>1437</c:v>
                      </c:pt>
                      <c:pt idx="65">
                        <c:v>1442</c:v>
                      </c:pt>
                      <c:pt idx="66">
                        <c:v>1448</c:v>
                      </c:pt>
                      <c:pt idx="67">
                        <c:v>1454</c:v>
                      </c:pt>
                      <c:pt idx="68">
                        <c:v>1458</c:v>
                      </c:pt>
                      <c:pt idx="69">
                        <c:v>1463</c:v>
                      </c:pt>
                      <c:pt idx="70">
                        <c:v>1467</c:v>
                      </c:pt>
                      <c:pt idx="71">
                        <c:v>1470</c:v>
                      </c:pt>
                      <c:pt idx="72">
                        <c:v>1473</c:v>
                      </c:pt>
                      <c:pt idx="73">
                        <c:v>1476</c:v>
                      </c:pt>
                      <c:pt idx="74">
                        <c:v>1478</c:v>
                      </c:pt>
                      <c:pt idx="75">
                        <c:v>1481</c:v>
                      </c:pt>
                      <c:pt idx="76">
                        <c:v>1484</c:v>
                      </c:pt>
                      <c:pt idx="77">
                        <c:v>1487</c:v>
                      </c:pt>
                      <c:pt idx="78">
                        <c:v>1491</c:v>
                      </c:pt>
                      <c:pt idx="79">
                        <c:v>1495</c:v>
                      </c:pt>
                      <c:pt idx="80">
                        <c:v>1503</c:v>
                      </c:pt>
                      <c:pt idx="81">
                        <c:v>1512</c:v>
                      </c:pt>
                      <c:pt idx="82">
                        <c:v>1520</c:v>
                      </c:pt>
                      <c:pt idx="83">
                        <c:v>1530</c:v>
                      </c:pt>
                      <c:pt idx="84">
                        <c:v>1541</c:v>
                      </c:pt>
                      <c:pt idx="85">
                        <c:v>1552</c:v>
                      </c:pt>
                      <c:pt idx="86">
                        <c:v>1563</c:v>
                      </c:pt>
                      <c:pt idx="87">
                        <c:v>1574</c:v>
                      </c:pt>
                      <c:pt idx="88">
                        <c:v>1585</c:v>
                      </c:pt>
                      <c:pt idx="89">
                        <c:v>1597</c:v>
                      </c:pt>
                      <c:pt idx="90">
                        <c:v>1608</c:v>
                      </c:pt>
                    </c:numCache>
                  </c:numRef>
                </c:val>
                <c:smooth val="0"/>
                <c:extLst xmlns:c15="http://schemas.microsoft.com/office/drawing/2012/chart">
                  <c:ext xmlns:c16="http://schemas.microsoft.com/office/drawing/2014/chart" uri="{C3380CC4-5D6E-409C-BE32-E72D297353CC}">
                    <c16:uniqueId val="{00000018-B135-4F29-B62C-2A8A2B3064F6}"/>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[1]Zillow_Data!$B$27</c15:sqref>
                        </c15:formulaRef>
                      </c:ext>
                    </c:extLst>
                    <c:strCache>
                      <c:ptCount val="1"/>
                      <c:pt idx="0">
                        <c:v>Sacramento, CA</c:v>
                      </c:pt>
                    </c:strCache>
                  </c:strRef>
                </c:tx>
                <c:spPr>
                  <a:ln w="28575" cap="rnd">
                    <a:solidFill>
                      <a:schemeClr val="accent2">
                        <a:lumMod val="60000"/>
                        <a:lumOff val="40000"/>
                      </a:schemeClr>
                    </a:solidFill>
                    <a:round/>
                  </a:ln>
                  <a:effectLst/>
                </c:spPr>
                <c:marker>
                  <c:symbol val="circle"/>
                  <c:size val="5"/>
                  <c:spPr>
                    <a:solidFill>
                      <a:schemeClr val="accent2">
                        <a:lumMod val="60000"/>
                        <a:lumOff val="40000"/>
                      </a:schemeClr>
                    </a:solidFill>
                    <a:ln w="9525">
                      <a:solidFill>
                        <a:schemeClr val="accent2">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[1]Zillow_Data!$C$27:$CO$27</c15:sqref>
                        </c15:formulaRef>
                      </c:ext>
                    </c:extLst>
                    <c:numCache>
                      <c:formatCode>General</c:formatCode>
                      <c:ptCount val="91"/>
                      <c:pt idx="0">
                        <c:v>25</c:v>
                      </c:pt>
                      <c:pt idx="1">
                        <c:v>1232</c:v>
                      </c:pt>
                      <c:pt idx="2">
                        <c:v>1237</c:v>
                      </c:pt>
                      <c:pt idx="3">
                        <c:v>1242</c:v>
                      </c:pt>
                      <c:pt idx="4">
                        <c:v>1247</c:v>
                      </c:pt>
                      <c:pt idx="5">
                        <c:v>1252</c:v>
                      </c:pt>
                      <c:pt idx="6">
                        <c:v>1257</c:v>
                      </c:pt>
                      <c:pt idx="7">
                        <c:v>1262</c:v>
                      </c:pt>
                      <c:pt idx="8">
                        <c:v>1268</c:v>
                      </c:pt>
                      <c:pt idx="9">
                        <c:v>1273</c:v>
                      </c:pt>
                      <c:pt idx="10">
                        <c:v>1278</c:v>
                      </c:pt>
                      <c:pt idx="11">
                        <c:v>1284</c:v>
                      </c:pt>
                      <c:pt idx="12">
                        <c:v>1291</c:v>
                      </c:pt>
                      <c:pt idx="13">
                        <c:v>1297</c:v>
                      </c:pt>
                      <c:pt idx="14">
                        <c:v>1305</c:v>
                      </c:pt>
                      <c:pt idx="15">
                        <c:v>1312</c:v>
                      </c:pt>
                      <c:pt idx="16">
                        <c:v>1320</c:v>
                      </c:pt>
                      <c:pt idx="17">
                        <c:v>1328</c:v>
                      </c:pt>
                      <c:pt idx="18">
                        <c:v>1335</c:v>
                      </c:pt>
                      <c:pt idx="19">
                        <c:v>1343</c:v>
                      </c:pt>
                      <c:pt idx="20">
                        <c:v>1352</c:v>
                      </c:pt>
                      <c:pt idx="21">
                        <c:v>1360</c:v>
                      </c:pt>
                      <c:pt idx="22">
                        <c:v>1369</c:v>
                      </c:pt>
                      <c:pt idx="23">
                        <c:v>1378</c:v>
                      </c:pt>
                      <c:pt idx="24">
                        <c:v>1387</c:v>
                      </c:pt>
                      <c:pt idx="25">
                        <c:v>1397</c:v>
                      </c:pt>
                      <c:pt idx="26">
                        <c:v>1406</c:v>
                      </c:pt>
                      <c:pt idx="27">
                        <c:v>1415</c:v>
                      </c:pt>
                      <c:pt idx="28">
                        <c:v>1424</c:v>
                      </c:pt>
                      <c:pt idx="29">
                        <c:v>1434</c:v>
                      </c:pt>
                      <c:pt idx="30">
                        <c:v>1443</c:v>
                      </c:pt>
                      <c:pt idx="31">
                        <c:v>1453</c:v>
                      </c:pt>
                      <c:pt idx="32">
                        <c:v>1463</c:v>
                      </c:pt>
                      <c:pt idx="33">
                        <c:v>1473</c:v>
                      </c:pt>
                      <c:pt idx="34">
                        <c:v>1483</c:v>
                      </c:pt>
                      <c:pt idx="35">
                        <c:v>1493</c:v>
                      </c:pt>
                      <c:pt idx="36">
                        <c:v>1503</c:v>
                      </c:pt>
                      <c:pt idx="37">
                        <c:v>1513</c:v>
                      </c:pt>
                      <c:pt idx="38">
                        <c:v>1524</c:v>
                      </c:pt>
                      <c:pt idx="39">
                        <c:v>1534</c:v>
                      </c:pt>
                      <c:pt idx="40">
                        <c:v>1545</c:v>
                      </c:pt>
                      <c:pt idx="41">
                        <c:v>1554</c:v>
                      </c:pt>
                      <c:pt idx="42">
                        <c:v>1564</c:v>
                      </c:pt>
                      <c:pt idx="43">
                        <c:v>1574</c:v>
                      </c:pt>
                      <c:pt idx="44">
                        <c:v>1583</c:v>
                      </c:pt>
                      <c:pt idx="45">
                        <c:v>1592</c:v>
                      </c:pt>
                      <c:pt idx="46">
                        <c:v>1600</c:v>
                      </c:pt>
                      <c:pt idx="47">
                        <c:v>1609</c:v>
                      </c:pt>
                      <c:pt idx="48">
                        <c:v>1617</c:v>
                      </c:pt>
                      <c:pt idx="49">
                        <c:v>1625</c:v>
                      </c:pt>
                      <c:pt idx="50">
                        <c:v>1633</c:v>
                      </c:pt>
                      <c:pt idx="51">
                        <c:v>1641</c:v>
                      </c:pt>
                      <c:pt idx="52">
                        <c:v>1648</c:v>
                      </c:pt>
                      <c:pt idx="53">
                        <c:v>1656</c:v>
                      </c:pt>
                      <c:pt idx="54">
                        <c:v>1663</c:v>
                      </c:pt>
                      <c:pt idx="55">
                        <c:v>1671</c:v>
                      </c:pt>
                      <c:pt idx="56">
                        <c:v>1679</c:v>
                      </c:pt>
                      <c:pt idx="57">
                        <c:v>1687</c:v>
                      </c:pt>
                      <c:pt idx="58">
                        <c:v>1694</c:v>
                      </c:pt>
                      <c:pt idx="59">
                        <c:v>1702</c:v>
                      </c:pt>
                      <c:pt idx="60">
                        <c:v>1709</c:v>
                      </c:pt>
                      <c:pt idx="61">
                        <c:v>1717</c:v>
                      </c:pt>
                      <c:pt idx="62">
                        <c:v>1724</c:v>
                      </c:pt>
                      <c:pt idx="63">
                        <c:v>1731</c:v>
                      </c:pt>
                      <c:pt idx="64">
                        <c:v>1738</c:v>
                      </c:pt>
                      <c:pt idx="65">
                        <c:v>1744</c:v>
                      </c:pt>
                      <c:pt idx="66">
                        <c:v>1751</c:v>
                      </c:pt>
                      <c:pt idx="67">
                        <c:v>1758</c:v>
                      </c:pt>
                      <c:pt idx="68">
                        <c:v>1763</c:v>
                      </c:pt>
                      <c:pt idx="69">
                        <c:v>1769</c:v>
                      </c:pt>
                      <c:pt idx="70">
                        <c:v>1775</c:v>
                      </c:pt>
                      <c:pt idx="71">
                        <c:v>1780</c:v>
                      </c:pt>
                      <c:pt idx="72">
                        <c:v>1785</c:v>
                      </c:pt>
                      <c:pt idx="73">
                        <c:v>1790</c:v>
                      </c:pt>
                      <c:pt idx="74">
                        <c:v>1797</c:v>
                      </c:pt>
                      <c:pt idx="75">
                        <c:v>1804</c:v>
                      </c:pt>
                      <c:pt idx="76">
                        <c:v>1811</c:v>
                      </c:pt>
                      <c:pt idx="77">
                        <c:v>1821</c:v>
                      </c:pt>
                      <c:pt idx="78">
                        <c:v>1831</c:v>
                      </c:pt>
                      <c:pt idx="79">
                        <c:v>1840</c:v>
                      </c:pt>
                      <c:pt idx="80">
                        <c:v>1854</c:v>
                      </c:pt>
                      <c:pt idx="81">
                        <c:v>1867</c:v>
                      </c:pt>
                      <c:pt idx="82">
                        <c:v>1881</c:v>
                      </c:pt>
                      <c:pt idx="83">
                        <c:v>1896</c:v>
                      </c:pt>
                      <c:pt idx="84">
                        <c:v>1911</c:v>
                      </c:pt>
                      <c:pt idx="85">
                        <c:v>1926</c:v>
                      </c:pt>
                      <c:pt idx="86">
                        <c:v>1942</c:v>
                      </c:pt>
                      <c:pt idx="87">
                        <c:v>1957</c:v>
                      </c:pt>
                      <c:pt idx="88">
                        <c:v>1973</c:v>
                      </c:pt>
                      <c:pt idx="89">
                        <c:v>1989</c:v>
                      </c:pt>
                      <c:pt idx="90">
                        <c:v>2004</c:v>
                      </c:pt>
                    </c:numCache>
                  </c:numRef>
                </c:val>
                <c:smooth val="0"/>
                <c:extLst xmlns:c15="http://schemas.microsoft.com/office/drawing/2012/chart">
                  <c:ext xmlns:c16="http://schemas.microsoft.com/office/drawing/2014/chart" uri="{C3380CC4-5D6E-409C-BE32-E72D297353CC}">
                    <c16:uniqueId val="{00000019-B135-4F29-B62C-2A8A2B3064F6}"/>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[1]Zillow_Data!$B$28</c15:sqref>
                        </c15:formulaRef>
                      </c:ext>
                    </c:extLst>
                    <c:strCache>
                      <c:ptCount val="1"/>
                      <c:pt idx="0">
                        <c:v>San Antonio, TX</c:v>
                      </c:pt>
                    </c:strCache>
                  </c:strRef>
                </c:tx>
                <c:spPr>
                  <a:ln w="28575" cap="rnd">
                    <a:solidFill>
                      <a:schemeClr val="accent3">
                        <a:lumMod val="60000"/>
                        <a:lumOff val="40000"/>
                      </a:schemeClr>
                    </a:solidFill>
                    <a:round/>
                  </a:ln>
                  <a:effectLst/>
                </c:spPr>
                <c:marker>
                  <c:symbol val="circle"/>
                  <c:size val="5"/>
                  <c:spPr>
                    <a:solidFill>
                      <a:schemeClr val="accent3">
                        <a:lumMod val="60000"/>
                        <a:lumOff val="40000"/>
                      </a:schemeClr>
                    </a:solidFill>
                    <a:ln w="9525">
                      <a:solidFill>
                        <a:schemeClr val="accent3">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[1]Zillow_Data!$C$28:$CO$28</c15:sqref>
                        </c15:formulaRef>
                      </c:ext>
                    </c:extLst>
                    <c:numCache>
                      <c:formatCode>General</c:formatCode>
                      <c:ptCount val="91"/>
                      <c:pt idx="0">
                        <c:v>26</c:v>
                      </c:pt>
                      <c:pt idx="1">
                        <c:v>985</c:v>
                      </c:pt>
                      <c:pt idx="2">
                        <c:v>988</c:v>
                      </c:pt>
                      <c:pt idx="3">
                        <c:v>990</c:v>
                      </c:pt>
                      <c:pt idx="4">
                        <c:v>993</c:v>
                      </c:pt>
                      <c:pt idx="5">
                        <c:v>996</c:v>
                      </c:pt>
                      <c:pt idx="6">
                        <c:v>999</c:v>
                      </c:pt>
                      <c:pt idx="7">
                        <c:v>1002</c:v>
                      </c:pt>
                      <c:pt idx="8">
                        <c:v>1005</c:v>
                      </c:pt>
                      <c:pt idx="9">
                        <c:v>1008</c:v>
                      </c:pt>
                      <c:pt idx="10">
                        <c:v>1011</c:v>
                      </c:pt>
                      <c:pt idx="11">
                        <c:v>1014</c:v>
                      </c:pt>
                      <c:pt idx="12">
                        <c:v>1017</c:v>
                      </c:pt>
                      <c:pt idx="13">
                        <c:v>1021</c:v>
                      </c:pt>
                      <c:pt idx="14">
                        <c:v>1024</c:v>
                      </c:pt>
                      <c:pt idx="15">
                        <c:v>1028</c:v>
                      </c:pt>
                      <c:pt idx="16">
                        <c:v>1031</c:v>
                      </c:pt>
                      <c:pt idx="17">
                        <c:v>1035</c:v>
                      </c:pt>
                      <c:pt idx="18">
                        <c:v>1039</c:v>
                      </c:pt>
                      <c:pt idx="19">
                        <c:v>1043</c:v>
                      </c:pt>
                      <c:pt idx="20">
                        <c:v>1046</c:v>
                      </c:pt>
                      <c:pt idx="21">
                        <c:v>1050</c:v>
                      </c:pt>
                      <c:pt idx="22">
                        <c:v>1054</c:v>
                      </c:pt>
                      <c:pt idx="23">
                        <c:v>1057</c:v>
                      </c:pt>
                      <c:pt idx="24">
                        <c:v>1060</c:v>
                      </c:pt>
                      <c:pt idx="25">
                        <c:v>1063</c:v>
                      </c:pt>
                      <c:pt idx="26">
                        <c:v>1066</c:v>
                      </c:pt>
                      <c:pt idx="27">
                        <c:v>1069</c:v>
                      </c:pt>
                      <c:pt idx="28">
                        <c:v>1072</c:v>
                      </c:pt>
                      <c:pt idx="29">
                        <c:v>1075</c:v>
                      </c:pt>
                      <c:pt idx="30">
                        <c:v>1078</c:v>
                      </c:pt>
                      <c:pt idx="31">
                        <c:v>1081</c:v>
                      </c:pt>
                      <c:pt idx="32">
                        <c:v>1084</c:v>
                      </c:pt>
                      <c:pt idx="33">
                        <c:v>1087</c:v>
                      </c:pt>
                      <c:pt idx="34">
                        <c:v>1090</c:v>
                      </c:pt>
                      <c:pt idx="35">
                        <c:v>1093</c:v>
                      </c:pt>
                      <c:pt idx="36">
                        <c:v>1096</c:v>
                      </c:pt>
                      <c:pt idx="37">
                        <c:v>1099</c:v>
                      </c:pt>
                      <c:pt idx="38">
                        <c:v>1101</c:v>
                      </c:pt>
                      <c:pt idx="39">
                        <c:v>1104</c:v>
                      </c:pt>
                      <c:pt idx="40">
                        <c:v>1107</c:v>
                      </c:pt>
                      <c:pt idx="41">
                        <c:v>1109</c:v>
                      </c:pt>
                      <c:pt idx="42">
                        <c:v>1112</c:v>
                      </c:pt>
                      <c:pt idx="43">
                        <c:v>1114</c:v>
                      </c:pt>
                      <c:pt idx="44">
                        <c:v>1116</c:v>
                      </c:pt>
                      <c:pt idx="45">
                        <c:v>1118</c:v>
                      </c:pt>
                      <c:pt idx="46">
                        <c:v>1120</c:v>
                      </c:pt>
                      <c:pt idx="47">
                        <c:v>1123</c:v>
                      </c:pt>
                      <c:pt idx="48">
                        <c:v>1125</c:v>
                      </c:pt>
                      <c:pt idx="49">
                        <c:v>1127</c:v>
                      </c:pt>
                      <c:pt idx="50">
                        <c:v>1130</c:v>
                      </c:pt>
                      <c:pt idx="51">
                        <c:v>1133</c:v>
                      </c:pt>
                      <c:pt idx="52">
                        <c:v>1136</c:v>
                      </c:pt>
                      <c:pt idx="53">
                        <c:v>1139</c:v>
                      </c:pt>
                      <c:pt idx="54">
                        <c:v>1142</c:v>
                      </c:pt>
                      <c:pt idx="55">
                        <c:v>1146</c:v>
                      </c:pt>
                      <c:pt idx="56">
                        <c:v>1149</c:v>
                      </c:pt>
                      <c:pt idx="57">
                        <c:v>1152</c:v>
                      </c:pt>
                      <c:pt idx="58">
                        <c:v>1156</c:v>
                      </c:pt>
                      <c:pt idx="59">
                        <c:v>1159</c:v>
                      </c:pt>
                      <c:pt idx="60">
                        <c:v>1163</c:v>
                      </c:pt>
                      <c:pt idx="61">
                        <c:v>1166</c:v>
                      </c:pt>
                      <c:pt idx="62">
                        <c:v>1170</c:v>
                      </c:pt>
                      <c:pt idx="63">
                        <c:v>1174</c:v>
                      </c:pt>
                      <c:pt idx="64">
                        <c:v>1177</c:v>
                      </c:pt>
                      <c:pt idx="65">
                        <c:v>1181</c:v>
                      </c:pt>
                      <c:pt idx="66">
                        <c:v>1185</c:v>
                      </c:pt>
                      <c:pt idx="67">
                        <c:v>1188</c:v>
                      </c:pt>
                      <c:pt idx="68">
                        <c:v>1191</c:v>
                      </c:pt>
                      <c:pt idx="69">
                        <c:v>1194</c:v>
                      </c:pt>
                      <c:pt idx="70">
                        <c:v>1197</c:v>
                      </c:pt>
                      <c:pt idx="71">
                        <c:v>1199</c:v>
                      </c:pt>
                      <c:pt idx="72">
                        <c:v>1201</c:v>
                      </c:pt>
                      <c:pt idx="73">
                        <c:v>1203</c:v>
                      </c:pt>
                      <c:pt idx="74">
                        <c:v>1204</c:v>
                      </c:pt>
                      <c:pt idx="75">
                        <c:v>1206</c:v>
                      </c:pt>
                      <c:pt idx="76">
                        <c:v>1207</c:v>
                      </c:pt>
                      <c:pt idx="77">
                        <c:v>1209</c:v>
                      </c:pt>
                      <c:pt idx="78">
                        <c:v>1212</c:v>
                      </c:pt>
                      <c:pt idx="79">
                        <c:v>1214</c:v>
                      </c:pt>
                      <c:pt idx="80">
                        <c:v>1219</c:v>
                      </c:pt>
                      <c:pt idx="81">
                        <c:v>1223</c:v>
                      </c:pt>
                      <c:pt idx="82">
                        <c:v>1228</c:v>
                      </c:pt>
                      <c:pt idx="83">
                        <c:v>1234</c:v>
                      </c:pt>
                      <c:pt idx="84">
                        <c:v>1240</c:v>
                      </c:pt>
                      <c:pt idx="85">
                        <c:v>1246</c:v>
                      </c:pt>
                      <c:pt idx="86">
                        <c:v>1253</c:v>
                      </c:pt>
                      <c:pt idx="87">
                        <c:v>1259</c:v>
                      </c:pt>
                      <c:pt idx="88">
                        <c:v>1266</c:v>
                      </c:pt>
                      <c:pt idx="89">
                        <c:v>1272</c:v>
                      </c:pt>
                      <c:pt idx="90">
                        <c:v>1279</c:v>
                      </c:pt>
                    </c:numCache>
                  </c:numRef>
                </c:val>
                <c:smooth val="0"/>
                <c:extLst xmlns:c15="http://schemas.microsoft.com/office/drawing/2012/chart">
                  <c:ext xmlns:c16="http://schemas.microsoft.com/office/drawing/2014/chart" uri="{C3380CC4-5D6E-409C-BE32-E72D297353CC}">
                    <c16:uniqueId val="{0000001A-B135-4F29-B62C-2A8A2B3064F6}"/>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[1]Zillow_Data!$B$29</c15:sqref>
                        </c15:formulaRef>
                      </c:ext>
                    </c:extLst>
                    <c:strCache>
                      <c:ptCount val="1"/>
                      <c:pt idx="0">
                        <c:v>Orlando, FL</c:v>
                      </c:pt>
                    </c:strCache>
                  </c:strRef>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[1]Zillow_Data!$C$29:$CO$29</c15:sqref>
                        </c15:formulaRef>
                      </c:ext>
                    </c:extLst>
                    <c:numCache>
                      <c:formatCode>General</c:formatCode>
                      <c:ptCount val="91"/>
                      <c:pt idx="0">
                        <c:v>27</c:v>
                      </c:pt>
                      <c:pt idx="1">
                        <c:v>1172</c:v>
                      </c:pt>
                      <c:pt idx="2">
                        <c:v>1177</c:v>
                      </c:pt>
                      <c:pt idx="3">
                        <c:v>1181</c:v>
                      </c:pt>
                      <c:pt idx="4">
                        <c:v>1185</c:v>
                      </c:pt>
                      <c:pt idx="5">
                        <c:v>1190</c:v>
                      </c:pt>
                      <c:pt idx="6">
                        <c:v>1194</c:v>
                      </c:pt>
                      <c:pt idx="7">
                        <c:v>1198</c:v>
                      </c:pt>
                      <c:pt idx="8">
                        <c:v>1203</c:v>
                      </c:pt>
                      <c:pt idx="9">
                        <c:v>1207</c:v>
                      </c:pt>
                      <c:pt idx="10">
                        <c:v>1212</c:v>
                      </c:pt>
                      <c:pt idx="11">
                        <c:v>1216</c:v>
                      </c:pt>
                      <c:pt idx="12">
                        <c:v>1221</c:v>
                      </c:pt>
                      <c:pt idx="13">
                        <c:v>1225</c:v>
                      </c:pt>
                      <c:pt idx="14">
                        <c:v>1230</c:v>
                      </c:pt>
                      <c:pt idx="15">
                        <c:v>1235</c:v>
                      </c:pt>
                      <c:pt idx="16">
                        <c:v>1240</c:v>
                      </c:pt>
                      <c:pt idx="17">
                        <c:v>1246</c:v>
                      </c:pt>
                      <c:pt idx="18">
                        <c:v>1251</c:v>
                      </c:pt>
                      <c:pt idx="19">
                        <c:v>1257</c:v>
                      </c:pt>
                      <c:pt idx="20">
                        <c:v>1263</c:v>
                      </c:pt>
                      <c:pt idx="21">
                        <c:v>1268</c:v>
                      </c:pt>
                      <c:pt idx="22">
                        <c:v>1274</c:v>
                      </c:pt>
                      <c:pt idx="23">
                        <c:v>1280</c:v>
                      </c:pt>
                      <c:pt idx="24">
                        <c:v>1285</c:v>
                      </c:pt>
                      <c:pt idx="25">
                        <c:v>1291</c:v>
                      </c:pt>
                      <c:pt idx="26">
                        <c:v>1296</c:v>
                      </c:pt>
                      <c:pt idx="27">
                        <c:v>1302</c:v>
                      </c:pt>
                      <c:pt idx="28">
                        <c:v>1307</c:v>
                      </c:pt>
                      <c:pt idx="29">
                        <c:v>1312</c:v>
                      </c:pt>
                      <c:pt idx="30">
                        <c:v>1317</c:v>
                      </c:pt>
                      <c:pt idx="31">
                        <c:v>1322</c:v>
                      </c:pt>
                      <c:pt idx="32">
                        <c:v>1328</c:v>
                      </c:pt>
                      <c:pt idx="33">
                        <c:v>1333</c:v>
                      </c:pt>
                      <c:pt idx="34">
                        <c:v>1338</c:v>
                      </c:pt>
                      <c:pt idx="35">
                        <c:v>1343</c:v>
                      </c:pt>
                      <c:pt idx="36">
                        <c:v>1348</c:v>
                      </c:pt>
                      <c:pt idx="37">
                        <c:v>1354</c:v>
                      </c:pt>
                      <c:pt idx="38">
                        <c:v>1359</c:v>
                      </c:pt>
                      <c:pt idx="39">
                        <c:v>1365</c:v>
                      </c:pt>
                      <c:pt idx="40">
                        <c:v>1370</c:v>
                      </c:pt>
                      <c:pt idx="41">
                        <c:v>1376</c:v>
                      </c:pt>
                      <c:pt idx="42">
                        <c:v>1383</c:v>
                      </c:pt>
                      <c:pt idx="43">
                        <c:v>1389</c:v>
                      </c:pt>
                      <c:pt idx="44">
                        <c:v>1396</c:v>
                      </c:pt>
                      <c:pt idx="45">
                        <c:v>1404</c:v>
                      </c:pt>
                      <c:pt idx="46">
                        <c:v>1411</c:v>
                      </c:pt>
                      <c:pt idx="47">
                        <c:v>1418</c:v>
                      </c:pt>
                      <c:pt idx="48">
                        <c:v>1426</c:v>
                      </c:pt>
                      <c:pt idx="49">
                        <c:v>1433</c:v>
                      </c:pt>
                      <c:pt idx="50">
                        <c:v>1441</c:v>
                      </c:pt>
                      <c:pt idx="51">
                        <c:v>1449</c:v>
                      </c:pt>
                      <c:pt idx="52">
                        <c:v>1456</c:v>
                      </c:pt>
                      <c:pt idx="53">
                        <c:v>1463</c:v>
                      </c:pt>
                      <c:pt idx="54">
                        <c:v>1471</c:v>
                      </c:pt>
                      <c:pt idx="55">
                        <c:v>1478</c:v>
                      </c:pt>
                      <c:pt idx="56">
                        <c:v>1484</c:v>
                      </c:pt>
                      <c:pt idx="57">
                        <c:v>1490</c:v>
                      </c:pt>
                      <c:pt idx="58">
                        <c:v>1496</c:v>
                      </c:pt>
                      <c:pt idx="59">
                        <c:v>1501</c:v>
                      </c:pt>
                      <c:pt idx="60">
                        <c:v>1507</c:v>
                      </c:pt>
                      <c:pt idx="61">
                        <c:v>1512</c:v>
                      </c:pt>
                      <c:pt idx="62">
                        <c:v>1518</c:v>
                      </c:pt>
                      <c:pt idx="63">
                        <c:v>1523</c:v>
                      </c:pt>
                      <c:pt idx="64">
                        <c:v>1528</c:v>
                      </c:pt>
                      <c:pt idx="65">
                        <c:v>1533</c:v>
                      </c:pt>
                      <c:pt idx="66">
                        <c:v>1538</c:v>
                      </c:pt>
                      <c:pt idx="67">
                        <c:v>1543</c:v>
                      </c:pt>
                      <c:pt idx="68">
                        <c:v>1547</c:v>
                      </c:pt>
                      <c:pt idx="69">
                        <c:v>1551</c:v>
                      </c:pt>
                      <c:pt idx="70">
                        <c:v>1555</c:v>
                      </c:pt>
                      <c:pt idx="71">
                        <c:v>1558</c:v>
                      </c:pt>
                      <c:pt idx="72">
                        <c:v>1560</c:v>
                      </c:pt>
                      <c:pt idx="73">
                        <c:v>1563</c:v>
                      </c:pt>
                      <c:pt idx="74">
                        <c:v>1564</c:v>
                      </c:pt>
                      <c:pt idx="75">
                        <c:v>1566</c:v>
                      </c:pt>
                      <c:pt idx="76">
                        <c:v>1568</c:v>
                      </c:pt>
                      <c:pt idx="77">
                        <c:v>1571</c:v>
                      </c:pt>
                      <c:pt idx="78">
                        <c:v>1574</c:v>
                      </c:pt>
                      <c:pt idx="79">
                        <c:v>1576</c:v>
                      </c:pt>
                      <c:pt idx="80">
                        <c:v>1584</c:v>
                      </c:pt>
                      <c:pt idx="81">
                        <c:v>1591</c:v>
                      </c:pt>
                      <c:pt idx="82">
                        <c:v>1598</c:v>
                      </c:pt>
                      <c:pt idx="83">
                        <c:v>1608</c:v>
                      </c:pt>
                      <c:pt idx="84">
                        <c:v>1617</c:v>
                      </c:pt>
                      <c:pt idx="85">
                        <c:v>1627</c:v>
                      </c:pt>
                      <c:pt idx="86">
                        <c:v>1638</c:v>
                      </c:pt>
                      <c:pt idx="87">
                        <c:v>1648</c:v>
                      </c:pt>
                      <c:pt idx="88">
                        <c:v>1658</c:v>
                      </c:pt>
                      <c:pt idx="89">
                        <c:v>1669</c:v>
                      </c:pt>
                      <c:pt idx="90">
                        <c:v>1680</c:v>
                      </c:pt>
                    </c:numCache>
                  </c:numRef>
                </c:val>
                <c:smooth val="0"/>
                <c:extLst xmlns:c15="http://schemas.microsoft.com/office/drawing/2012/chart">
                  <c:ext xmlns:c16="http://schemas.microsoft.com/office/drawing/2014/chart" uri="{C3380CC4-5D6E-409C-BE32-E72D297353CC}">
                    <c16:uniqueId val="{0000001B-B135-4F29-B62C-2A8A2B3064F6}"/>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[1]Zillow_Data!$B$30</c15:sqref>
                        </c15:formulaRef>
                      </c:ext>
                    </c:extLst>
                    <c:strCache>
                      <c:ptCount val="1"/>
                      <c:pt idx="0">
                        <c:v>Cincinnati, OH</c:v>
                      </c:pt>
                    </c:strCache>
                  </c:strRef>
                </c:tx>
                <c:spPr>
                  <a:ln w="28575" cap="rnd">
                    <a:solidFill>
                      <a:schemeClr val="accent5">
                        <a:lumMod val="60000"/>
                        <a:lumOff val="40000"/>
                      </a:schemeClr>
                    </a:solidFill>
                    <a:round/>
                  </a:ln>
                  <a:effectLst/>
                </c:spPr>
                <c:marker>
                  <c:symbol val="circle"/>
                  <c:size val="5"/>
                  <c:spPr>
                    <a:solidFill>
                      <a:schemeClr val="accent5">
                        <a:lumMod val="60000"/>
                        <a:lumOff val="40000"/>
                      </a:schemeClr>
                    </a:solidFill>
                    <a:ln w="9525">
                      <a:solidFill>
                        <a:schemeClr val="accent5">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[1]Zillow_Data!$C$30:$CO$30</c15:sqref>
                        </c15:formulaRef>
                      </c:ext>
                    </c:extLst>
                    <c:numCache>
                      <c:formatCode>General</c:formatCode>
                      <c:ptCount val="91"/>
                      <c:pt idx="0">
                        <c:v>28</c:v>
                      </c:pt>
                      <c:pt idx="1">
                        <c:v>1011</c:v>
                      </c:pt>
                      <c:pt idx="2">
                        <c:v>1015</c:v>
                      </c:pt>
                      <c:pt idx="3">
                        <c:v>1018</c:v>
                      </c:pt>
                      <c:pt idx="4">
                        <c:v>1022</c:v>
                      </c:pt>
                      <c:pt idx="5">
                        <c:v>1026</c:v>
                      </c:pt>
                      <c:pt idx="6">
                        <c:v>1029</c:v>
                      </c:pt>
                      <c:pt idx="7">
                        <c:v>1033</c:v>
                      </c:pt>
                      <c:pt idx="8">
                        <c:v>1036</c:v>
                      </c:pt>
                      <c:pt idx="9">
                        <c:v>1040</c:v>
                      </c:pt>
                      <c:pt idx="10">
                        <c:v>1044</c:v>
                      </c:pt>
                      <c:pt idx="11">
                        <c:v>1047</c:v>
                      </c:pt>
                      <c:pt idx="12">
                        <c:v>1050</c:v>
                      </c:pt>
                      <c:pt idx="13">
                        <c:v>1054</c:v>
                      </c:pt>
                      <c:pt idx="14">
                        <c:v>1057</c:v>
                      </c:pt>
                      <c:pt idx="15">
                        <c:v>1060</c:v>
                      </c:pt>
                      <c:pt idx="16">
                        <c:v>1064</c:v>
                      </c:pt>
                      <c:pt idx="17">
                        <c:v>1068</c:v>
                      </c:pt>
                      <c:pt idx="18">
                        <c:v>1072</c:v>
                      </c:pt>
                      <c:pt idx="19">
                        <c:v>1076</c:v>
                      </c:pt>
                      <c:pt idx="20">
                        <c:v>1080</c:v>
                      </c:pt>
                      <c:pt idx="21">
                        <c:v>1084</c:v>
                      </c:pt>
                      <c:pt idx="22">
                        <c:v>1087</c:v>
                      </c:pt>
                      <c:pt idx="23">
                        <c:v>1091</c:v>
                      </c:pt>
                      <c:pt idx="24">
                        <c:v>1094</c:v>
                      </c:pt>
                      <c:pt idx="25">
                        <c:v>1097</c:v>
                      </c:pt>
                      <c:pt idx="26">
                        <c:v>1100</c:v>
                      </c:pt>
                      <c:pt idx="27">
                        <c:v>1103</c:v>
                      </c:pt>
                      <c:pt idx="28">
                        <c:v>1106</c:v>
                      </c:pt>
                      <c:pt idx="29">
                        <c:v>1109</c:v>
                      </c:pt>
                      <c:pt idx="30">
                        <c:v>1112</c:v>
                      </c:pt>
                      <c:pt idx="31">
                        <c:v>1116</c:v>
                      </c:pt>
                      <c:pt idx="32">
                        <c:v>1119</c:v>
                      </c:pt>
                      <c:pt idx="33">
                        <c:v>1123</c:v>
                      </c:pt>
                      <c:pt idx="34">
                        <c:v>1126</c:v>
                      </c:pt>
                      <c:pt idx="35">
                        <c:v>1130</c:v>
                      </c:pt>
                      <c:pt idx="36">
                        <c:v>1134</c:v>
                      </c:pt>
                      <c:pt idx="37">
                        <c:v>1138</c:v>
                      </c:pt>
                      <c:pt idx="38">
                        <c:v>1141</c:v>
                      </c:pt>
                      <c:pt idx="39">
                        <c:v>1145</c:v>
                      </c:pt>
                      <c:pt idx="40">
                        <c:v>1149</c:v>
                      </c:pt>
                      <c:pt idx="41">
                        <c:v>1153</c:v>
                      </c:pt>
                      <c:pt idx="42">
                        <c:v>1156</c:v>
                      </c:pt>
                      <c:pt idx="43">
                        <c:v>1160</c:v>
                      </c:pt>
                      <c:pt idx="44">
                        <c:v>1163</c:v>
                      </c:pt>
                      <c:pt idx="45">
                        <c:v>1167</c:v>
                      </c:pt>
                      <c:pt idx="46">
                        <c:v>1170</c:v>
                      </c:pt>
                      <c:pt idx="47">
                        <c:v>1174</c:v>
                      </c:pt>
                      <c:pt idx="48">
                        <c:v>1178</c:v>
                      </c:pt>
                      <c:pt idx="49">
                        <c:v>1181</c:v>
                      </c:pt>
                      <c:pt idx="50">
                        <c:v>1186</c:v>
                      </c:pt>
                      <c:pt idx="51">
                        <c:v>1190</c:v>
                      </c:pt>
                      <c:pt idx="52">
                        <c:v>1195</c:v>
                      </c:pt>
                      <c:pt idx="53">
                        <c:v>1200</c:v>
                      </c:pt>
                      <c:pt idx="54">
                        <c:v>1205</c:v>
                      </c:pt>
                      <c:pt idx="55">
                        <c:v>1210</c:v>
                      </c:pt>
                      <c:pt idx="56">
                        <c:v>1215</c:v>
                      </c:pt>
                      <c:pt idx="57">
                        <c:v>1220</c:v>
                      </c:pt>
                      <c:pt idx="58">
                        <c:v>1226</c:v>
                      </c:pt>
                      <c:pt idx="59">
                        <c:v>1231</c:v>
                      </c:pt>
                      <c:pt idx="60">
                        <c:v>1237</c:v>
                      </c:pt>
                      <c:pt idx="61">
                        <c:v>1243</c:v>
                      </c:pt>
                      <c:pt idx="62">
                        <c:v>1248</c:v>
                      </c:pt>
                      <c:pt idx="63">
                        <c:v>1254</c:v>
                      </c:pt>
                      <c:pt idx="64">
                        <c:v>1260</c:v>
                      </c:pt>
                      <c:pt idx="65">
                        <c:v>1265</c:v>
                      </c:pt>
                      <c:pt idx="66">
                        <c:v>1271</c:v>
                      </c:pt>
                      <c:pt idx="67">
                        <c:v>1276</c:v>
                      </c:pt>
                      <c:pt idx="68">
                        <c:v>1281</c:v>
                      </c:pt>
                      <c:pt idx="69">
                        <c:v>1286</c:v>
                      </c:pt>
                      <c:pt idx="70">
                        <c:v>1292</c:v>
                      </c:pt>
                      <c:pt idx="71">
                        <c:v>1296</c:v>
                      </c:pt>
                      <c:pt idx="72">
                        <c:v>1300</c:v>
                      </c:pt>
                      <c:pt idx="73">
                        <c:v>1305</c:v>
                      </c:pt>
                      <c:pt idx="74">
                        <c:v>1309</c:v>
                      </c:pt>
                      <c:pt idx="75">
                        <c:v>1314</c:v>
                      </c:pt>
                      <c:pt idx="76">
                        <c:v>1318</c:v>
                      </c:pt>
                      <c:pt idx="77">
                        <c:v>1323</c:v>
                      </c:pt>
                      <c:pt idx="78">
                        <c:v>1329</c:v>
                      </c:pt>
                      <c:pt idx="79">
                        <c:v>1334</c:v>
                      </c:pt>
                      <c:pt idx="80">
                        <c:v>1341</c:v>
                      </c:pt>
                      <c:pt idx="81">
                        <c:v>1348</c:v>
                      </c:pt>
                      <c:pt idx="82">
                        <c:v>1355</c:v>
                      </c:pt>
                      <c:pt idx="83">
                        <c:v>1363</c:v>
                      </c:pt>
                      <c:pt idx="84">
                        <c:v>1371</c:v>
                      </c:pt>
                      <c:pt idx="85">
                        <c:v>1379</c:v>
                      </c:pt>
                      <c:pt idx="86">
                        <c:v>1387</c:v>
                      </c:pt>
                      <c:pt idx="87">
                        <c:v>1395</c:v>
                      </c:pt>
                      <c:pt idx="88">
                        <c:v>1404</c:v>
                      </c:pt>
                      <c:pt idx="89">
                        <c:v>1412</c:v>
                      </c:pt>
                      <c:pt idx="90">
                        <c:v>1420</c:v>
                      </c:pt>
                    </c:numCache>
                  </c:numRef>
                </c:val>
                <c:smooth val="0"/>
                <c:extLst xmlns:c15="http://schemas.microsoft.com/office/drawing/2012/chart">
                  <c:ext xmlns:c16="http://schemas.microsoft.com/office/drawing/2014/chart" uri="{C3380CC4-5D6E-409C-BE32-E72D297353CC}">
                    <c16:uniqueId val="{0000001C-B135-4F29-B62C-2A8A2B3064F6}"/>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[1]Zillow_Data!$B$31</c15:sqref>
                        </c15:formulaRef>
                      </c:ext>
                    </c:extLst>
                    <c:strCache>
                      <c:ptCount val="1"/>
                      <c:pt idx="0">
                        <c:v>Cleveland, OH</c:v>
                      </c:pt>
                    </c:strCache>
                  </c:strRef>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[1]Zillow_Data!$C$31:$CO$31</c15:sqref>
                        </c15:formulaRef>
                      </c:ext>
                    </c:extLst>
                    <c:numCache>
                      <c:formatCode>General</c:formatCode>
                      <c:ptCount val="91"/>
                      <c:pt idx="0">
                        <c:v>29</c:v>
                      </c:pt>
                      <c:pt idx="1">
                        <c:v>1077</c:v>
                      </c:pt>
                      <c:pt idx="2">
                        <c:v>1080</c:v>
                      </c:pt>
                      <c:pt idx="3">
                        <c:v>1083</c:v>
                      </c:pt>
                      <c:pt idx="4">
                        <c:v>1086</c:v>
                      </c:pt>
                      <c:pt idx="5">
                        <c:v>1090</c:v>
                      </c:pt>
                      <c:pt idx="6">
                        <c:v>1093</c:v>
                      </c:pt>
                      <c:pt idx="7">
                        <c:v>1097</c:v>
                      </c:pt>
                      <c:pt idx="8">
                        <c:v>1100</c:v>
                      </c:pt>
                      <c:pt idx="9">
                        <c:v>1104</c:v>
                      </c:pt>
                      <c:pt idx="10">
                        <c:v>1107</c:v>
                      </c:pt>
                      <c:pt idx="11">
                        <c:v>1112</c:v>
                      </c:pt>
                      <c:pt idx="12">
                        <c:v>1116</c:v>
                      </c:pt>
                      <c:pt idx="13">
                        <c:v>1120</c:v>
                      </c:pt>
                      <c:pt idx="14">
                        <c:v>1124</c:v>
                      </c:pt>
                      <c:pt idx="15">
                        <c:v>1128</c:v>
                      </c:pt>
                      <c:pt idx="16">
                        <c:v>1133</c:v>
                      </c:pt>
                      <c:pt idx="17">
                        <c:v>1136</c:v>
                      </c:pt>
                      <c:pt idx="18">
                        <c:v>1139</c:v>
                      </c:pt>
                      <c:pt idx="19">
                        <c:v>1143</c:v>
                      </c:pt>
                      <c:pt idx="20">
                        <c:v>1146</c:v>
                      </c:pt>
                      <c:pt idx="21">
                        <c:v>1149</c:v>
                      </c:pt>
                      <c:pt idx="22">
                        <c:v>1152</c:v>
                      </c:pt>
                      <c:pt idx="23">
                        <c:v>1156</c:v>
                      </c:pt>
                      <c:pt idx="24">
                        <c:v>1160</c:v>
                      </c:pt>
                      <c:pt idx="25">
                        <c:v>1163</c:v>
                      </c:pt>
                      <c:pt idx="26">
                        <c:v>1167</c:v>
                      </c:pt>
                      <c:pt idx="27">
                        <c:v>1171</c:v>
                      </c:pt>
                      <c:pt idx="28">
                        <c:v>1175</c:v>
                      </c:pt>
                      <c:pt idx="29">
                        <c:v>1177</c:v>
                      </c:pt>
                      <c:pt idx="30">
                        <c:v>1179</c:v>
                      </c:pt>
                      <c:pt idx="31">
                        <c:v>1181</c:v>
                      </c:pt>
                      <c:pt idx="32">
                        <c:v>1182</c:v>
                      </c:pt>
                      <c:pt idx="33">
                        <c:v>1182</c:v>
                      </c:pt>
                      <c:pt idx="34">
                        <c:v>1182</c:v>
                      </c:pt>
                      <c:pt idx="35">
                        <c:v>1181</c:v>
                      </c:pt>
                      <c:pt idx="36">
                        <c:v>1180</c:v>
                      </c:pt>
                      <c:pt idx="37">
                        <c:v>1179</c:v>
                      </c:pt>
                      <c:pt idx="38">
                        <c:v>1178</c:v>
                      </c:pt>
                      <c:pt idx="39">
                        <c:v>1176</c:v>
                      </c:pt>
                      <c:pt idx="40">
                        <c:v>1175</c:v>
                      </c:pt>
                      <c:pt idx="41">
                        <c:v>1176</c:v>
                      </c:pt>
                      <c:pt idx="42">
                        <c:v>1178</c:v>
                      </c:pt>
                      <c:pt idx="43">
                        <c:v>1179</c:v>
                      </c:pt>
                      <c:pt idx="44">
                        <c:v>1181</c:v>
                      </c:pt>
                      <c:pt idx="45">
                        <c:v>1183</c:v>
                      </c:pt>
                      <c:pt idx="46">
                        <c:v>1185</c:v>
                      </c:pt>
                      <c:pt idx="47">
                        <c:v>1188</c:v>
                      </c:pt>
                      <c:pt idx="48">
                        <c:v>1190</c:v>
                      </c:pt>
                      <c:pt idx="49">
                        <c:v>1192</c:v>
                      </c:pt>
                      <c:pt idx="50">
                        <c:v>1195</c:v>
                      </c:pt>
                      <c:pt idx="51">
                        <c:v>1198</c:v>
                      </c:pt>
                      <c:pt idx="52">
                        <c:v>1200</c:v>
                      </c:pt>
                      <c:pt idx="53">
                        <c:v>1204</c:v>
                      </c:pt>
                      <c:pt idx="54">
                        <c:v>1207</c:v>
                      </c:pt>
                      <c:pt idx="55">
                        <c:v>1210</c:v>
                      </c:pt>
                      <c:pt idx="56">
                        <c:v>1214</c:v>
                      </c:pt>
                      <c:pt idx="57">
                        <c:v>1217</c:v>
                      </c:pt>
                      <c:pt idx="58">
                        <c:v>1221</c:v>
                      </c:pt>
                      <c:pt idx="59">
                        <c:v>1224</c:v>
                      </c:pt>
                      <c:pt idx="60">
                        <c:v>1228</c:v>
                      </c:pt>
                      <c:pt idx="61">
                        <c:v>1231</c:v>
                      </c:pt>
                      <c:pt idx="62">
                        <c:v>1234</c:v>
                      </c:pt>
                      <c:pt idx="63">
                        <c:v>1237</c:v>
                      </c:pt>
                      <c:pt idx="64">
                        <c:v>1239</c:v>
                      </c:pt>
                      <c:pt idx="65">
                        <c:v>1242</c:v>
                      </c:pt>
                      <c:pt idx="66">
                        <c:v>1244</c:v>
                      </c:pt>
                      <c:pt idx="67">
                        <c:v>1246</c:v>
                      </c:pt>
                      <c:pt idx="68">
                        <c:v>1249</c:v>
                      </c:pt>
                      <c:pt idx="69">
                        <c:v>1251</c:v>
                      </c:pt>
                      <c:pt idx="70">
                        <c:v>1253</c:v>
                      </c:pt>
                      <c:pt idx="71">
                        <c:v>1256</c:v>
                      </c:pt>
                      <c:pt idx="72">
                        <c:v>1258</c:v>
                      </c:pt>
                      <c:pt idx="73">
                        <c:v>1260</c:v>
                      </c:pt>
                      <c:pt idx="74">
                        <c:v>1264</c:v>
                      </c:pt>
                      <c:pt idx="75">
                        <c:v>1267</c:v>
                      </c:pt>
                      <c:pt idx="76">
                        <c:v>1270</c:v>
                      </c:pt>
                      <c:pt idx="77">
                        <c:v>1275</c:v>
                      </c:pt>
                      <c:pt idx="78">
                        <c:v>1279</c:v>
                      </c:pt>
                      <c:pt idx="79">
                        <c:v>1284</c:v>
                      </c:pt>
                      <c:pt idx="80">
                        <c:v>1289</c:v>
                      </c:pt>
                      <c:pt idx="81">
                        <c:v>1295</c:v>
                      </c:pt>
                      <c:pt idx="82">
                        <c:v>1301</c:v>
                      </c:pt>
                      <c:pt idx="83">
                        <c:v>1307</c:v>
                      </c:pt>
                      <c:pt idx="84">
                        <c:v>1314</c:v>
                      </c:pt>
                      <c:pt idx="85">
                        <c:v>1320</c:v>
                      </c:pt>
                      <c:pt idx="86">
                        <c:v>1327</c:v>
                      </c:pt>
                      <c:pt idx="87">
                        <c:v>1334</c:v>
                      </c:pt>
                      <c:pt idx="88">
                        <c:v>1340</c:v>
                      </c:pt>
                      <c:pt idx="89">
                        <c:v>1347</c:v>
                      </c:pt>
                      <c:pt idx="90">
                        <c:v>1354</c:v>
                      </c:pt>
                    </c:numCache>
                  </c:numRef>
                </c:val>
                <c:smooth val="0"/>
                <c:extLst xmlns:c15="http://schemas.microsoft.com/office/drawing/2012/chart">
                  <c:ext xmlns:c16="http://schemas.microsoft.com/office/drawing/2014/chart" uri="{C3380CC4-5D6E-409C-BE32-E72D297353CC}">
                    <c16:uniqueId val="{0000001D-B135-4F29-B62C-2A8A2B3064F6}"/>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[1]Zillow_Data!$B$32</c15:sqref>
                        </c15:formulaRef>
                      </c:ext>
                    </c:extLst>
                    <c:strCache>
                      <c:ptCount val="1"/>
                      <c:pt idx="0">
                        <c:v>Kansas City, MO</c:v>
                      </c:pt>
                    </c:strCache>
                  </c:strRef>
                </c:tx>
                <c:spPr>
                  <a:ln w="28575" cap="rnd">
                    <a:solidFill>
                      <a:schemeClr val="accent1">
                        <a:lumMod val="50000"/>
                      </a:schemeClr>
                    </a:solidFill>
                    <a:round/>
                  </a:ln>
                  <a:effectLst/>
                </c:spPr>
                <c:marker>
                  <c:symbol val="circle"/>
                  <c:size val="5"/>
                  <c:spPr>
                    <a:solidFill>
                      <a:schemeClr val="accent1">
                        <a:lumMod val="50000"/>
                      </a:schemeClr>
                    </a:solidFill>
                    <a:ln w="9525">
                      <a:solidFill>
                        <a:schemeClr val="accent1">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[1]Zillow_Data!$C$32:$CO$32</c15:sqref>
                        </c15:formulaRef>
                      </c:ext>
                    </c:extLst>
                    <c:numCache>
                      <c:formatCode>General</c:formatCode>
                      <c:ptCount val="91"/>
                      <c:pt idx="0">
                        <c:v>30</c:v>
                      </c:pt>
                      <c:pt idx="1">
                        <c:v>921</c:v>
                      </c:pt>
                      <c:pt idx="2">
                        <c:v>925</c:v>
                      </c:pt>
                      <c:pt idx="3">
                        <c:v>928</c:v>
                      </c:pt>
                      <c:pt idx="4">
                        <c:v>932</c:v>
                      </c:pt>
                      <c:pt idx="5">
                        <c:v>936</c:v>
                      </c:pt>
                      <c:pt idx="6">
                        <c:v>939</c:v>
                      </c:pt>
                      <c:pt idx="7">
                        <c:v>943</c:v>
                      </c:pt>
                      <c:pt idx="8">
                        <c:v>946</c:v>
                      </c:pt>
                      <c:pt idx="9">
                        <c:v>950</c:v>
                      </c:pt>
                      <c:pt idx="10">
                        <c:v>954</c:v>
                      </c:pt>
                      <c:pt idx="11">
                        <c:v>957</c:v>
                      </c:pt>
                      <c:pt idx="12">
                        <c:v>960</c:v>
                      </c:pt>
                      <c:pt idx="13">
                        <c:v>963</c:v>
                      </c:pt>
                      <c:pt idx="14">
                        <c:v>965</c:v>
                      </c:pt>
                      <c:pt idx="15">
                        <c:v>968</c:v>
                      </c:pt>
                      <c:pt idx="16">
                        <c:v>971</c:v>
                      </c:pt>
                      <c:pt idx="17">
                        <c:v>974</c:v>
                      </c:pt>
                      <c:pt idx="18">
                        <c:v>977</c:v>
                      </c:pt>
                      <c:pt idx="19">
                        <c:v>980</c:v>
                      </c:pt>
                      <c:pt idx="20">
                        <c:v>983</c:v>
                      </c:pt>
                      <c:pt idx="21">
                        <c:v>987</c:v>
                      </c:pt>
                      <c:pt idx="22">
                        <c:v>990</c:v>
                      </c:pt>
                      <c:pt idx="23">
                        <c:v>993</c:v>
                      </c:pt>
                      <c:pt idx="24">
                        <c:v>996</c:v>
                      </c:pt>
                      <c:pt idx="25">
                        <c:v>999</c:v>
                      </c:pt>
                      <c:pt idx="26">
                        <c:v>1002</c:v>
                      </c:pt>
                      <c:pt idx="27">
                        <c:v>1005</c:v>
                      </c:pt>
                      <c:pt idx="28">
                        <c:v>1008</c:v>
                      </c:pt>
                      <c:pt idx="29">
                        <c:v>1011</c:v>
                      </c:pt>
                      <c:pt idx="30">
                        <c:v>1014</c:v>
                      </c:pt>
                      <c:pt idx="31">
                        <c:v>1017</c:v>
                      </c:pt>
                      <c:pt idx="32">
                        <c:v>1020</c:v>
                      </c:pt>
                      <c:pt idx="33">
                        <c:v>1023</c:v>
                      </c:pt>
                      <c:pt idx="34">
                        <c:v>1026</c:v>
                      </c:pt>
                      <c:pt idx="35">
                        <c:v>1030</c:v>
                      </c:pt>
                      <c:pt idx="36">
                        <c:v>1033</c:v>
                      </c:pt>
                      <c:pt idx="37">
                        <c:v>1036</c:v>
                      </c:pt>
                      <c:pt idx="38">
                        <c:v>1039</c:v>
                      </c:pt>
                      <c:pt idx="39">
                        <c:v>1042</c:v>
                      </c:pt>
                      <c:pt idx="40">
                        <c:v>1045</c:v>
                      </c:pt>
                      <c:pt idx="41">
                        <c:v>1048</c:v>
                      </c:pt>
                      <c:pt idx="42">
                        <c:v>1051</c:v>
                      </c:pt>
                      <c:pt idx="43">
                        <c:v>1054</c:v>
                      </c:pt>
                      <c:pt idx="44">
                        <c:v>1057</c:v>
                      </c:pt>
                      <c:pt idx="45">
                        <c:v>1060</c:v>
                      </c:pt>
                      <c:pt idx="46">
                        <c:v>1063</c:v>
                      </c:pt>
                      <c:pt idx="47">
                        <c:v>1066</c:v>
                      </c:pt>
                      <c:pt idx="48">
                        <c:v>1069</c:v>
                      </c:pt>
                      <c:pt idx="49">
                        <c:v>1072</c:v>
                      </c:pt>
                      <c:pt idx="50">
                        <c:v>1075</c:v>
                      </c:pt>
                      <c:pt idx="51">
                        <c:v>1078</c:v>
                      </c:pt>
                      <c:pt idx="52">
                        <c:v>1081</c:v>
                      </c:pt>
                      <c:pt idx="53">
                        <c:v>1084</c:v>
                      </c:pt>
                      <c:pt idx="54">
                        <c:v>1087</c:v>
                      </c:pt>
                      <c:pt idx="55">
                        <c:v>1090</c:v>
                      </c:pt>
                      <c:pt idx="56">
                        <c:v>1093</c:v>
                      </c:pt>
                      <c:pt idx="57">
                        <c:v>1096</c:v>
                      </c:pt>
                      <c:pt idx="58">
                        <c:v>1099</c:v>
                      </c:pt>
                      <c:pt idx="59">
                        <c:v>1103</c:v>
                      </c:pt>
                      <c:pt idx="60">
                        <c:v>1106</c:v>
                      </c:pt>
                      <c:pt idx="61">
                        <c:v>1110</c:v>
                      </c:pt>
                      <c:pt idx="62">
                        <c:v>1113</c:v>
                      </c:pt>
                      <c:pt idx="63">
                        <c:v>1117</c:v>
                      </c:pt>
                      <c:pt idx="64">
                        <c:v>1120</c:v>
                      </c:pt>
                      <c:pt idx="65">
                        <c:v>1124</c:v>
                      </c:pt>
                      <c:pt idx="66">
                        <c:v>1128</c:v>
                      </c:pt>
                      <c:pt idx="67">
                        <c:v>1131</c:v>
                      </c:pt>
                      <c:pt idx="68">
                        <c:v>1135</c:v>
                      </c:pt>
                      <c:pt idx="69">
                        <c:v>1139</c:v>
                      </c:pt>
                      <c:pt idx="70">
                        <c:v>1143</c:v>
                      </c:pt>
                      <c:pt idx="71">
                        <c:v>1146</c:v>
                      </c:pt>
                      <c:pt idx="72">
                        <c:v>1150</c:v>
                      </c:pt>
                      <c:pt idx="73">
                        <c:v>1154</c:v>
                      </c:pt>
                      <c:pt idx="74">
                        <c:v>1158</c:v>
                      </c:pt>
                      <c:pt idx="75">
                        <c:v>1162</c:v>
                      </c:pt>
                      <c:pt idx="76">
                        <c:v>1166</c:v>
                      </c:pt>
                      <c:pt idx="77">
                        <c:v>1171</c:v>
                      </c:pt>
                      <c:pt idx="78">
                        <c:v>1176</c:v>
                      </c:pt>
                      <c:pt idx="79">
                        <c:v>1180</c:v>
                      </c:pt>
                      <c:pt idx="80">
                        <c:v>1186</c:v>
                      </c:pt>
                      <c:pt idx="81">
                        <c:v>1191</c:v>
                      </c:pt>
                      <c:pt idx="82">
                        <c:v>1196</c:v>
                      </c:pt>
                      <c:pt idx="83">
                        <c:v>1202</c:v>
                      </c:pt>
                      <c:pt idx="84">
                        <c:v>1209</c:v>
                      </c:pt>
                      <c:pt idx="85">
                        <c:v>1215</c:v>
                      </c:pt>
                      <c:pt idx="86">
                        <c:v>1221</c:v>
                      </c:pt>
                      <c:pt idx="87">
                        <c:v>1227</c:v>
                      </c:pt>
                      <c:pt idx="88">
                        <c:v>1233</c:v>
                      </c:pt>
                      <c:pt idx="89">
                        <c:v>1239</c:v>
                      </c:pt>
                      <c:pt idx="90">
                        <c:v>1246</c:v>
                      </c:pt>
                    </c:numCache>
                  </c:numRef>
                </c:val>
                <c:smooth val="0"/>
                <c:extLst xmlns:c15="http://schemas.microsoft.com/office/drawing/2012/chart">
                  <c:ext xmlns:c16="http://schemas.microsoft.com/office/drawing/2014/chart" uri="{C3380CC4-5D6E-409C-BE32-E72D297353CC}">
                    <c16:uniqueId val="{0000001E-B135-4F29-B62C-2A8A2B3064F6}"/>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[1]Zillow_Data!$B$33</c15:sqref>
                        </c15:formulaRef>
                      </c:ext>
                    </c:extLst>
                    <c:strCache>
                      <c:ptCount val="1"/>
                      <c:pt idx="0">
                        <c:v>Las Vegas, NV</c:v>
                      </c:pt>
                    </c:strCache>
                  </c:strRef>
                </c:tx>
                <c:spPr>
                  <a:ln w="28575" cap="rnd">
                    <a:solidFill>
                      <a:schemeClr val="accent2">
                        <a:lumMod val="50000"/>
                      </a:schemeClr>
                    </a:solidFill>
                    <a:round/>
                  </a:ln>
                  <a:effectLst/>
                </c:spPr>
                <c:marker>
                  <c:symbol val="circle"/>
                  <c:size val="5"/>
                  <c:spPr>
                    <a:solidFill>
                      <a:schemeClr val="accent2">
                        <a:lumMod val="50000"/>
                      </a:schemeClr>
                    </a:solidFill>
                    <a:ln w="9525">
                      <a:solidFill>
                        <a:schemeClr val="accent2">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[1]Zillow_Data!$C$33:$CO$33</c15:sqref>
                        </c15:formulaRef>
                      </c:ext>
                    </c:extLst>
                    <c:numCache>
                      <c:formatCode>General</c:formatCode>
                      <c:ptCount val="91"/>
                      <c:pt idx="0">
                        <c:v>31</c:v>
                      </c:pt>
                      <c:pt idx="1">
                        <c:v>1016</c:v>
                      </c:pt>
                      <c:pt idx="2">
                        <c:v>1018</c:v>
                      </c:pt>
                      <c:pt idx="3">
                        <c:v>1020</c:v>
                      </c:pt>
                      <c:pt idx="4">
                        <c:v>1023</c:v>
                      </c:pt>
                      <c:pt idx="5">
                        <c:v>1025</c:v>
                      </c:pt>
                      <c:pt idx="6">
                        <c:v>1028</c:v>
                      </c:pt>
                      <c:pt idx="7">
                        <c:v>1030</c:v>
                      </c:pt>
                      <c:pt idx="8">
                        <c:v>1033</c:v>
                      </c:pt>
                      <c:pt idx="9">
                        <c:v>1035</c:v>
                      </c:pt>
                      <c:pt idx="10">
                        <c:v>1038</c:v>
                      </c:pt>
                      <c:pt idx="11">
                        <c:v>1041</c:v>
                      </c:pt>
                      <c:pt idx="12">
                        <c:v>1044</c:v>
                      </c:pt>
                      <c:pt idx="13">
                        <c:v>1047</c:v>
                      </c:pt>
                      <c:pt idx="14">
                        <c:v>1050</c:v>
                      </c:pt>
                      <c:pt idx="15">
                        <c:v>1054</c:v>
                      </c:pt>
                      <c:pt idx="16">
                        <c:v>1057</c:v>
                      </c:pt>
                      <c:pt idx="17">
                        <c:v>1061</c:v>
                      </c:pt>
                      <c:pt idx="18">
                        <c:v>1065</c:v>
                      </c:pt>
                      <c:pt idx="19">
                        <c:v>1068</c:v>
                      </c:pt>
                      <c:pt idx="20">
                        <c:v>1072</c:v>
                      </c:pt>
                      <c:pt idx="21">
                        <c:v>1076</c:v>
                      </c:pt>
                      <c:pt idx="22">
                        <c:v>1081</c:v>
                      </c:pt>
                      <c:pt idx="23">
                        <c:v>1085</c:v>
                      </c:pt>
                      <c:pt idx="24">
                        <c:v>1089</c:v>
                      </c:pt>
                      <c:pt idx="25">
                        <c:v>1093</c:v>
                      </c:pt>
                      <c:pt idx="26">
                        <c:v>1098</c:v>
                      </c:pt>
                      <c:pt idx="27">
                        <c:v>1102</c:v>
                      </c:pt>
                      <c:pt idx="28">
                        <c:v>1106</c:v>
                      </c:pt>
                      <c:pt idx="29">
                        <c:v>1110</c:v>
                      </c:pt>
                      <c:pt idx="30">
                        <c:v>1114</c:v>
                      </c:pt>
                      <c:pt idx="31">
                        <c:v>1118</c:v>
                      </c:pt>
                      <c:pt idx="32">
                        <c:v>1123</c:v>
                      </c:pt>
                      <c:pt idx="33">
                        <c:v>1127</c:v>
                      </c:pt>
                      <c:pt idx="34">
                        <c:v>1131</c:v>
                      </c:pt>
                      <c:pt idx="35">
                        <c:v>1136</c:v>
                      </c:pt>
                      <c:pt idx="36">
                        <c:v>1140</c:v>
                      </c:pt>
                      <c:pt idx="37">
                        <c:v>1145</c:v>
                      </c:pt>
                      <c:pt idx="38">
                        <c:v>1150</c:v>
                      </c:pt>
                      <c:pt idx="39">
                        <c:v>1156</c:v>
                      </c:pt>
                      <c:pt idx="40">
                        <c:v>1161</c:v>
                      </c:pt>
                      <c:pt idx="41">
                        <c:v>1167</c:v>
                      </c:pt>
                      <c:pt idx="42">
                        <c:v>1172</c:v>
                      </c:pt>
                      <c:pt idx="43">
                        <c:v>1178</c:v>
                      </c:pt>
                      <c:pt idx="44">
                        <c:v>1184</c:v>
                      </c:pt>
                      <c:pt idx="45">
                        <c:v>1190</c:v>
                      </c:pt>
                      <c:pt idx="46">
                        <c:v>1197</c:v>
                      </c:pt>
                      <c:pt idx="47">
                        <c:v>1203</c:v>
                      </c:pt>
                      <c:pt idx="48">
                        <c:v>1210</c:v>
                      </c:pt>
                      <c:pt idx="49">
                        <c:v>1216</c:v>
                      </c:pt>
                      <c:pt idx="50">
                        <c:v>1223</c:v>
                      </c:pt>
                      <c:pt idx="51">
                        <c:v>1230</c:v>
                      </c:pt>
                      <c:pt idx="52">
                        <c:v>1237</c:v>
                      </c:pt>
                      <c:pt idx="53">
                        <c:v>1244</c:v>
                      </c:pt>
                      <c:pt idx="54">
                        <c:v>1251</c:v>
                      </c:pt>
                      <c:pt idx="55">
                        <c:v>1258</c:v>
                      </c:pt>
                      <c:pt idx="56">
                        <c:v>1265</c:v>
                      </c:pt>
                      <c:pt idx="57">
                        <c:v>1273</c:v>
                      </c:pt>
                      <c:pt idx="58">
                        <c:v>1280</c:v>
                      </c:pt>
                      <c:pt idx="59">
                        <c:v>1287</c:v>
                      </c:pt>
                      <c:pt idx="60">
                        <c:v>1294</c:v>
                      </c:pt>
                      <c:pt idx="61">
                        <c:v>1301</c:v>
                      </c:pt>
                      <c:pt idx="62">
                        <c:v>1308</c:v>
                      </c:pt>
                      <c:pt idx="63">
                        <c:v>1314</c:v>
                      </c:pt>
                      <c:pt idx="64">
                        <c:v>1321</c:v>
                      </c:pt>
                      <c:pt idx="65">
                        <c:v>1327</c:v>
                      </c:pt>
                      <c:pt idx="66">
                        <c:v>1333</c:v>
                      </c:pt>
                      <c:pt idx="67">
                        <c:v>1339</c:v>
                      </c:pt>
                      <c:pt idx="68">
                        <c:v>1343</c:v>
                      </c:pt>
                      <c:pt idx="69">
                        <c:v>1348</c:v>
                      </c:pt>
                      <c:pt idx="70">
                        <c:v>1353</c:v>
                      </c:pt>
                      <c:pt idx="71">
                        <c:v>1356</c:v>
                      </c:pt>
                      <c:pt idx="72">
                        <c:v>1359</c:v>
                      </c:pt>
                      <c:pt idx="73">
                        <c:v>1362</c:v>
                      </c:pt>
                      <c:pt idx="74">
                        <c:v>1366</c:v>
                      </c:pt>
                      <c:pt idx="75">
                        <c:v>1371</c:v>
                      </c:pt>
                      <c:pt idx="76">
                        <c:v>1375</c:v>
                      </c:pt>
                      <c:pt idx="77">
                        <c:v>1382</c:v>
                      </c:pt>
                      <c:pt idx="78">
                        <c:v>1390</c:v>
                      </c:pt>
                      <c:pt idx="79">
                        <c:v>1397</c:v>
                      </c:pt>
                      <c:pt idx="80">
                        <c:v>1410</c:v>
                      </c:pt>
                      <c:pt idx="81">
                        <c:v>1424</c:v>
                      </c:pt>
                      <c:pt idx="82">
                        <c:v>1437</c:v>
                      </c:pt>
                      <c:pt idx="83">
                        <c:v>1453</c:v>
                      </c:pt>
                      <c:pt idx="84">
                        <c:v>1470</c:v>
                      </c:pt>
                      <c:pt idx="85">
                        <c:v>1486</c:v>
                      </c:pt>
                      <c:pt idx="86">
                        <c:v>1503</c:v>
                      </c:pt>
                      <c:pt idx="87">
                        <c:v>1520</c:v>
                      </c:pt>
                      <c:pt idx="88">
                        <c:v>1537</c:v>
                      </c:pt>
                      <c:pt idx="89">
                        <c:v>1555</c:v>
                      </c:pt>
                      <c:pt idx="90">
                        <c:v>1572</c:v>
                      </c:pt>
                    </c:numCache>
                  </c:numRef>
                </c:val>
                <c:smooth val="0"/>
                <c:extLst xmlns:c15="http://schemas.microsoft.com/office/drawing/2012/chart">
                  <c:ext xmlns:c16="http://schemas.microsoft.com/office/drawing/2014/chart" uri="{C3380CC4-5D6E-409C-BE32-E72D297353CC}">
                    <c16:uniqueId val="{0000001F-B135-4F29-B62C-2A8A2B3064F6}"/>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[1]Zillow_Data!$B$34</c15:sqref>
                        </c15:formulaRef>
                      </c:ext>
                    </c:extLst>
                    <c:strCache>
                      <c:ptCount val="1"/>
                      <c:pt idx="0">
                        <c:v>Columbus, OH</c:v>
                      </c:pt>
                    </c:strCache>
                  </c:strRef>
                </c:tx>
                <c:spPr>
                  <a:ln w="28575" cap="rnd">
                    <a:solidFill>
                      <a:schemeClr val="accent3">
                        <a:lumMod val="50000"/>
                      </a:schemeClr>
                    </a:solidFill>
                    <a:round/>
                  </a:ln>
                  <a:effectLst/>
                </c:spPr>
                <c:marker>
                  <c:symbol val="circle"/>
                  <c:size val="5"/>
                  <c:spPr>
                    <a:solidFill>
                      <a:schemeClr val="accent3">
                        <a:lumMod val="50000"/>
                      </a:schemeClr>
                    </a:solidFill>
                    <a:ln w="9525">
                      <a:solidFill>
                        <a:schemeClr val="accent3">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[1]Zillow_Data!$C$34:$CO$34</c15:sqref>
                        </c15:formulaRef>
                      </c:ext>
                    </c:extLst>
                    <c:numCache>
                      <c:formatCode>General</c:formatCode>
                      <c:ptCount val="91"/>
                      <c:pt idx="0">
                        <c:v>32</c:v>
                      </c:pt>
                      <c:pt idx="1">
                        <c:v>970</c:v>
                      </c:pt>
                      <c:pt idx="2">
                        <c:v>973</c:v>
                      </c:pt>
                      <c:pt idx="3">
                        <c:v>975</c:v>
                      </c:pt>
                      <c:pt idx="4">
                        <c:v>977</c:v>
                      </c:pt>
                      <c:pt idx="5">
                        <c:v>979</c:v>
                      </c:pt>
                      <c:pt idx="6">
                        <c:v>982</c:v>
                      </c:pt>
                      <c:pt idx="7">
                        <c:v>984</c:v>
                      </c:pt>
                      <c:pt idx="8">
                        <c:v>986</c:v>
                      </c:pt>
                      <c:pt idx="9">
                        <c:v>989</c:v>
                      </c:pt>
                      <c:pt idx="10">
                        <c:v>991</c:v>
                      </c:pt>
                      <c:pt idx="11">
                        <c:v>994</c:v>
                      </c:pt>
                      <c:pt idx="12">
                        <c:v>998</c:v>
                      </c:pt>
                      <c:pt idx="13">
                        <c:v>1001</c:v>
                      </c:pt>
                      <c:pt idx="14">
                        <c:v>1005</c:v>
                      </c:pt>
                      <c:pt idx="15">
                        <c:v>1009</c:v>
                      </c:pt>
                      <c:pt idx="16">
                        <c:v>1013</c:v>
                      </c:pt>
                      <c:pt idx="17">
                        <c:v>1017</c:v>
                      </c:pt>
                      <c:pt idx="18">
                        <c:v>1021</c:v>
                      </c:pt>
                      <c:pt idx="19">
                        <c:v>1025</c:v>
                      </c:pt>
                      <c:pt idx="20">
                        <c:v>1029</c:v>
                      </c:pt>
                      <c:pt idx="21">
                        <c:v>1033</c:v>
                      </c:pt>
                      <c:pt idx="22">
                        <c:v>1037</c:v>
                      </c:pt>
                      <c:pt idx="23">
                        <c:v>1041</c:v>
                      </c:pt>
                      <c:pt idx="24">
                        <c:v>1044</c:v>
                      </c:pt>
                      <c:pt idx="25">
                        <c:v>1048</c:v>
                      </c:pt>
                      <c:pt idx="26">
                        <c:v>1051</c:v>
                      </c:pt>
                      <c:pt idx="27">
                        <c:v>1053</c:v>
                      </c:pt>
                      <c:pt idx="28">
                        <c:v>1056</c:v>
                      </c:pt>
                      <c:pt idx="29">
                        <c:v>1059</c:v>
                      </c:pt>
                      <c:pt idx="30">
                        <c:v>1061</c:v>
                      </c:pt>
                      <c:pt idx="31">
                        <c:v>1064</c:v>
                      </c:pt>
                      <c:pt idx="32">
                        <c:v>1067</c:v>
                      </c:pt>
                      <c:pt idx="33">
                        <c:v>1070</c:v>
                      </c:pt>
                      <c:pt idx="34">
                        <c:v>1073</c:v>
                      </c:pt>
                      <c:pt idx="35">
                        <c:v>1076</c:v>
                      </c:pt>
                      <c:pt idx="36">
                        <c:v>1079</c:v>
                      </c:pt>
                      <c:pt idx="37">
                        <c:v>1083</c:v>
                      </c:pt>
                      <c:pt idx="38">
                        <c:v>1087</c:v>
                      </c:pt>
                      <c:pt idx="39">
                        <c:v>1091</c:v>
                      </c:pt>
                      <c:pt idx="40">
                        <c:v>1094</c:v>
                      </c:pt>
                      <c:pt idx="41">
                        <c:v>1099</c:v>
                      </c:pt>
                      <c:pt idx="42">
                        <c:v>1103</c:v>
                      </c:pt>
                      <c:pt idx="43">
                        <c:v>1107</c:v>
                      </c:pt>
                      <c:pt idx="44">
                        <c:v>1112</c:v>
                      </c:pt>
                      <c:pt idx="45">
                        <c:v>1116</c:v>
                      </c:pt>
                      <c:pt idx="46">
                        <c:v>1120</c:v>
                      </c:pt>
                      <c:pt idx="47">
                        <c:v>1125</c:v>
                      </c:pt>
                      <c:pt idx="48">
                        <c:v>1129</c:v>
                      </c:pt>
                      <c:pt idx="49">
                        <c:v>1134</c:v>
                      </c:pt>
                      <c:pt idx="50">
                        <c:v>1138</c:v>
                      </c:pt>
                      <c:pt idx="51">
                        <c:v>1143</c:v>
                      </c:pt>
                      <c:pt idx="52">
                        <c:v>1147</c:v>
                      </c:pt>
                      <c:pt idx="53">
                        <c:v>1151</c:v>
                      </c:pt>
                      <c:pt idx="54">
                        <c:v>1156</c:v>
                      </c:pt>
                      <c:pt idx="55">
                        <c:v>1160</c:v>
                      </c:pt>
                      <c:pt idx="56">
                        <c:v>1164</c:v>
                      </c:pt>
                      <c:pt idx="57">
                        <c:v>1168</c:v>
                      </c:pt>
                      <c:pt idx="58">
                        <c:v>1173</c:v>
                      </c:pt>
                      <c:pt idx="59">
                        <c:v>1176</c:v>
                      </c:pt>
                      <c:pt idx="60">
                        <c:v>1180</c:v>
                      </c:pt>
                      <c:pt idx="61">
                        <c:v>1183</c:v>
                      </c:pt>
                      <c:pt idx="62">
                        <c:v>1187</c:v>
                      </c:pt>
                      <c:pt idx="63">
                        <c:v>1191</c:v>
                      </c:pt>
                      <c:pt idx="64">
                        <c:v>1195</c:v>
                      </c:pt>
                      <c:pt idx="65">
                        <c:v>1198</c:v>
                      </c:pt>
                      <c:pt idx="66">
                        <c:v>1202</c:v>
                      </c:pt>
                      <c:pt idx="67">
                        <c:v>1206</c:v>
                      </c:pt>
                      <c:pt idx="68">
                        <c:v>1209</c:v>
                      </c:pt>
                      <c:pt idx="69">
                        <c:v>1213</c:v>
                      </c:pt>
                      <c:pt idx="70">
                        <c:v>1217</c:v>
                      </c:pt>
                      <c:pt idx="71">
                        <c:v>1220</c:v>
                      </c:pt>
                      <c:pt idx="72">
                        <c:v>1224</c:v>
                      </c:pt>
                      <c:pt idx="73">
                        <c:v>1228</c:v>
                      </c:pt>
                      <c:pt idx="74">
                        <c:v>1232</c:v>
                      </c:pt>
                      <c:pt idx="75">
                        <c:v>1237</c:v>
                      </c:pt>
                      <c:pt idx="76">
                        <c:v>1241</c:v>
                      </c:pt>
                      <c:pt idx="77">
                        <c:v>1246</c:v>
                      </c:pt>
                      <c:pt idx="78">
                        <c:v>1251</c:v>
                      </c:pt>
                      <c:pt idx="79">
                        <c:v>1257</c:v>
                      </c:pt>
                      <c:pt idx="80">
                        <c:v>1263</c:v>
                      </c:pt>
                      <c:pt idx="81">
                        <c:v>1269</c:v>
                      </c:pt>
                      <c:pt idx="82">
                        <c:v>1275</c:v>
                      </c:pt>
                      <c:pt idx="83">
                        <c:v>1281</c:v>
                      </c:pt>
                      <c:pt idx="84">
                        <c:v>1288</c:v>
                      </c:pt>
                      <c:pt idx="85">
                        <c:v>1295</c:v>
                      </c:pt>
                      <c:pt idx="86">
                        <c:v>1301</c:v>
                      </c:pt>
                      <c:pt idx="87">
                        <c:v>1308</c:v>
                      </c:pt>
                      <c:pt idx="88">
                        <c:v>1315</c:v>
                      </c:pt>
                      <c:pt idx="89">
                        <c:v>1321</c:v>
                      </c:pt>
                      <c:pt idx="90">
                        <c:v>1328</c:v>
                      </c:pt>
                    </c:numCache>
                  </c:numRef>
                </c:val>
                <c:smooth val="0"/>
                <c:extLst xmlns:c15="http://schemas.microsoft.com/office/drawing/2012/chart">
                  <c:ext xmlns:c16="http://schemas.microsoft.com/office/drawing/2014/chart" uri="{C3380CC4-5D6E-409C-BE32-E72D297353CC}">
                    <c16:uniqueId val="{00000020-B135-4F29-B62C-2A8A2B3064F6}"/>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[1]Zillow_Data!$B$35</c15:sqref>
                        </c15:formulaRef>
                      </c:ext>
                    </c:extLst>
                    <c:strCache>
                      <c:ptCount val="1"/>
                      <c:pt idx="0">
                        <c:v>Indianapolis, IN</c:v>
                      </c:pt>
                    </c:strCache>
                  </c:strRef>
                </c:tx>
                <c:spPr>
                  <a:ln w="28575" cap="rnd">
                    <a:solidFill>
                      <a:schemeClr val="accent4">
                        <a:lumMod val="50000"/>
                      </a:schemeClr>
                    </a:solidFill>
                    <a:round/>
                  </a:ln>
                  <a:effectLst/>
                </c:spPr>
                <c:marker>
                  <c:symbol val="circle"/>
                  <c:size val="5"/>
                  <c:spPr>
                    <a:solidFill>
                      <a:schemeClr val="accent4">
                        <a:lumMod val="50000"/>
                      </a:schemeClr>
                    </a:solidFill>
                    <a:ln w="9525">
                      <a:solidFill>
                        <a:schemeClr val="accent4">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[1]Zillow_Data!$C$35:$CO$35</c15:sqref>
                        </c15:formulaRef>
                      </c:ext>
                    </c:extLst>
                    <c:numCache>
                      <c:formatCode>General</c:formatCode>
                      <c:ptCount val="91"/>
                      <c:pt idx="0">
                        <c:v>33</c:v>
                      </c:pt>
                      <c:pt idx="1">
                        <c:v>988</c:v>
                      </c:pt>
                      <c:pt idx="2">
                        <c:v>990</c:v>
                      </c:pt>
                      <c:pt idx="3">
                        <c:v>992</c:v>
                      </c:pt>
                      <c:pt idx="4">
                        <c:v>994</c:v>
                      </c:pt>
                      <c:pt idx="5">
                        <c:v>996</c:v>
                      </c:pt>
                      <c:pt idx="6">
                        <c:v>998</c:v>
                      </c:pt>
                      <c:pt idx="7">
                        <c:v>1000</c:v>
                      </c:pt>
                      <c:pt idx="8">
                        <c:v>1002</c:v>
                      </c:pt>
                      <c:pt idx="9">
                        <c:v>1004</c:v>
                      </c:pt>
                      <c:pt idx="10">
                        <c:v>1006</c:v>
                      </c:pt>
                      <c:pt idx="11">
                        <c:v>1008</c:v>
                      </c:pt>
                      <c:pt idx="12">
                        <c:v>1010</c:v>
                      </c:pt>
                      <c:pt idx="13">
                        <c:v>1012</c:v>
                      </c:pt>
                      <c:pt idx="14">
                        <c:v>1014</c:v>
                      </c:pt>
                      <c:pt idx="15">
                        <c:v>1016</c:v>
                      </c:pt>
                      <c:pt idx="16">
                        <c:v>1018</c:v>
                      </c:pt>
                      <c:pt idx="17">
                        <c:v>1021</c:v>
                      </c:pt>
                      <c:pt idx="18">
                        <c:v>1023</c:v>
                      </c:pt>
                      <c:pt idx="19">
                        <c:v>1026</c:v>
                      </c:pt>
                      <c:pt idx="20">
                        <c:v>1029</c:v>
                      </c:pt>
                      <c:pt idx="21">
                        <c:v>1032</c:v>
                      </c:pt>
                      <c:pt idx="22">
                        <c:v>1035</c:v>
                      </c:pt>
                      <c:pt idx="23">
                        <c:v>1038</c:v>
                      </c:pt>
                      <c:pt idx="24">
                        <c:v>1041</c:v>
                      </c:pt>
                      <c:pt idx="25">
                        <c:v>1044</c:v>
                      </c:pt>
                      <c:pt idx="26">
                        <c:v>1047</c:v>
                      </c:pt>
                      <c:pt idx="27">
                        <c:v>1050</c:v>
                      </c:pt>
                      <c:pt idx="28">
                        <c:v>1052</c:v>
                      </c:pt>
                      <c:pt idx="29">
                        <c:v>1054</c:v>
                      </c:pt>
                      <c:pt idx="30">
                        <c:v>1056</c:v>
                      </c:pt>
                      <c:pt idx="31">
                        <c:v>1058</c:v>
                      </c:pt>
                      <c:pt idx="32">
                        <c:v>1060</c:v>
                      </c:pt>
                      <c:pt idx="33">
                        <c:v>1063</c:v>
                      </c:pt>
                      <c:pt idx="34">
                        <c:v>1065</c:v>
                      </c:pt>
                      <c:pt idx="35">
                        <c:v>1067</c:v>
                      </c:pt>
                      <c:pt idx="36">
                        <c:v>1069</c:v>
                      </c:pt>
                      <c:pt idx="37">
                        <c:v>1071</c:v>
                      </c:pt>
                      <c:pt idx="38">
                        <c:v>1074</c:v>
                      </c:pt>
                      <c:pt idx="39">
                        <c:v>1076</c:v>
                      </c:pt>
                      <c:pt idx="40">
                        <c:v>1079</c:v>
                      </c:pt>
                      <c:pt idx="41">
                        <c:v>1082</c:v>
                      </c:pt>
                      <c:pt idx="42">
                        <c:v>1086</c:v>
                      </c:pt>
                      <c:pt idx="43">
                        <c:v>1089</c:v>
                      </c:pt>
                      <c:pt idx="44">
                        <c:v>1093</c:v>
                      </c:pt>
                      <c:pt idx="45">
                        <c:v>1097</c:v>
                      </c:pt>
                      <c:pt idx="46">
                        <c:v>1100</c:v>
                      </c:pt>
                      <c:pt idx="47">
                        <c:v>1104</c:v>
                      </c:pt>
                      <c:pt idx="48">
                        <c:v>1107</c:v>
                      </c:pt>
                      <c:pt idx="49">
                        <c:v>1111</c:v>
                      </c:pt>
                      <c:pt idx="50">
                        <c:v>1115</c:v>
                      </c:pt>
                      <c:pt idx="51">
                        <c:v>1118</c:v>
                      </c:pt>
                      <c:pt idx="52">
                        <c:v>1122</c:v>
                      </c:pt>
                      <c:pt idx="53">
                        <c:v>1125</c:v>
                      </c:pt>
                      <c:pt idx="54">
                        <c:v>1128</c:v>
                      </c:pt>
                      <c:pt idx="55">
                        <c:v>1132</c:v>
                      </c:pt>
                      <c:pt idx="56">
                        <c:v>1136</c:v>
                      </c:pt>
                      <c:pt idx="57">
                        <c:v>1139</c:v>
                      </c:pt>
                      <c:pt idx="58">
                        <c:v>1143</c:v>
                      </c:pt>
                      <c:pt idx="59">
                        <c:v>1148</c:v>
                      </c:pt>
                      <c:pt idx="60">
                        <c:v>1152</c:v>
                      </c:pt>
                      <c:pt idx="61">
                        <c:v>1156</c:v>
                      </c:pt>
                      <c:pt idx="62">
                        <c:v>1161</c:v>
                      </c:pt>
                      <c:pt idx="63">
                        <c:v>1165</c:v>
                      </c:pt>
                      <c:pt idx="64">
                        <c:v>1170</c:v>
                      </c:pt>
                      <c:pt idx="65">
                        <c:v>1174</c:v>
                      </c:pt>
                      <c:pt idx="66">
                        <c:v>1179</c:v>
                      </c:pt>
                      <c:pt idx="67">
                        <c:v>1183</c:v>
                      </c:pt>
                      <c:pt idx="68">
                        <c:v>1187</c:v>
                      </c:pt>
                      <c:pt idx="69">
                        <c:v>1191</c:v>
                      </c:pt>
                      <c:pt idx="70">
                        <c:v>1195</c:v>
                      </c:pt>
                      <c:pt idx="71">
                        <c:v>1199</c:v>
                      </c:pt>
                      <c:pt idx="72">
                        <c:v>1203</c:v>
                      </c:pt>
                      <c:pt idx="73">
                        <c:v>1207</c:v>
                      </c:pt>
                      <c:pt idx="74">
                        <c:v>1213</c:v>
                      </c:pt>
                      <c:pt idx="75">
                        <c:v>1219</c:v>
                      </c:pt>
                      <c:pt idx="76">
                        <c:v>1224</c:v>
                      </c:pt>
                      <c:pt idx="77">
                        <c:v>1232</c:v>
                      </c:pt>
                      <c:pt idx="78">
                        <c:v>1239</c:v>
                      </c:pt>
                      <c:pt idx="79">
                        <c:v>1246</c:v>
                      </c:pt>
                      <c:pt idx="80">
                        <c:v>1255</c:v>
                      </c:pt>
                      <c:pt idx="81">
                        <c:v>1264</c:v>
                      </c:pt>
                      <c:pt idx="82">
                        <c:v>1273</c:v>
                      </c:pt>
                      <c:pt idx="83">
                        <c:v>1282</c:v>
                      </c:pt>
                      <c:pt idx="84">
                        <c:v>1292</c:v>
                      </c:pt>
                      <c:pt idx="85">
                        <c:v>1302</c:v>
                      </c:pt>
                      <c:pt idx="86">
                        <c:v>1311</c:v>
                      </c:pt>
                      <c:pt idx="87">
                        <c:v>1321</c:v>
                      </c:pt>
                      <c:pt idx="88">
                        <c:v>1331</c:v>
                      </c:pt>
                      <c:pt idx="89">
                        <c:v>1340</c:v>
                      </c:pt>
                      <c:pt idx="90">
                        <c:v>1350</c:v>
                      </c:pt>
                    </c:numCache>
                  </c:numRef>
                </c:val>
                <c:smooth val="0"/>
                <c:extLst xmlns:c15="http://schemas.microsoft.com/office/drawing/2012/chart">
                  <c:ext xmlns:c16="http://schemas.microsoft.com/office/drawing/2014/chart" uri="{C3380CC4-5D6E-409C-BE32-E72D297353CC}">
                    <c16:uniqueId val="{00000021-B135-4F29-B62C-2A8A2B3064F6}"/>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[1]Zillow_Data!$B$36</c15:sqref>
                        </c15:formulaRef>
                      </c:ext>
                    </c:extLst>
                    <c:strCache>
                      <c:ptCount val="1"/>
                      <c:pt idx="0">
                        <c:v>San Jose, CA</c:v>
                      </c:pt>
                    </c:strCache>
                  </c:strRef>
                </c:tx>
                <c:spPr>
                  <a:ln w="28575" cap="rnd">
                    <a:solidFill>
                      <a:schemeClr val="accent5">
                        <a:lumMod val="50000"/>
                      </a:schemeClr>
                    </a:solidFill>
                    <a:round/>
                  </a:ln>
                  <a:effectLst/>
                </c:spPr>
                <c:marker>
                  <c:symbol val="circle"/>
                  <c:size val="5"/>
                  <c:spPr>
                    <a:solidFill>
                      <a:schemeClr val="accent5">
                        <a:lumMod val="50000"/>
                      </a:schemeClr>
                    </a:solidFill>
                    <a:ln w="9525">
                      <a:solidFill>
                        <a:schemeClr val="accent5">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[1]Zillow_Data!$C$36:$CO$36</c15:sqref>
                        </c15:formulaRef>
                      </c:ext>
                    </c:extLst>
                    <c:numCache>
                      <c:formatCode>General</c:formatCode>
                      <c:ptCount val="91"/>
                      <c:pt idx="0">
                        <c:v>34</c:v>
                      </c:pt>
                      <c:pt idx="1">
                        <c:v>2133</c:v>
                      </c:pt>
                      <c:pt idx="2">
                        <c:v>2167</c:v>
                      </c:pt>
                      <c:pt idx="3">
                        <c:v>2202</c:v>
                      </c:pt>
                      <c:pt idx="4">
                        <c:v>2237</c:v>
                      </c:pt>
                      <c:pt idx="5">
                        <c:v>2271</c:v>
                      </c:pt>
                      <c:pt idx="6">
                        <c:v>2305</c:v>
                      </c:pt>
                      <c:pt idx="7">
                        <c:v>2339</c:v>
                      </c:pt>
                      <c:pt idx="8">
                        <c:v>2372</c:v>
                      </c:pt>
                      <c:pt idx="9">
                        <c:v>2406</c:v>
                      </c:pt>
                      <c:pt idx="10">
                        <c:v>2439</c:v>
                      </c:pt>
                      <c:pt idx="11">
                        <c:v>2469</c:v>
                      </c:pt>
                      <c:pt idx="12">
                        <c:v>2500</c:v>
                      </c:pt>
                      <c:pt idx="13">
                        <c:v>2530</c:v>
                      </c:pt>
                      <c:pt idx="14">
                        <c:v>2555</c:v>
                      </c:pt>
                      <c:pt idx="15">
                        <c:v>2579</c:v>
                      </c:pt>
                      <c:pt idx="16">
                        <c:v>2604</c:v>
                      </c:pt>
                      <c:pt idx="17">
                        <c:v>2625</c:v>
                      </c:pt>
                      <c:pt idx="18">
                        <c:v>2647</c:v>
                      </c:pt>
                      <c:pt idx="19">
                        <c:v>2668</c:v>
                      </c:pt>
                      <c:pt idx="20">
                        <c:v>2686</c:v>
                      </c:pt>
                      <c:pt idx="21">
                        <c:v>2704</c:v>
                      </c:pt>
                      <c:pt idx="22">
                        <c:v>2721</c:v>
                      </c:pt>
                      <c:pt idx="23">
                        <c:v>2733</c:v>
                      </c:pt>
                      <c:pt idx="24">
                        <c:v>2745</c:v>
                      </c:pt>
                      <c:pt idx="25">
                        <c:v>2757</c:v>
                      </c:pt>
                      <c:pt idx="26">
                        <c:v>2762</c:v>
                      </c:pt>
                      <c:pt idx="27">
                        <c:v>2767</c:v>
                      </c:pt>
                      <c:pt idx="28">
                        <c:v>2773</c:v>
                      </c:pt>
                      <c:pt idx="29">
                        <c:v>2774</c:v>
                      </c:pt>
                      <c:pt idx="30">
                        <c:v>2775</c:v>
                      </c:pt>
                      <c:pt idx="31">
                        <c:v>2776</c:v>
                      </c:pt>
                      <c:pt idx="32">
                        <c:v>2777</c:v>
                      </c:pt>
                      <c:pt idx="33">
                        <c:v>2778</c:v>
                      </c:pt>
                      <c:pt idx="34">
                        <c:v>2779</c:v>
                      </c:pt>
                      <c:pt idx="35">
                        <c:v>2783</c:v>
                      </c:pt>
                      <c:pt idx="36">
                        <c:v>2786</c:v>
                      </c:pt>
                      <c:pt idx="37">
                        <c:v>2789</c:v>
                      </c:pt>
                      <c:pt idx="38">
                        <c:v>2795</c:v>
                      </c:pt>
                      <c:pt idx="39">
                        <c:v>2801</c:v>
                      </c:pt>
                      <c:pt idx="40">
                        <c:v>2807</c:v>
                      </c:pt>
                      <c:pt idx="41">
                        <c:v>2815</c:v>
                      </c:pt>
                      <c:pt idx="42">
                        <c:v>2823</c:v>
                      </c:pt>
                      <c:pt idx="43">
                        <c:v>2831</c:v>
                      </c:pt>
                      <c:pt idx="44">
                        <c:v>2839</c:v>
                      </c:pt>
                      <c:pt idx="45">
                        <c:v>2848</c:v>
                      </c:pt>
                      <c:pt idx="46">
                        <c:v>2857</c:v>
                      </c:pt>
                      <c:pt idx="47">
                        <c:v>2866</c:v>
                      </c:pt>
                      <c:pt idx="48">
                        <c:v>2875</c:v>
                      </c:pt>
                      <c:pt idx="49">
                        <c:v>2885</c:v>
                      </c:pt>
                      <c:pt idx="50">
                        <c:v>2895</c:v>
                      </c:pt>
                      <c:pt idx="51">
                        <c:v>2905</c:v>
                      </c:pt>
                      <c:pt idx="52">
                        <c:v>2915</c:v>
                      </c:pt>
                      <c:pt idx="53">
                        <c:v>2925</c:v>
                      </c:pt>
                      <c:pt idx="54">
                        <c:v>2935</c:v>
                      </c:pt>
                      <c:pt idx="55">
                        <c:v>2945</c:v>
                      </c:pt>
                      <c:pt idx="56">
                        <c:v>2954</c:v>
                      </c:pt>
                      <c:pt idx="57">
                        <c:v>2962</c:v>
                      </c:pt>
                      <c:pt idx="58">
                        <c:v>2971</c:v>
                      </c:pt>
                      <c:pt idx="59">
                        <c:v>2979</c:v>
                      </c:pt>
                      <c:pt idx="60">
                        <c:v>2987</c:v>
                      </c:pt>
                      <c:pt idx="61">
                        <c:v>2994</c:v>
                      </c:pt>
                      <c:pt idx="62">
                        <c:v>3001</c:v>
                      </c:pt>
                      <c:pt idx="63">
                        <c:v>3008</c:v>
                      </c:pt>
                      <c:pt idx="64">
                        <c:v>3015</c:v>
                      </c:pt>
                      <c:pt idx="65">
                        <c:v>3022</c:v>
                      </c:pt>
                      <c:pt idx="66">
                        <c:v>3029</c:v>
                      </c:pt>
                      <c:pt idx="67">
                        <c:v>3037</c:v>
                      </c:pt>
                      <c:pt idx="68">
                        <c:v>3043</c:v>
                      </c:pt>
                      <c:pt idx="69">
                        <c:v>3049</c:v>
                      </c:pt>
                      <c:pt idx="70">
                        <c:v>3055</c:v>
                      </c:pt>
                      <c:pt idx="71">
                        <c:v>3054</c:v>
                      </c:pt>
                      <c:pt idx="72">
                        <c:v>3052</c:v>
                      </c:pt>
                      <c:pt idx="73">
                        <c:v>3051</c:v>
                      </c:pt>
                      <c:pt idx="74">
                        <c:v>3040</c:v>
                      </c:pt>
                      <c:pt idx="75">
                        <c:v>3030</c:v>
                      </c:pt>
                      <c:pt idx="76">
                        <c:v>3020</c:v>
                      </c:pt>
                      <c:pt idx="77">
                        <c:v>3002</c:v>
                      </c:pt>
                      <c:pt idx="78">
                        <c:v>2985</c:v>
                      </c:pt>
                      <c:pt idx="79">
                        <c:v>2968</c:v>
                      </c:pt>
                      <c:pt idx="80">
                        <c:v>2953</c:v>
                      </c:pt>
                      <c:pt idx="81">
                        <c:v>2938</c:v>
                      </c:pt>
                      <c:pt idx="82">
                        <c:v>2922</c:v>
                      </c:pt>
                      <c:pt idx="83">
                        <c:v>2911</c:v>
                      </c:pt>
                      <c:pt idx="84">
                        <c:v>2899</c:v>
                      </c:pt>
                      <c:pt idx="85">
                        <c:v>2887</c:v>
                      </c:pt>
                      <c:pt idx="86">
                        <c:v>2877</c:v>
                      </c:pt>
                      <c:pt idx="87">
                        <c:v>2866</c:v>
                      </c:pt>
                      <c:pt idx="88">
                        <c:v>2855</c:v>
                      </c:pt>
                      <c:pt idx="89">
                        <c:v>2846</c:v>
                      </c:pt>
                      <c:pt idx="90">
                        <c:v>2837</c:v>
                      </c:pt>
                    </c:numCache>
                  </c:numRef>
                </c:val>
                <c:smooth val="0"/>
                <c:extLst xmlns:c15="http://schemas.microsoft.com/office/drawing/2012/chart">
                  <c:ext xmlns:c16="http://schemas.microsoft.com/office/drawing/2014/chart" uri="{C3380CC4-5D6E-409C-BE32-E72D297353CC}">
                    <c16:uniqueId val="{00000022-B135-4F29-B62C-2A8A2B3064F6}"/>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[1]Zillow_Data!$B$37</c15:sqref>
                        </c15:formulaRef>
                      </c:ext>
                    </c:extLst>
                    <c:strCache>
                      <c:ptCount val="1"/>
                      <c:pt idx="0">
                        <c:v>Austin, TX</c:v>
                      </c:pt>
                    </c:strCache>
                  </c:strRef>
                </c:tx>
                <c:spPr>
                  <a:ln w="28575" cap="rnd">
                    <a:solidFill>
                      <a:schemeClr val="accent6">
                        <a:lumMod val="50000"/>
                      </a:schemeClr>
                    </a:solidFill>
                    <a:round/>
                  </a:ln>
                  <a:effectLst/>
                </c:spPr>
                <c:marker>
                  <c:symbol val="circle"/>
                  <c:size val="5"/>
                  <c:spPr>
                    <a:solidFill>
                      <a:schemeClr val="accent6">
                        <a:lumMod val="50000"/>
                      </a:schemeClr>
                    </a:solidFill>
                    <a:ln w="9525">
                      <a:solidFill>
                        <a:schemeClr val="accent6">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[1]Zillow_Data!$C$37:$CO$37</c15:sqref>
                        </c15:formulaRef>
                      </c:ext>
                    </c:extLst>
                    <c:numCache>
                      <c:formatCode>General</c:formatCode>
                      <c:ptCount val="91"/>
                      <c:pt idx="0">
                        <c:v>35</c:v>
                      </c:pt>
                      <c:pt idx="1">
                        <c:v>1202</c:v>
                      </c:pt>
                      <c:pt idx="2">
                        <c:v>1208</c:v>
                      </c:pt>
                      <c:pt idx="3">
                        <c:v>1214</c:v>
                      </c:pt>
                      <c:pt idx="4">
                        <c:v>1220</c:v>
                      </c:pt>
                      <c:pt idx="5">
                        <c:v>1225</c:v>
                      </c:pt>
                      <c:pt idx="6">
                        <c:v>1231</c:v>
                      </c:pt>
                      <c:pt idx="7">
                        <c:v>1237</c:v>
                      </c:pt>
                      <c:pt idx="8">
                        <c:v>1243</c:v>
                      </c:pt>
                      <c:pt idx="9">
                        <c:v>1249</c:v>
                      </c:pt>
                      <c:pt idx="10">
                        <c:v>1254</c:v>
                      </c:pt>
                      <c:pt idx="11">
                        <c:v>1260</c:v>
                      </c:pt>
                      <c:pt idx="12">
                        <c:v>1266</c:v>
                      </c:pt>
                      <c:pt idx="13">
                        <c:v>1271</c:v>
                      </c:pt>
                      <c:pt idx="14">
                        <c:v>1276</c:v>
                      </c:pt>
                      <c:pt idx="15">
                        <c:v>1281</c:v>
                      </c:pt>
                      <c:pt idx="16">
                        <c:v>1286</c:v>
                      </c:pt>
                      <c:pt idx="17">
                        <c:v>1291</c:v>
                      </c:pt>
                      <c:pt idx="18">
                        <c:v>1296</c:v>
                      </c:pt>
                      <c:pt idx="19">
                        <c:v>1301</c:v>
                      </c:pt>
                      <c:pt idx="20">
                        <c:v>1306</c:v>
                      </c:pt>
                      <c:pt idx="21">
                        <c:v>1310</c:v>
                      </c:pt>
                      <c:pt idx="22">
                        <c:v>1315</c:v>
                      </c:pt>
                      <c:pt idx="23">
                        <c:v>1319</c:v>
                      </c:pt>
                      <c:pt idx="24">
                        <c:v>1324</c:v>
                      </c:pt>
                      <c:pt idx="25">
                        <c:v>1328</c:v>
                      </c:pt>
                      <c:pt idx="26">
                        <c:v>1331</c:v>
                      </c:pt>
                      <c:pt idx="27">
                        <c:v>1334</c:v>
                      </c:pt>
                      <c:pt idx="28">
                        <c:v>1337</c:v>
                      </c:pt>
                      <c:pt idx="29">
                        <c:v>1340</c:v>
                      </c:pt>
                      <c:pt idx="30">
                        <c:v>1342</c:v>
                      </c:pt>
                      <c:pt idx="31">
                        <c:v>1344</c:v>
                      </c:pt>
                      <c:pt idx="32">
                        <c:v>1346</c:v>
                      </c:pt>
                      <c:pt idx="33">
                        <c:v>1348</c:v>
                      </c:pt>
                      <c:pt idx="34">
                        <c:v>1350</c:v>
                      </c:pt>
                      <c:pt idx="35">
                        <c:v>1352</c:v>
                      </c:pt>
                      <c:pt idx="36">
                        <c:v>1355</c:v>
                      </c:pt>
                      <c:pt idx="37">
                        <c:v>1357</c:v>
                      </c:pt>
                      <c:pt idx="38">
                        <c:v>1358</c:v>
                      </c:pt>
                      <c:pt idx="39">
                        <c:v>1360</c:v>
                      </c:pt>
                      <c:pt idx="40">
                        <c:v>1362</c:v>
                      </c:pt>
                      <c:pt idx="41">
                        <c:v>1364</c:v>
                      </c:pt>
                      <c:pt idx="42">
                        <c:v>1365</c:v>
                      </c:pt>
                      <c:pt idx="43">
                        <c:v>1366</c:v>
                      </c:pt>
                      <c:pt idx="44">
                        <c:v>1368</c:v>
                      </c:pt>
                      <c:pt idx="45">
                        <c:v>1369</c:v>
                      </c:pt>
                      <c:pt idx="46">
                        <c:v>1370</c:v>
                      </c:pt>
                      <c:pt idx="47">
                        <c:v>1373</c:v>
                      </c:pt>
                      <c:pt idx="48">
                        <c:v>1375</c:v>
                      </c:pt>
                      <c:pt idx="49">
                        <c:v>1377</c:v>
                      </c:pt>
                      <c:pt idx="50">
                        <c:v>1381</c:v>
                      </c:pt>
                      <c:pt idx="51">
                        <c:v>1385</c:v>
                      </c:pt>
                      <c:pt idx="52">
                        <c:v>1389</c:v>
                      </c:pt>
                      <c:pt idx="53">
                        <c:v>1395</c:v>
                      </c:pt>
                      <c:pt idx="54">
                        <c:v>1401</c:v>
                      </c:pt>
                      <c:pt idx="55">
                        <c:v>1406</c:v>
                      </c:pt>
                      <c:pt idx="56">
                        <c:v>1412</c:v>
                      </c:pt>
                      <c:pt idx="57">
                        <c:v>1418</c:v>
                      </c:pt>
                      <c:pt idx="58">
                        <c:v>1424</c:v>
                      </c:pt>
                      <c:pt idx="59">
                        <c:v>1429</c:v>
                      </c:pt>
                      <c:pt idx="60">
                        <c:v>1435</c:v>
                      </c:pt>
                      <c:pt idx="61">
                        <c:v>1440</c:v>
                      </c:pt>
                      <c:pt idx="62">
                        <c:v>1446</c:v>
                      </c:pt>
                      <c:pt idx="63">
                        <c:v>1451</c:v>
                      </c:pt>
                      <c:pt idx="64">
                        <c:v>1456</c:v>
                      </c:pt>
                      <c:pt idx="65">
                        <c:v>1461</c:v>
                      </c:pt>
                      <c:pt idx="66">
                        <c:v>1466</c:v>
                      </c:pt>
                      <c:pt idx="67">
                        <c:v>1471</c:v>
                      </c:pt>
                      <c:pt idx="68">
                        <c:v>1475</c:v>
                      </c:pt>
                      <c:pt idx="69">
                        <c:v>1479</c:v>
                      </c:pt>
                      <c:pt idx="70">
                        <c:v>1483</c:v>
                      </c:pt>
                      <c:pt idx="71">
                        <c:v>1485</c:v>
                      </c:pt>
                      <c:pt idx="72">
                        <c:v>1486</c:v>
                      </c:pt>
                      <c:pt idx="73">
                        <c:v>1487</c:v>
                      </c:pt>
                      <c:pt idx="74">
                        <c:v>1486</c:v>
                      </c:pt>
                      <c:pt idx="75">
                        <c:v>1485</c:v>
                      </c:pt>
                      <c:pt idx="76">
                        <c:v>1484</c:v>
                      </c:pt>
                      <c:pt idx="77">
                        <c:v>1483</c:v>
                      </c:pt>
                      <c:pt idx="78">
                        <c:v>1482</c:v>
                      </c:pt>
                      <c:pt idx="79">
                        <c:v>1481</c:v>
                      </c:pt>
                      <c:pt idx="80">
                        <c:v>1486</c:v>
                      </c:pt>
                      <c:pt idx="81">
                        <c:v>1490</c:v>
                      </c:pt>
                      <c:pt idx="82">
                        <c:v>1495</c:v>
                      </c:pt>
                      <c:pt idx="83">
                        <c:v>1504</c:v>
                      </c:pt>
                      <c:pt idx="84">
                        <c:v>1513</c:v>
                      </c:pt>
                      <c:pt idx="85">
                        <c:v>1521</c:v>
                      </c:pt>
                      <c:pt idx="86">
                        <c:v>1531</c:v>
                      </c:pt>
                      <c:pt idx="87">
                        <c:v>1540</c:v>
                      </c:pt>
                      <c:pt idx="88">
                        <c:v>1550</c:v>
                      </c:pt>
                      <c:pt idx="89">
                        <c:v>1560</c:v>
                      </c:pt>
                      <c:pt idx="90">
                        <c:v>1571</c:v>
                      </c:pt>
                    </c:numCache>
                  </c:numRef>
                </c:val>
                <c:smooth val="0"/>
                <c:extLst xmlns:c15="http://schemas.microsoft.com/office/drawing/2012/chart">
                  <c:ext xmlns:c16="http://schemas.microsoft.com/office/drawing/2014/chart" uri="{C3380CC4-5D6E-409C-BE32-E72D297353CC}">
                    <c16:uniqueId val="{00000023-B135-4F29-B62C-2A8A2B3064F6}"/>
                  </c:ext>
                </c:extLst>
              </c15:ser>
            </c15:filteredLineSeries>
            <c15:filteredLineSeries>
              <c15:ser>
                <c:idx val="36"/>
                <c:order val="36"/>
                <c:tx>
                  <c:strRef>
                    <c:extLst xmlns:c15="http://schemas.microsoft.com/office/drawing/2012/chart">
                      <c:ext xmlns:c15="http://schemas.microsoft.com/office/drawing/2012/chart" uri="{02D57815-91ED-43cb-92C2-25804820EDAC}">
                        <c15:formulaRef>
                          <c15:sqref>[1]Zillow_Data!$B$38</c15:sqref>
                        </c15:formulaRef>
                      </c:ext>
                    </c:extLst>
                    <c:strCache>
                      <c:ptCount val="1"/>
                      <c:pt idx="0">
                        <c:v>Virginia Beach, VA</c:v>
                      </c:pt>
                    </c:strCache>
                  </c:strRef>
                </c:tx>
                <c:spPr>
                  <a:ln w="28575" cap="rnd">
                    <a:solidFill>
                      <a:schemeClr val="accent1">
                        <a:lumMod val="70000"/>
                        <a:lumOff val="30000"/>
                      </a:schemeClr>
                    </a:solidFill>
                    <a:round/>
                  </a:ln>
                  <a:effectLst/>
                </c:spPr>
                <c:marker>
                  <c:symbol val="circle"/>
                  <c:size val="5"/>
                  <c:spPr>
                    <a:solidFill>
                      <a:schemeClr val="accent1">
                        <a:lumMod val="70000"/>
                        <a:lumOff val="30000"/>
                      </a:schemeClr>
                    </a:solidFill>
                    <a:ln w="9525">
                      <a:solidFill>
                        <a:schemeClr val="accent1">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[1]Zillow_Data!$C$38:$CO$38</c15:sqref>
                        </c15:formulaRef>
                      </c:ext>
                    </c:extLst>
                    <c:numCache>
                      <c:formatCode>General</c:formatCode>
                      <c:ptCount val="91"/>
                      <c:pt idx="0">
                        <c:v>36</c:v>
                      </c:pt>
                      <c:pt idx="1">
                        <c:v>1168</c:v>
                      </c:pt>
                      <c:pt idx="2">
                        <c:v>1170</c:v>
                      </c:pt>
                      <c:pt idx="3">
                        <c:v>1172</c:v>
                      </c:pt>
                      <c:pt idx="4">
                        <c:v>1174</c:v>
                      </c:pt>
                      <c:pt idx="5">
                        <c:v>1175</c:v>
                      </c:pt>
                      <c:pt idx="6">
                        <c:v>1177</c:v>
                      </c:pt>
                      <c:pt idx="7">
                        <c:v>1179</c:v>
                      </c:pt>
                      <c:pt idx="8">
                        <c:v>1181</c:v>
                      </c:pt>
                      <c:pt idx="9">
                        <c:v>1183</c:v>
                      </c:pt>
                      <c:pt idx="10">
                        <c:v>1184</c:v>
                      </c:pt>
                      <c:pt idx="11">
                        <c:v>1186</c:v>
                      </c:pt>
                      <c:pt idx="12">
                        <c:v>1188</c:v>
                      </c:pt>
                      <c:pt idx="13">
                        <c:v>1189</c:v>
                      </c:pt>
                      <c:pt idx="14">
                        <c:v>1191</c:v>
                      </c:pt>
                      <c:pt idx="15">
                        <c:v>1192</c:v>
                      </c:pt>
                      <c:pt idx="16">
                        <c:v>1193</c:v>
                      </c:pt>
                      <c:pt idx="17">
                        <c:v>1194</c:v>
                      </c:pt>
                      <c:pt idx="18">
                        <c:v>1196</c:v>
                      </c:pt>
                      <c:pt idx="19">
                        <c:v>1197</c:v>
                      </c:pt>
                      <c:pt idx="20">
                        <c:v>1198</c:v>
                      </c:pt>
                      <c:pt idx="21">
                        <c:v>1200</c:v>
                      </c:pt>
                      <c:pt idx="22">
                        <c:v>1201</c:v>
                      </c:pt>
                      <c:pt idx="23">
                        <c:v>1202</c:v>
                      </c:pt>
                      <c:pt idx="24">
                        <c:v>1204</c:v>
                      </c:pt>
                      <c:pt idx="25">
                        <c:v>1205</c:v>
                      </c:pt>
                      <c:pt idx="26">
                        <c:v>1206</c:v>
                      </c:pt>
                      <c:pt idx="27">
                        <c:v>1207</c:v>
                      </c:pt>
                      <c:pt idx="28">
                        <c:v>1208</c:v>
                      </c:pt>
                      <c:pt idx="29">
                        <c:v>1209</c:v>
                      </c:pt>
                      <c:pt idx="30">
                        <c:v>1209</c:v>
                      </c:pt>
                      <c:pt idx="31">
                        <c:v>1210</c:v>
                      </c:pt>
                      <c:pt idx="32">
                        <c:v>1212</c:v>
                      </c:pt>
                      <c:pt idx="33">
                        <c:v>1213</c:v>
                      </c:pt>
                      <c:pt idx="34">
                        <c:v>1214</c:v>
                      </c:pt>
                      <c:pt idx="35">
                        <c:v>1215</c:v>
                      </c:pt>
                      <c:pt idx="36">
                        <c:v>1217</c:v>
                      </c:pt>
                      <c:pt idx="37">
                        <c:v>1219</c:v>
                      </c:pt>
                      <c:pt idx="38">
                        <c:v>1221</c:v>
                      </c:pt>
                      <c:pt idx="39">
                        <c:v>1223</c:v>
                      </c:pt>
                      <c:pt idx="40">
                        <c:v>1224</c:v>
                      </c:pt>
                      <c:pt idx="41">
                        <c:v>1226</c:v>
                      </c:pt>
                      <c:pt idx="42">
                        <c:v>1228</c:v>
                      </c:pt>
                      <c:pt idx="43">
                        <c:v>1230</c:v>
                      </c:pt>
                      <c:pt idx="44">
                        <c:v>1232</c:v>
                      </c:pt>
                      <c:pt idx="45">
                        <c:v>1233</c:v>
                      </c:pt>
                      <c:pt idx="46">
                        <c:v>1235</c:v>
                      </c:pt>
                      <c:pt idx="47">
                        <c:v>1237</c:v>
                      </c:pt>
                      <c:pt idx="48">
                        <c:v>1238</c:v>
                      </c:pt>
                      <c:pt idx="49">
                        <c:v>1240</c:v>
                      </c:pt>
                      <c:pt idx="50">
                        <c:v>1242</c:v>
                      </c:pt>
                      <c:pt idx="51">
                        <c:v>1244</c:v>
                      </c:pt>
                      <c:pt idx="52">
                        <c:v>1246</c:v>
                      </c:pt>
                      <c:pt idx="53">
                        <c:v>1248</c:v>
                      </c:pt>
                      <c:pt idx="54">
                        <c:v>1251</c:v>
                      </c:pt>
                      <c:pt idx="55">
                        <c:v>1253</c:v>
                      </c:pt>
                      <c:pt idx="56">
                        <c:v>1256</c:v>
                      </c:pt>
                      <c:pt idx="57">
                        <c:v>1259</c:v>
                      </c:pt>
                      <c:pt idx="58">
                        <c:v>1261</c:v>
                      </c:pt>
                      <c:pt idx="59">
                        <c:v>1264</c:v>
                      </c:pt>
                      <c:pt idx="60">
                        <c:v>1268</c:v>
                      </c:pt>
                      <c:pt idx="61">
                        <c:v>1271</c:v>
                      </c:pt>
                      <c:pt idx="62">
                        <c:v>1274</c:v>
                      </c:pt>
                      <c:pt idx="63">
                        <c:v>1277</c:v>
                      </c:pt>
                      <c:pt idx="64">
                        <c:v>1281</c:v>
                      </c:pt>
                      <c:pt idx="65">
                        <c:v>1284</c:v>
                      </c:pt>
                      <c:pt idx="66">
                        <c:v>1287</c:v>
                      </c:pt>
                      <c:pt idx="67">
                        <c:v>1290</c:v>
                      </c:pt>
                      <c:pt idx="68">
                        <c:v>1293</c:v>
                      </c:pt>
                      <c:pt idx="69">
                        <c:v>1295</c:v>
                      </c:pt>
                      <c:pt idx="70">
                        <c:v>1298</c:v>
                      </c:pt>
                      <c:pt idx="71">
                        <c:v>1300</c:v>
                      </c:pt>
                      <c:pt idx="72">
                        <c:v>1302</c:v>
                      </c:pt>
                      <c:pt idx="73">
                        <c:v>1304</c:v>
                      </c:pt>
                      <c:pt idx="74">
                        <c:v>1308</c:v>
                      </c:pt>
                      <c:pt idx="75">
                        <c:v>1312</c:v>
                      </c:pt>
                      <c:pt idx="76">
                        <c:v>1316</c:v>
                      </c:pt>
                      <c:pt idx="77">
                        <c:v>1322</c:v>
                      </c:pt>
                      <c:pt idx="78">
                        <c:v>1327</c:v>
                      </c:pt>
                      <c:pt idx="79">
                        <c:v>1333</c:v>
                      </c:pt>
                      <c:pt idx="80">
                        <c:v>1342</c:v>
                      </c:pt>
                      <c:pt idx="81">
                        <c:v>1351</c:v>
                      </c:pt>
                      <c:pt idx="82">
                        <c:v>1360</c:v>
                      </c:pt>
                      <c:pt idx="83">
                        <c:v>1370</c:v>
                      </c:pt>
                      <c:pt idx="84">
                        <c:v>1380</c:v>
                      </c:pt>
                      <c:pt idx="85">
                        <c:v>1390</c:v>
                      </c:pt>
                      <c:pt idx="86">
                        <c:v>1401</c:v>
                      </c:pt>
                      <c:pt idx="87">
                        <c:v>1411</c:v>
                      </c:pt>
                      <c:pt idx="88">
                        <c:v>1421</c:v>
                      </c:pt>
                      <c:pt idx="89">
                        <c:v>1432</c:v>
                      </c:pt>
                      <c:pt idx="90">
                        <c:v>1442</c:v>
                      </c:pt>
                    </c:numCache>
                  </c:numRef>
                </c:val>
                <c:smooth val="0"/>
                <c:extLst xmlns:c15="http://schemas.microsoft.com/office/drawing/2012/chart">
                  <c:ext xmlns:c16="http://schemas.microsoft.com/office/drawing/2014/chart" uri="{C3380CC4-5D6E-409C-BE32-E72D297353CC}">
                    <c16:uniqueId val="{00000024-B135-4F29-B62C-2A8A2B3064F6}"/>
                  </c:ext>
                </c:extLst>
              </c15:ser>
            </c15:filteredLineSeries>
            <c15:filteredLineSeries>
              <c15:ser>
                <c:idx val="37"/>
                <c:order val="37"/>
                <c:tx>
                  <c:strRef>
                    <c:extLst xmlns:c15="http://schemas.microsoft.com/office/drawing/2012/chart">
                      <c:ext xmlns:c15="http://schemas.microsoft.com/office/drawing/2012/chart" uri="{02D57815-91ED-43cb-92C2-25804820EDAC}">
                        <c15:formulaRef>
                          <c15:sqref>[1]Zillow_Data!$B$39</c15:sqref>
                        </c15:formulaRef>
                      </c:ext>
                    </c:extLst>
                    <c:strCache>
                      <c:ptCount val="1"/>
                      <c:pt idx="0">
                        <c:v>Nashville, TN</c:v>
                      </c:pt>
                    </c:strCache>
                  </c:strRef>
                </c:tx>
                <c:spPr>
                  <a:ln w="28575" cap="rnd">
                    <a:solidFill>
                      <a:schemeClr val="accent2">
                        <a:lumMod val="70000"/>
                        <a:lumOff val="30000"/>
                      </a:schemeClr>
                    </a:solidFill>
                    <a:round/>
                  </a:ln>
                  <a:effectLst/>
                </c:spPr>
                <c:marker>
                  <c:symbol val="circle"/>
                  <c:size val="5"/>
                  <c:spPr>
                    <a:solidFill>
                      <a:schemeClr val="accent2">
                        <a:lumMod val="70000"/>
                        <a:lumOff val="30000"/>
                      </a:schemeClr>
                    </a:solidFill>
                    <a:ln w="9525">
                      <a:solidFill>
                        <a:schemeClr val="accent2">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[1]Zillow_Data!$C$39:$CO$39</c15:sqref>
                        </c15:formulaRef>
                      </c:ext>
                    </c:extLst>
                    <c:numCache>
                      <c:formatCode>General</c:formatCode>
                      <c:ptCount val="91"/>
                      <c:pt idx="0">
                        <c:v>37</c:v>
                      </c:pt>
                      <c:pt idx="1">
                        <c:v>1140</c:v>
                      </c:pt>
                      <c:pt idx="2">
                        <c:v>1149</c:v>
                      </c:pt>
                      <c:pt idx="3">
                        <c:v>1157</c:v>
                      </c:pt>
                      <c:pt idx="4">
                        <c:v>1165</c:v>
                      </c:pt>
                      <c:pt idx="5">
                        <c:v>1173</c:v>
                      </c:pt>
                      <c:pt idx="6">
                        <c:v>1181</c:v>
                      </c:pt>
                      <c:pt idx="7">
                        <c:v>1189</c:v>
                      </c:pt>
                      <c:pt idx="8">
                        <c:v>1197</c:v>
                      </c:pt>
                      <c:pt idx="9">
                        <c:v>1205</c:v>
                      </c:pt>
                      <c:pt idx="10">
                        <c:v>1213</c:v>
                      </c:pt>
                      <c:pt idx="11">
                        <c:v>1221</c:v>
                      </c:pt>
                      <c:pt idx="12">
                        <c:v>1228</c:v>
                      </c:pt>
                      <c:pt idx="13">
                        <c:v>1235</c:v>
                      </c:pt>
                      <c:pt idx="14">
                        <c:v>1242</c:v>
                      </c:pt>
                      <c:pt idx="15">
                        <c:v>1248</c:v>
                      </c:pt>
                      <c:pt idx="16">
                        <c:v>1254</c:v>
                      </c:pt>
                      <c:pt idx="17">
                        <c:v>1261</c:v>
                      </c:pt>
                      <c:pt idx="18">
                        <c:v>1267</c:v>
                      </c:pt>
                      <c:pt idx="19">
                        <c:v>1273</c:v>
                      </c:pt>
                      <c:pt idx="20">
                        <c:v>1279</c:v>
                      </c:pt>
                      <c:pt idx="21">
                        <c:v>1286</c:v>
                      </c:pt>
                      <c:pt idx="22">
                        <c:v>1292</c:v>
                      </c:pt>
                      <c:pt idx="23">
                        <c:v>1298</c:v>
                      </c:pt>
                      <c:pt idx="24">
                        <c:v>1305</c:v>
                      </c:pt>
                      <c:pt idx="25">
                        <c:v>1311</c:v>
                      </c:pt>
                      <c:pt idx="26">
                        <c:v>1317</c:v>
                      </c:pt>
                      <c:pt idx="27">
                        <c:v>1323</c:v>
                      </c:pt>
                      <c:pt idx="28">
                        <c:v>1329</c:v>
                      </c:pt>
                      <c:pt idx="29">
                        <c:v>1334</c:v>
                      </c:pt>
                      <c:pt idx="30">
                        <c:v>1339</c:v>
                      </c:pt>
                      <c:pt idx="31">
                        <c:v>1344</c:v>
                      </c:pt>
                      <c:pt idx="32">
                        <c:v>1349</c:v>
                      </c:pt>
                      <c:pt idx="33">
                        <c:v>1353</c:v>
                      </c:pt>
                      <c:pt idx="34">
                        <c:v>1357</c:v>
                      </c:pt>
                      <c:pt idx="35">
                        <c:v>1361</c:v>
                      </c:pt>
                      <c:pt idx="36">
                        <c:v>1366</c:v>
                      </c:pt>
                      <c:pt idx="37">
                        <c:v>1370</c:v>
                      </c:pt>
                      <c:pt idx="38">
                        <c:v>1374</c:v>
                      </c:pt>
                      <c:pt idx="39">
                        <c:v>1378</c:v>
                      </c:pt>
                      <c:pt idx="40">
                        <c:v>1382</c:v>
                      </c:pt>
                      <c:pt idx="41">
                        <c:v>1386</c:v>
                      </c:pt>
                      <c:pt idx="42">
                        <c:v>1390</c:v>
                      </c:pt>
                      <c:pt idx="43">
                        <c:v>1393</c:v>
                      </c:pt>
                      <c:pt idx="44">
                        <c:v>1397</c:v>
                      </c:pt>
                      <c:pt idx="45">
                        <c:v>1400</c:v>
                      </c:pt>
                      <c:pt idx="46">
                        <c:v>1403</c:v>
                      </c:pt>
                      <c:pt idx="47">
                        <c:v>1407</c:v>
                      </c:pt>
                      <c:pt idx="48">
                        <c:v>1410</c:v>
                      </c:pt>
                      <c:pt idx="49">
                        <c:v>1413</c:v>
                      </c:pt>
                      <c:pt idx="50">
                        <c:v>1416</c:v>
                      </c:pt>
                      <c:pt idx="51">
                        <c:v>1419</c:v>
                      </c:pt>
                      <c:pt idx="52">
                        <c:v>1422</c:v>
                      </c:pt>
                      <c:pt idx="53">
                        <c:v>1426</c:v>
                      </c:pt>
                      <c:pt idx="54">
                        <c:v>1430</c:v>
                      </c:pt>
                      <c:pt idx="55">
                        <c:v>1434</c:v>
                      </c:pt>
                      <c:pt idx="56">
                        <c:v>1438</c:v>
                      </c:pt>
                      <c:pt idx="57">
                        <c:v>1443</c:v>
                      </c:pt>
                      <c:pt idx="58">
                        <c:v>1447</c:v>
                      </c:pt>
                      <c:pt idx="59">
                        <c:v>1452</c:v>
                      </c:pt>
                      <c:pt idx="60">
                        <c:v>1457</c:v>
                      </c:pt>
                      <c:pt idx="61">
                        <c:v>1462</c:v>
                      </c:pt>
                      <c:pt idx="62">
                        <c:v>1467</c:v>
                      </c:pt>
                      <c:pt idx="63">
                        <c:v>1473</c:v>
                      </c:pt>
                      <c:pt idx="64">
                        <c:v>1478</c:v>
                      </c:pt>
                      <c:pt idx="65">
                        <c:v>1484</c:v>
                      </c:pt>
                      <c:pt idx="66">
                        <c:v>1490</c:v>
                      </c:pt>
                      <c:pt idx="67">
                        <c:v>1496</c:v>
                      </c:pt>
                      <c:pt idx="68">
                        <c:v>1502</c:v>
                      </c:pt>
                      <c:pt idx="69">
                        <c:v>1507</c:v>
                      </c:pt>
                      <c:pt idx="70">
                        <c:v>1513</c:v>
                      </c:pt>
                      <c:pt idx="71">
                        <c:v>1517</c:v>
                      </c:pt>
                      <c:pt idx="72">
                        <c:v>1521</c:v>
                      </c:pt>
                      <c:pt idx="73">
                        <c:v>1525</c:v>
                      </c:pt>
                      <c:pt idx="74">
                        <c:v>1528</c:v>
                      </c:pt>
                      <c:pt idx="75">
                        <c:v>1531</c:v>
                      </c:pt>
                      <c:pt idx="76">
                        <c:v>1534</c:v>
                      </c:pt>
                      <c:pt idx="77">
                        <c:v>1537</c:v>
                      </c:pt>
                      <c:pt idx="78">
                        <c:v>1539</c:v>
                      </c:pt>
                      <c:pt idx="79">
                        <c:v>1542</c:v>
                      </c:pt>
                      <c:pt idx="80">
                        <c:v>1548</c:v>
                      </c:pt>
                      <c:pt idx="81">
                        <c:v>1553</c:v>
                      </c:pt>
                      <c:pt idx="82">
                        <c:v>1559</c:v>
                      </c:pt>
                      <c:pt idx="83">
                        <c:v>1566</c:v>
                      </c:pt>
                      <c:pt idx="84">
                        <c:v>1574</c:v>
                      </c:pt>
                      <c:pt idx="85">
                        <c:v>1581</c:v>
                      </c:pt>
                      <c:pt idx="86">
                        <c:v>1589</c:v>
                      </c:pt>
                      <c:pt idx="87">
                        <c:v>1597</c:v>
                      </c:pt>
                      <c:pt idx="88">
                        <c:v>1605</c:v>
                      </c:pt>
                      <c:pt idx="89">
                        <c:v>1613</c:v>
                      </c:pt>
                      <c:pt idx="90">
                        <c:v>1622</c:v>
                      </c:pt>
                    </c:numCache>
                  </c:numRef>
                </c:val>
                <c:smooth val="0"/>
                <c:extLst xmlns:c15="http://schemas.microsoft.com/office/drawing/2012/chart">
                  <c:ext xmlns:c16="http://schemas.microsoft.com/office/drawing/2014/chart" uri="{C3380CC4-5D6E-409C-BE32-E72D297353CC}">
                    <c16:uniqueId val="{00000025-B135-4F29-B62C-2A8A2B3064F6}"/>
                  </c:ext>
                </c:extLst>
              </c15:ser>
            </c15:filteredLineSeries>
            <c15:filteredLineSeries>
              <c15:ser>
                <c:idx val="38"/>
                <c:order val="38"/>
                <c:tx>
                  <c:strRef>
                    <c:extLst xmlns:c15="http://schemas.microsoft.com/office/drawing/2012/chart">
                      <c:ext xmlns:c15="http://schemas.microsoft.com/office/drawing/2012/chart" uri="{02D57815-91ED-43cb-92C2-25804820EDAC}">
                        <c15:formulaRef>
                          <c15:sqref>[1]Zillow_Data!$B$40</c15:sqref>
                        </c15:formulaRef>
                      </c:ext>
                    </c:extLst>
                    <c:strCache>
                      <c:ptCount val="1"/>
                      <c:pt idx="0">
                        <c:v>Providence, RI</c:v>
                      </c:pt>
                    </c:strCache>
                  </c:strRef>
                </c:tx>
                <c:spPr>
                  <a:ln w="28575" cap="rnd">
                    <a:solidFill>
                      <a:schemeClr val="accent3">
                        <a:lumMod val="70000"/>
                        <a:lumOff val="30000"/>
                      </a:schemeClr>
                    </a:solidFill>
                    <a:round/>
                  </a:ln>
                  <a:effectLst/>
                </c:spPr>
                <c:marker>
                  <c:symbol val="circle"/>
                  <c:size val="5"/>
                  <c:spPr>
                    <a:solidFill>
                      <a:schemeClr val="accent3">
                        <a:lumMod val="70000"/>
                        <a:lumOff val="30000"/>
                      </a:schemeClr>
                    </a:solidFill>
                    <a:ln w="9525">
                      <a:solidFill>
                        <a:schemeClr val="accent3">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[1]Zillow_Data!$C$40:$CO$40</c15:sqref>
                        </c15:formulaRef>
                      </c:ext>
                    </c:extLst>
                    <c:numCache>
                      <c:formatCode>General</c:formatCode>
                      <c:ptCount val="91"/>
                      <c:pt idx="0">
                        <c:v>38</c:v>
                      </c:pt>
                      <c:pt idx="1">
                        <c:v>1153</c:v>
                      </c:pt>
                      <c:pt idx="2">
                        <c:v>1157</c:v>
                      </c:pt>
                      <c:pt idx="3">
                        <c:v>1160</c:v>
                      </c:pt>
                      <c:pt idx="4">
                        <c:v>1163</c:v>
                      </c:pt>
                      <c:pt idx="5">
                        <c:v>1166</c:v>
                      </c:pt>
                      <c:pt idx="6">
                        <c:v>1169</c:v>
                      </c:pt>
                      <c:pt idx="7">
                        <c:v>1172</c:v>
                      </c:pt>
                      <c:pt idx="8">
                        <c:v>1175</c:v>
                      </c:pt>
                      <c:pt idx="9">
                        <c:v>1178</c:v>
                      </c:pt>
                      <c:pt idx="10">
                        <c:v>1181</c:v>
                      </c:pt>
                      <c:pt idx="11">
                        <c:v>1185</c:v>
                      </c:pt>
                      <c:pt idx="12">
                        <c:v>1188</c:v>
                      </c:pt>
                      <c:pt idx="13">
                        <c:v>1192</c:v>
                      </c:pt>
                      <c:pt idx="14">
                        <c:v>1196</c:v>
                      </c:pt>
                      <c:pt idx="15">
                        <c:v>1201</c:v>
                      </c:pt>
                      <c:pt idx="16">
                        <c:v>1205</c:v>
                      </c:pt>
                      <c:pt idx="17">
                        <c:v>1210</c:v>
                      </c:pt>
                      <c:pt idx="18">
                        <c:v>1216</c:v>
                      </c:pt>
                      <c:pt idx="19">
                        <c:v>1221</c:v>
                      </c:pt>
                      <c:pt idx="20">
                        <c:v>1226</c:v>
                      </c:pt>
                      <c:pt idx="21">
                        <c:v>1231</c:v>
                      </c:pt>
                      <c:pt idx="22">
                        <c:v>1236</c:v>
                      </c:pt>
                      <c:pt idx="23">
                        <c:v>1240</c:v>
                      </c:pt>
                      <c:pt idx="24">
                        <c:v>1245</c:v>
                      </c:pt>
                      <c:pt idx="25">
                        <c:v>1249</c:v>
                      </c:pt>
                      <c:pt idx="26">
                        <c:v>1253</c:v>
                      </c:pt>
                      <c:pt idx="27">
                        <c:v>1258</c:v>
                      </c:pt>
                      <c:pt idx="28">
                        <c:v>1263</c:v>
                      </c:pt>
                      <c:pt idx="29">
                        <c:v>1267</c:v>
                      </c:pt>
                      <c:pt idx="30">
                        <c:v>1272</c:v>
                      </c:pt>
                      <c:pt idx="31">
                        <c:v>1276</c:v>
                      </c:pt>
                      <c:pt idx="32">
                        <c:v>1281</c:v>
                      </c:pt>
                      <c:pt idx="33">
                        <c:v>1286</c:v>
                      </c:pt>
                      <c:pt idx="34">
                        <c:v>1291</c:v>
                      </c:pt>
                      <c:pt idx="35">
                        <c:v>1295</c:v>
                      </c:pt>
                      <c:pt idx="36">
                        <c:v>1300</c:v>
                      </c:pt>
                      <c:pt idx="37">
                        <c:v>1305</c:v>
                      </c:pt>
                      <c:pt idx="38">
                        <c:v>1308</c:v>
                      </c:pt>
                      <c:pt idx="39">
                        <c:v>1311</c:v>
                      </c:pt>
                      <c:pt idx="40">
                        <c:v>1314</c:v>
                      </c:pt>
                      <c:pt idx="41">
                        <c:v>1318</c:v>
                      </c:pt>
                      <c:pt idx="42">
                        <c:v>1322</c:v>
                      </c:pt>
                      <c:pt idx="43">
                        <c:v>1325</c:v>
                      </c:pt>
                      <c:pt idx="44">
                        <c:v>1330</c:v>
                      </c:pt>
                      <c:pt idx="45">
                        <c:v>1334</c:v>
                      </c:pt>
                      <c:pt idx="46">
                        <c:v>1339</c:v>
                      </c:pt>
                      <c:pt idx="47">
                        <c:v>1344</c:v>
                      </c:pt>
                      <c:pt idx="48">
                        <c:v>1349</c:v>
                      </c:pt>
                      <c:pt idx="49">
                        <c:v>1355</c:v>
                      </c:pt>
                      <c:pt idx="50">
                        <c:v>1361</c:v>
                      </c:pt>
                      <c:pt idx="51">
                        <c:v>1367</c:v>
                      </c:pt>
                      <c:pt idx="52">
                        <c:v>1374</c:v>
                      </c:pt>
                      <c:pt idx="53">
                        <c:v>1380</c:v>
                      </c:pt>
                      <c:pt idx="54">
                        <c:v>1386</c:v>
                      </c:pt>
                      <c:pt idx="55">
                        <c:v>1392</c:v>
                      </c:pt>
                      <c:pt idx="56">
                        <c:v>1397</c:v>
                      </c:pt>
                      <c:pt idx="57">
                        <c:v>1403</c:v>
                      </c:pt>
                      <c:pt idx="58">
                        <c:v>1408</c:v>
                      </c:pt>
                      <c:pt idx="59">
                        <c:v>1414</c:v>
                      </c:pt>
                      <c:pt idx="60">
                        <c:v>1419</c:v>
                      </c:pt>
                      <c:pt idx="61">
                        <c:v>1425</c:v>
                      </c:pt>
                      <c:pt idx="62">
                        <c:v>1430</c:v>
                      </c:pt>
                      <c:pt idx="63">
                        <c:v>1436</c:v>
                      </c:pt>
                      <c:pt idx="64">
                        <c:v>1441</c:v>
                      </c:pt>
                      <c:pt idx="65">
                        <c:v>1446</c:v>
                      </c:pt>
                      <c:pt idx="66">
                        <c:v>1451</c:v>
                      </c:pt>
                      <c:pt idx="67">
                        <c:v>1456</c:v>
                      </c:pt>
                      <c:pt idx="68">
                        <c:v>1460</c:v>
                      </c:pt>
                      <c:pt idx="69">
                        <c:v>1465</c:v>
                      </c:pt>
                      <c:pt idx="70">
                        <c:v>1469</c:v>
                      </c:pt>
                      <c:pt idx="71">
                        <c:v>1474</c:v>
                      </c:pt>
                      <c:pt idx="72">
                        <c:v>1478</c:v>
                      </c:pt>
                      <c:pt idx="73">
                        <c:v>1482</c:v>
                      </c:pt>
                      <c:pt idx="74">
                        <c:v>1489</c:v>
                      </c:pt>
                      <c:pt idx="75">
                        <c:v>1495</c:v>
                      </c:pt>
                      <c:pt idx="76">
                        <c:v>1502</c:v>
                      </c:pt>
                      <c:pt idx="77">
                        <c:v>1511</c:v>
                      </c:pt>
                      <c:pt idx="78">
                        <c:v>1521</c:v>
                      </c:pt>
                      <c:pt idx="79">
                        <c:v>1530</c:v>
                      </c:pt>
                      <c:pt idx="80">
                        <c:v>1542</c:v>
                      </c:pt>
                      <c:pt idx="81">
                        <c:v>1555</c:v>
                      </c:pt>
                      <c:pt idx="82">
                        <c:v>1567</c:v>
                      </c:pt>
                      <c:pt idx="83">
                        <c:v>1581</c:v>
                      </c:pt>
                      <c:pt idx="84">
                        <c:v>1594</c:v>
                      </c:pt>
                      <c:pt idx="85">
                        <c:v>1608</c:v>
                      </c:pt>
                      <c:pt idx="86">
                        <c:v>1622</c:v>
                      </c:pt>
                      <c:pt idx="87">
                        <c:v>1636</c:v>
                      </c:pt>
                      <c:pt idx="88">
                        <c:v>1650</c:v>
                      </c:pt>
                      <c:pt idx="89">
                        <c:v>1664</c:v>
                      </c:pt>
                      <c:pt idx="90">
                        <c:v>1678</c:v>
                      </c:pt>
                    </c:numCache>
                  </c:numRef>
                </c:val>
                <c:smooth val="0"/>
                <c:extLst xmlns:c15="http://schemas.microsoft.com/office/drawing/2012/chart">
                  <c:ext xmlns:c16="http://schemas.microsoft.com/office/drawing/2014/chart" uri="{C3380CC4-5D6E-409C-BE32-E72D297353CC}">
                    <c16:uniqueId val="{00000026-B135-4F29-B62C-2A8A2B3064F6}"/>
                  </c:ext>
                </c:extLst>
              </c15:ser>
            </c15:filteredLineSeries>
            <c15:filteredLineSeries>
              <c15:ser>
                <c:idx val="39"/>
                <c:order val="39"/>
                <c:tx>
                  <c:strRef>
                    <c:extLst xmlns:c15="http://schemas.microsoft.com/office/drawing/2012/chart">
                      <c:ext xmlns:c15="http://schemas.microsoft.com/office/drawing/2012/chart" uri="{02D57815-91ED-43cb-92C2-25804820EDAC}">
                        <c15:formulaRef>
                          <c15:sqref>[1]Zillow_Data!$B$41</c15:sqref>
                        </c15:formulaRef>
                      </c:ext>
                    </c:extLst>
                    <c:strCache>
                      <c:ptCount val="1"/>
                      <c:pt idx="0">
                        <c:v>Milwaukee, WI</c:v>
                      </c:pt>
                    </c:strCache>
                  </c:strRef>
                </c:tx>
                <c:spPr>
                  <a:ln w="28575" cap="rnd">
                    <a:solidFill>
                      <a:schemeClr val="accent4">
                        <a:lumMod val="70000"/>
                        <a:lumOff val="30000"/>
                      </a:schemeClr>
                    </a:solidFill>
                    <a:round/>
                  </a:ln>
                  <a:effectLst/>
                </c:spPr>
                <c:marker>
                  <c:symbol val="circle"/>
                  <c:size val="5"/>
                  <c:spPr>
                    <a:solidFill>
                      <a:schemeClr val="accent4">
                        <a:lumMod val="70000"/>
                        <a:lumOff val="30000"/>
                      </a:schemeClr>
                    </a:solidFill>
                    <a:ln w="9525">
                      <a:solidFill>
                        <a:schemeClr val="accent4">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[1]Zillow_Data!$C$41:$CO$41</c15:sqref>
                        </c15:formulaRef>
                      </c:ext>
                    </c:extLst>
                    <c:numCache>
                      <c:formatCode>General</c:formatCode>
                      <c:ptCount val="91"/>
                      <c:pt idx="0">
                        <c:v>39</c:v>
                      </c:pt>
                      <c:pt idx="1">
                        <c:v>1000</c:v>
                      </c:pt>
                      <c:pt idx="2">
                        <c:v>1004</c:v>
                      </c:pt>
                      <c:pt idx="3">
                        <c:v>1009</c:v>
                      </c:pt>
                      <c:pt idx="4">
                        <c:v>1013</c:v>
                      </c:pt>
                      <c:pt idx="5">
                        <c:v>1017</c:v>
                      </c:pt>
                      <c:pt idx="6">
                        <c:v>1022</c:v>
                      </c:pt>
                      <c:pt idx="7">
                        <c:v>1026</c:v>
                      </c:pt>
                      <c:pt idx="8">
                        <c:v>1030</c:v>
                      </c:pt>
                      <c:pt idx="9">
                        <c:v>1034</c:v>
                      </c:pt>
                      <c:pt idx="10">
                        <c:v>1038</c:v>
                      </c:pt>
                      <c:pt idx="11">
                        <c:v>1041</c:v>
                      </c:pt>
                      <c:pt idx="12">
                        <c:v>1044</c:v>
                      </c:pt>
                      <c:pt idx="13">
                        <c:v>1047</c:v>
                      </c:pt>
                      <c:pt idx="14">
                        <c:v>1049</c:v>
                      </c:pt>
                      <c:pt idx="15">
                        <c:v>1051</c:v>
                      </c:pt>
                      <c:pt idx="16">
                        <c:v>1053</c:v>
                      </c:pt>
                      <c:pt idx="17">
                        <c:v>1055</c:v>
                      </c:pt>
                      <c:pt idx="18">
                        <c:v>1057</c:v>
                      </c:pt>
                      <c:pt idx="19">
                        <c:v>1059</c:v>
                      </c:pt>
                      <c:pt idx="20">
                        <c:v>1061</c:v>
                      </c:pt>
                      <c:pt idx="21">
                        <c:v>1063</c:v>
                      </c:pt>
                      <c:pt idx="22">
                        <c:v>1065</c:v>
                      </c:pt>
                      <c:pt idx="23">
                        <c:v>1067</c:v>
                      </c:pt>
                      <c:pt idx="24">
                        <c:v>1069</c:v>
                      </c:pt>
                      <c:pt idx="25">
                        <c:v>1071</c:v>
                      </c:pt>
                      <c:pt idx="26">
                        <c:v>1072</c:v>
                      </c:pt>
                      <c:pt idx="27">
                        <c:v>1074</c:v>
                      </c:pt>
                      <c:pt idx="28">
                        <c:v>1075</c:v>
                      </c:pt>
                      <c:pt idx="29">
                        <c:v>1077</c:v>
                      </c:pt>
                      <c:pt idx="30">
                        <c:v>1079</c:v>
                      </c:pt>
                      <c:pt idx="31">
                        <c:v>1080</c:v>
                      </c:pt>
                      <c:pt idx="32">
                        <c:v>1082</c:v>
                      </c:pt>
                      <c:pt idx="33">
                        <c:v>1084</c:v>
                      </c:pt>
                      <c:pt idx="34">
                        <c:v>1085</c:v>
                      </c:pt>
                      <c:pt idx="35">
                        <c:v>1087</c:v>
                      </c:pt>
                      <c:pt idx="36">
                        <c:v>1088</c:v>
                      </c:pt>
                      <c:pt idx="37">
                        <c:v>1090</c:v>
                      </c:pt>
                      <c:pt idx="38">
                        <c:v>1091</c:v>
                      </c:pt>
                      <c:pt idx="39">
                        <c:v>1093</c:v>
                      </c:pt>
                      <c:pt idx="40">
                        <c:v>1094</c:v>
                      </c:pt>
                      <c:pt idx="41">
                        <c:v>1096</c:v>
                      </c:pt>
                      <c:pt idx="42">
                        <c:v>1097</c:v>
                      </c:pt>
                      <c:pt idx="43">
                        <c:v>1099</c:v>
                      </c:pt>
                      <c:pt idx="44">
                        <c:v>1101</c:v>
                      </c:pt>
                      <c:pt idx="45">
                        <c:v>1103</c:v>
                      </c:pt>
                      <c:pt idx="46">
                        <c:v>1105</c:v>
                      </c:pt>
                      <c:pt idx="47">
                        <c:v>1107</c:v>
                      </c:pt>
                      <c:pt idx="48">
                        <c:v>1109</c:v>
                      </c:pt>
                      <c:pt idx="49">
                        <c:v>1111</c:v>
                      </c:pt>
                      <c:pt idx="50">
                        <c:v>1113</c:v>
                      </c:pt>
                      <c:pt idx="51">
                        <c:v>1115</c:v>
                      </c:pt>
                      <c:pt idx="52">
                        <c:v>1117</c:v>
                      </c:pt>
                      <c:pt idx="53">
                        <c:v>1119</c:v>
                      </c:pt>
                      <c:pt idx="54">
                        <c:v>1121</c:v>
                      </c:pt>
                      <c:pt idx="55">
                        <c:v>1124</c:v>
                      </c:pt>
                      <c:pt idx="56">
                        <c:v>1126</c:v>
                      </c:pt>
                      <c:pt idx="57">
                        <c:v>1129</c:v>
                      </c:pt>
                      <c:pt idx="58">
                        <c:v>1131</c:v>
                      </c:pt>
                      <c:pt idx="59">
                        <c:v>1134</c:v>
                      </c:pt>
                      <c:pt idx="60">
                        <c:v>1136</c:v>
                      </c:pt>
                      <c:pt idx="61">
                        <c:v>1139</c:v>
                      </c:pt>
                      <c:pt idx="62">
                        <c:v>1141</c:v>
                      </c:pt>
                      <c:pt idx="63">
                        <c:v>1144</c:v>
                      </c:pt>
                      <c:pt idx="64">
                        <c:v>1147</c:v>
                      </c:pt>
                      <c:pt idx="65">
                        <c:v>1150</c:v>
                      </c:pt>
                      <c:pt idx="66">
                        <c:v>1153</c:v>
                      </c:pt>
                      <c:pt idx="67">
                        <c:v>1156</c:v>
                      </c:pt>
                      <c:pt idx="68">
                        <c:v>1158</c:v>
                      </c:pt>
                      <c:pt idx="69">
                        <c:v>1161</c:v>
                      </c:pt>
                      <c:pt idx="70">
                        <c:v>1163</c:v>
                      </c:pt>
                      <c:pt idx="71">
                        <c:v>1166</c:v>
                      </c:pt>
                      <c:pt idx="72">
                        <c:v>1168</c:v>
                      </c:pt>
                      <c:pt idx="73">
                        <c:v>1170</c:v>
                      </c:pt>
                      <c:pt idx="74">
                        <c:v>1173</c:v>
                      </c:pt>
                      <c:pt idx="75">
                        <c:v>1176</c:v>
                      </c:pt>
                      <c:pt idx="76">
                        <c:v>1178</c:v>
                      </c:pt>
                      <c:pt idx="77">
                        <c:v>1181</c:v>
                      </c:pt>
                      <c:pt idx="78">
                        <c:v>1184</c:v>
                      </c:pt>
                      <c:pt idx="79">
                        <c:v>1186</c:v>
                      </c:pt>
                      <c:pt idx="80">
                        <c:v>1190</c:v>
                      </c:pt>
                      <c:pt idx="81">
                        <c:v>1193</c:v>
                      </c:pt>
                      <c:pt idx="82">
                        <c:v>1197</c:v>
                      </c:pt>
                      <c:pt idx="83">
                        <c:v>1201</c:v>
                      </c:pt>
                      <c:pt idx="84">
                        <c:v>1205</c:v>
                      </c:pt>
                      <c:pt idx="85">
                        <c:v>1209</c:v>
                      </c:pt>
                      <c:pt idx="86">
                        <c:v>1213</c:v>
                      </c:pt>
                      <c:pt idx="87">
                        <c:v>1217</c:v>
                      </c:pt>
                      <c:pt idx="88">
                        <c:v>1221</c:v>
                      </c:pt>
                      <c:pt idx="89">
                        <c:v>1225</c:v>
                      </c:pt>
                      <c:pt idx="90">
                        <c:v>1229</c:v>
                      </c:pt>
                    </c:numCache>
                  </c:numRef>
                </c:val>
                <c:smooth val="0"/>
                <c:extLst xmlns:c15="http://schemas.microsoft.com/office/drawing/2012/chart">
                  <c:ext xmlns:c16="http://schemas.microsoft.com/office/drawing/2014/chart" uri="{C3380CC4-5D6E-409C-BE32-E72D297353CC}">
                    <c16:uniqueId val="{00000027-B135-4F29-B62C-2A8A2B3064F6}"/>
                  </c:ext>
                </c:extLst>
              </c15:ser>
            </c15:filteredLineSeries>
            <c15:filteredLineSeries>
              <c15:ser>
                <c:idx val="40"/>
                <c:order val="40"/>
                <c:tx>
                  <c:strRef>
                    <c:extLst xmlns:c15="http://schemas.microsoft.com/office/drawing/2012/chart">
                      <c:ext xmlns:c15="http://schemas.microsoft.com/office/drawing/2012/chart" uri="{02D57815-91ED-43cb-92C2-25804820EDAC}">
                        <c15:formulaRef>
                          <c15:sqref>[1]Zillow_Data!$B$42</c15:sqref>
                        </c15:formulaRef>
                      </c:ext>
                    </c:extLst>
                    <c:strCache>
                      <c:ptCount val="1"/>
                      <c:pt idx="0">
                        <c:v>Jacksonville, FL</c:v>
                      </c:pt>
                    </c:strCache>
                  </c:strRef>
                </c:tx>
                <c:spPr>
                  <a:ln w="28575" cap="rnd">
                    <a:solidFill>
                      <a:schemeClr val="accent5">
                        <a:lumMod val="70000"/>
                        <a:lumOff val="30000"/>
                      </a:schemeClr>
                    </a:solidFill>
                    <a:round/>
                  </a:ln>
                  <a:effectLst/>
                </c:spPr>
                <c:marker>
                  <c:symbol val="circle"/>
                  <c:size val="5"/>
                  <c:spPr>
                    <a:solidFill>
                      <a:schemeClr val="accent5">
                        <a:lumMod val="70000"/>
                        <a:lumOff val="30000"/>
                      </a:schemeClr>
                    </a:solidFill>
                    <a:ln w="9525">
                      <a:solidFill>
                        <a:schemeClr val="accent5">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[1]Zillow_Data!$C$42:$CO$42</c15:sqref>
                        </c15:formulaRef>
                      </c:ext>
                    </c:extLst>
                    <c:numCache>
                      <c:formatCode>General</c:formatCode>
                      <c:ptCount val="91"/>
                      <c:pt idx="0">
                        <c:v>40</c:v>
                      </c:pt>
                      <c:pt idx="1">
                        <c:v>1049</c:v>
                      </c:pt>
                      <c:pt idx="2">
                        <c:v>1051</c:v>
                      </c:pt>
                      <c:pt idx="3">
                        <c:v>1053</c:v>
                      </c:pt>
                      <c:pt idx="4">
                        <c:v>1055</c:v>
                      </c:pt>
                      <c:pt idx="5">
                        <c:v>1056</c:v>
                      </c:pt>
                      <c:pt idx="6">
                        <c:v>1058</c:v>
                      </c:pt>
                      <c:pt idx="7">
                        <c:v>1060</c:v>
                      </c:pt>
                      <c:pt idx="8">
                        <c:v>1062</c:v>
                      </c:pt>
                      <c:pt idx="9">
                        <c:v>1064</c:v>
                      </c:pt>
                      <c:pt idx="10">
                        <c:v>1065</c:v>
                      </c:pt>
                      <c:pt idx="11">
                        <c:v>1068</c:v>
                      </c:pt>
                      <c:pt idx="12">
                        <c:v>1070</c:v>
                      </c:pt>
                      <c:pt idx="13">
                        <c:v>1072</c:v>
                      </c:pt>
                      <c:pt idx="14">
                        <c:v>1075</c:v>
                      </c:pt>
                      <c:pt idx="15">
                        <c:v>1077</c:v>
                      </c:pt>
                      <c:pt idx="16">
                        <c:v>1080</c:v>
                      </c:pt>
                      <c:pt idx="17">
                        <c:v>1083</c:v>
                      </c:pt>
                      <c:pt idx="18">
                        <c:v>1086</c:v>
                      </c:pt>
                      <c:pt idx="19">
                        <c:v>1090</c:v>
                      </c:pt>
                      <c:pt idx="20">
                        <c:v>1093</c:v>
                      </c:pt>
                      <c:pt idx="21">
                        <c:v>1097</c:v>
                      </c:pt>
                      <c:pt idx="22">
                        <c:v>1101</c:v>
                      </c:pt>
                      <c:pt idx="23">
                        <c:v>1104</c:v>
                      </c:pt>
                      <c:pt idx="24">
                        <c:v>1108</c:v>
                      </c:pt>
                      <c:pt idx="25">
                        <c:v>1111</c:v>
                      </c:pt>
                      <c:pt idx="26">
                        <c:v>1114</c:v>
                      </c:pt>
                      <c:pt idx="27">
                        <c:v>1118</c:v>
                      </c:pt>
                      <c:pt idx="28">
                        <c:v>1121</c:v>
                      </c:pt>
                      <c:pt idx="29">
                        <c:v>1124</c:v>
                      </c:pt>
                      <c:pt idx="30">
                        <c:v>1127</c:v>
                      </c:pt>
                      <c:pt idx="31">
                        <c:v>1130</c:v>
                      </c:pt>
                      <c:pt idx="32">
                        <c:v>1133</c:v>
                      </c:pt>
                      <c:pt idx="33">
                        <c:v>1136</c:v>
                      </c:pt>
                      <c:pt idx="34">
                        <c:v>1139</c:v>
                      </c:pt>
                      <c:pt idx="35">
                        <c:v>1142</c:v>
                      </c:pt>
                      <c:pt idx="36">
                        <c:v>1145</c:v>
                      </c:pt>
                      <c:pt idx="37">
                        <c:v>1149</c:v>
                      </c:pt>
                      <c:pt idx="38">
                        <c:v>1152</c:v>
                      </c:pt>
                      <c:pt idx="39">
                        <c:v>1156</c:v>
                      </c:pt>
                      <c:pt idx="40">
                        <c:v>1160</c:v>
                      </c:pt>
                      <c:pt idx="41">
                        <c:v>1164</c:v>
                      </c:pt>
                      <c:pt idx="42">
                        <c:v>1168</c:v>
                      </c:pt>
                      <c:pt idx="43">
                        <c:v>1172</c:v>
                      </c:pt>
                      <c:pt idx="44">
                        <c:v>1177</c:v>
                      </c:pt>
                      <c:pt idx="45">
                        <c:v>1181</c:v>
                      </c:pt>
                      <c:pt idx="46">
                        <c:v>1186</c:v>
                      </c:pt>
                      <c:pt idx="47">
                        <c:v>1191</c:v>
                      </c:pt>
                      <c:pt idx="48">
                        <c:v>1196</c:v>
                      </c:pt>
                      <c:pt idx="49">
                        <c:v>1201</c:v>
                      </c:pt>
                      <c:pt idx="50">
                        <c:v>1206</c:v>
                      </c:pt>
                      <c:pt idx="51">
                        <c:v>1211</c:v>
                      </c:pt>
                      <c:pt idx="52">
                        <c:v>1217</c:v>
                      </c:pt>
                      <c:pt idx="53">
                        <c:v>1222</c:v>
                      </c:pt>
                      <c:pt idx="54">
                        <c:v>1227</c:v>
                      </c:pt>
                      <c:pt idx="55">
                        <c:v>1233</c:v>
                      </c:pt>
                      <c:pt idx="56">
                        <c:v>1237</c:v>
                      </c:pt>
                      <c:pt idx="57">
                        <c:v>1242</c:v>
                      </c:pt>
                      <c:pt idx="58">
                        <c:v>1247</c:v>
                      </c:pt>
                      <c:pt idx="59">
                        <c:v>1251</c:v>
                      </c:pt>
                      <c:pt idx="60">
                        <c:v>1255</c:v>
                      </c:pt>
                      <c:pt idx="61">
                        <c:v>1259</c:v>
                      </c:pt>
                      <c:pt idx="62">
                        <c:v>1263</c:v>
                      </c:pt>
                      <c:pt idx="63">
                        <c:v>1267</c:v>
                      </c:pt>
                      <c:pt idx="64">
                        <c:v>1271</c:v>
                      </c:pt>
                      <c:pt idx="65">
                        <c:v>1275</c:v>
                      </c:pt>
                      <c:pt idx="66">
                        <c:v>1279</c:v>
                      </c:pt>
                      <c:pt idx="67">
                        <c:v>1283</c:v>
                      </c:pt>
                      <c:pt idx="68">
                        <c:v>1286</c:v>
                      </c:pt>
                      <c:pt idx="69">
                        <c:v>1290</c:v>
                      </c:pt>
                      <c:pt idx="70">
                        <c:v>1294</c:v>
                      </c:pt>
                      <c:pt idx="71">
                        <c:v>1296</c:v>
                      </c:pt>
                      <c:pt idx="72">
                        <c:v>1299</c:v>
                      </c:pt>
                      <c:pt idx="73">
                        <c:v>1302</c:v>
                      </c:pt>
                      <c:pt idx="74">
                        <c:v>1306</c:v>
                      </c:pt>
                      <c:pt idx="75">
                        <c:v>1310</c:v>
                      </c:pt>
                      <c:pt idx="76">
                        <c:v>1314</c:v>
                      </c:pt>
                      <c:pt idx="77">
                        <c:v>1320</c:v>
                      </c:pt>
                      <c:pt idx="78">
                        <c:v>1325</c:v>
                      </c:pt>
                      <c:pt idx="79">
                        <c:v>1331</c:v>
                      </c:pt>
                      <c:pt idx="80">
                        <c:v>1341</c:v>
                      </c:pt>
                      <c:pt idx="81">
                        <c:v>1351</c:v>
                      </c:pt>
                      <c:pt idx="82">
                        <c:v>1362</c:v>
                      </c:pt>
                      <c:pt idx="83">
                        <c:v>1374</c:v>
                      </c:pt>
                      <c:pt idx="84">
                        <c:v>1387</c:v>
                      </c:pt>
                      <c:pt idx="85">
                        <c:v>1399</c:v>
                      </c:pt>
                      <c:pt idx="86">
                        <c:v>1412</c:v>
                      </c:pt>
                      <c:pt idx="87">
                        <c:v>1425</c:v>
                      </c:pt>
                      <c:pt idx="88">
                        <c:v>1438</c:v>
                      </c:pt>
                      <c:pt idx="89">
                        <c:v>1452</c:v>
                      </c:pt>
                      <c:pt idx="90">
                        <c:v>1465</c:v>
                      </c:pt>
                    </c:numCache>
                  </c:numRef>
                </c:val>
                <c:smooth val="0"/>
                <c:extLst xmlns:c15="http://schemas.microsoft.com/office/drawing/2012/chart">
                  <c:ext xmlns:c16="http://schemas.microsoft.com/office/drawing/2014/chart" uri="{C3380CC4-5D6E-409C-BE32-E72D297353CC}">
                    <c16:uniqueId val="{00000028-B135-4F29-B62C-2A8A2B3064F6}"/>
                  </c:ext>
                </c:extLst>
              </c15:ser>
            </c15:filteredLineSeries>
            <c15:filteredLineSeries>
              <c15:ser>
                <c:idx val="41"/>
                <c:order val="41"/>
                <c:tx>
                  <c:strRef>
                    <c:extLst xmlns:c15="http://schemas.microsoft.com/office/drawing/2012/chart">
                      <c:ext xmlns:c15="http://schemas.microsoft.com/office/drawing/2012/chart" uri="{02D57815-91ED-43cb-92C2-25804820EDAC}">
                        <c15:formulaRef>
                          <c15:sqref>[1]Zillow_Data!$B$43</c15:sqref>
                        </c15:formulaRef>
                      </c:ext>
                    </c:extLst>
                    <c:strCache>
                      <c:ptCount val="1"/>
                      <c:pt idx="0">
                        <c:v>Memphis, TN</c:v>
                      </c:pt>
                    </c:strCache>
                  </c:strRef>
                </c:tx>
                <c:spPr>
                  <a:ln w="28575" cap="rnd">
                    <a:solidFill>
                      <a:schemeClr val="accent6">
                        <a:lumMod val="70000"/>
                        <a:lumOff val="30000"/>
                      </a:schemeClr>
                    </a:solidFill>
                    <a:round/>
                  </a:ln>
                  <a:effectLst/>
                </c:spPr>
                <c:marker>
                  <c:symbol val="circle"/>
                  <c:size val="5"/>
                  <c:spPr>
                    <a:solidFill>
                      <a:schemeClr val="accent6">
                        <a:lumMod val="70000"/>
                        <a:lumOff val="30000"/>
                      </a:schemeClr>
                    </a:solidFill>
                    <a:ln w="9525">
                      <a:solidFill>
                        <a:schemeClr val="accent6">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[1]Zillow_Data!$C$43:$CO$43</c15:sqref>
                        </c15:formulaRef>
                      </c:ext>
                    </c:extLst>
                    <c:numCache>
                      <c:formatCode>General</c:formatCode>
                      <c:ptCount val="91"/>
                      <c:pt idx="0">
                        <c:v>41</c:v>
                      </c:pt>
                      <c:pt idx="1">
                        <c:v>1039</c:v>
                      </c:pt>
                      <c:pt idx="2">
                        <c:v>1041</c:v>
                      </c:pt>
                      <c:pt idx="3">
                        <c:v>1043</c:v>
                      </c:pt>
                      <c:pt idx="4">
                        <c:v>1046</c:v>
                      </c:pt>
                      <c:pt idx="5">
                        <c:v>1048</c:v>
                      </c:pt>
                      <c:pt idx="6">
                        <c:v>1050</c:v>
                      </c:pt>
                      <c:pt idx="7">
                        <c:v>1052</c:v>
                      </c:pt>
                      <c:pt idx="8">
                        <c:v>1055</c:v>
                      </c:pt>
                      <c:pt idx="9">
                        <c:v>1057</c:v>
                      </c:pt>
                      <c:pt idx="10">
                        <c:v>1059</c:v>
                      </c:pt>
                      <c:pt idx="11">
                        <c:v>1061</c:v>
                      </c:pt>
                      <c:pt idx="12">
                        <c:v>1062</c:v>
                      </c:pt>
                      <c:pt idx="13">
                        <c:v>1064</c:v>
                      </c:pt>
                      <c:pt idx="14">
                        <c:v>1065</c:v>
                      </c:pt>
                      <c:pt idx="15">
                        <c:v>1067</c:v>
                      </c:pt>
                      <c:pt idx="16">
                        <c:v>1068</c:v>
                      </c:pt>
                      <c:pt idx="17">
                        <c:v>1069</c:v>
                      </c:pt>
                      <c:pt idx="18">
                        <c:v>1070</c:v>
                      </c:pt>
                      <c:pt idx="19">
                        <c:v>1072</c:v>
                      </c:pt>
                      <c:pt idx="20">
                        <c:v>1073</c:v>
                      </c:pt>
                      <c:pt idx="21">
                        <c:v>1075</c:v>
                      </c:pt>
                      <c:pt idx="22">
                        <c:v>1076</c:v>
                      </c:pt>
                      <c:pt idx="23">
                        <c:v>1078</c:v>
                      </c:pt>
                      <c:pt idx="24">
                        <c:v>1080</c:v>
                      </c:pt>
                      <c:pt idx="25">
                        <c:v>1082</c:v>
                      </c:pt>
                      <c:pt idx="26">
                        <c:v>1084</c:v>
                      </c:pt>
                      <c:pt idx="27">
                        <c:v>1086</c:v>
                      </c:pt>
                      <c:pt idx="28">
                        <c:v>1088</c:v>
                      </c:pt>
                      <c:pt idx="29">
                        <c:v>1090</c:v>
                      </c:pt>
                      <c:pt idx="30">
                        <c:v>1092</c:v>
                      </c:pt>
                      <c:pt idx="31">
                        <c:v>1093</c:v>
                      </c:pt>
                      <c:pt idx="32">
                        <c:v>1095</c:v>
                      </c:pt>
                      <c:pt idx="33">
                        <c:v>1097</c:v>
                      </c:pt>
                      <c:pt idx="34">
                        <c:v>1098</c:v>
                      </c:pt>
                      <c:pt idx="35">
                        <c:v>1100</c:v>
                      </c:pt>
                      <c:pt idx="36">
                        <c:v>1102</c:v>
                      </c:pt>
                      <c:pt idx="37">
                        <c:v>1103</c:v>
                      </c:pt>
                      <c:pt idx="38">
                        <c:v>1105</c:v>
                      </c:pt>
                      <c:pt idx="39">
                        <c:v>1107</c:v>
                      </c:pt>
                      <c:pt idx="40">
                        <c:v>1109</c:v>
                      </c:pt>
                      <c:pt idx="41">
                        <c:v>1111</c:v>
                      </c:pt>
                      <c:pt idx="42">
                        <c:v>1112</c:v>
                      </c:pt>
                      <c:pt idx="43">
                        <c:v>1114</c:v>
                      </c:pt>
                      <c:pt idx="44">
                        <c:v>1117</c:v>
                      </c:pt>
                      <c:pt idx="45">
                        <c:v>1119</c:v>
                      </c:pt>
                      <c:pt idx="46">
                        <c:v>1122</c:v>
                      </c:pt>
                      <c:pt idx="47">
                        <c:v>1125</c:v>
                      </c:pt>
                      <c:pt idx="48">
                        <c:v>1128</c:v>
                      </c:pt>
                      <c:pt idx="49">
                        <c:v>1130</c:v>
                      </c:pt>
                      <c:pt idx="50">
                        <c:v>1134</c:v>
                      </c:pt>
                      <c:pt idx="51">
                        <c:v>1137</c:v>
                      </c:pt>
                      <c:pt idx="52">
                        <c:v>1140</c:v>
                      </c:pt>
                      <c:pt idx="53">
                        <c:v>1144</c:v>
                      </c:pt>
                      <c:pt idx="54">
                        <c:v>1148</c:v>
                      </c:pt>
                      <c:pt idx="55">
                        <c:v>1151</c:v>
                      </c:pt>
                      <c:pt idx="56">
                        <c:v>1155</c:v>
                      </c:pt>
                      <c:pt idx="57">
                        <c:v>1159</c:v>
                      </c:pt>
                      <c:pt idx="58">
                        <c:v>1163</c:v>
                      </c:pt>
                      <c:pt idx="59">
                        <c:v>1167</c:v>
                      </c:pt>
                      <c:pt idx="60">
                        <c:v>1171</c:v>
                      </c:pt>
                      <c:pt idx="61">
                        <c:v>1175</c:v>
                      </c:pt>
                      <c:pt idx="62">
                        <c:v>1179</c:v>
                      </c:pt>
                      <c:pt idx="63">
                        <c:v>1183</c:v>
                      </c:pt>
                      <c:pt idx="64">
                        <c:v>1187</c:v>
                      </c:pt>
                      <c:pt idx="65">
                        <c:v>1191</c:v>
                      </c:pt>
                      <c:pt idx="66">
                        <c:v>1195</c:v>
                      </c:pt>
                      <c:pt idx="67">
                        <c:v>1199</c:v>
                      </c:pt>
                      <c:pt idx="68">
                        <c:v>1204</c:v>
                      </c:pt>
                      <c:pt idx="69">
                        <c:v>1208</c:v>
                      </c:pt>
                      <c:pt idx="70">
                        <c:v>1213</c:v>
                      </c:pt>
                      <c:pt idx="71">
                        <c:v>1219</c:v>
                      </c:pt>
                      <c:pt idx="72">
                        <c:v>1224</c:v>
                      </c:pt>
                      <c:pt idx="73">
                        <c:v>1230</c:v>
                      </c:pt>
                      <c:pt idx="74">
                        <c:v>1238</c:v>
                      </c:pt>
                      <c:pt idx="75">
                        <c:v>1245</c:v>
                      </c:pt>
                      <c:pt idx="76">
                        <c:v>1253</c:v>
                      </c:pt>
                      <c:pt idx="77">
                        <c:v>1263</c:v>
                      </c:pt>
                      <c:pt idx="78">
                        <c:v>1273</c:v>
                      </c:pt>
                      <c:pt idx="79">
                        <c:v>1282</c:v>
                      </c:pt>
                      <c:pt idx="80">
                        <c:v>1294</c:v>
                      </c:pt>
                      <c:pt idx="81">
                        <c:v>1306</c:v>
                      </c:pt>
                      <c:pt idx="82">
                        <c:v>1318</c:v>
                      </c:pt>
                      <c:pt idx="83">
                        <c:v>1331</c:v>
                      </c:pt>
                      <c:pt idx="84">
                        <c:v>1344</c:v>
                      </c:pt>
                      <c:pt idx="85">
                        <c:v>1358</c:v>
                      </c:pt>
                      <c:pt idx="86">
                        <c:v>1371</c:v>
                      </c:pt>
                      <c:pt idx="87">
                        <c:v>1384</c:v>
                      </c:pt>
                      <c:pt idx="88">
                        <c:v>1398</c:v>
                      </c:pt>
                      <c:pt idx="89">
                        <c:v>1411</c:v>
                      </c:pt>
                      <c:pt idx="90">
                        <c:v>1425</c:v>
                      </c:pt>
                    </c:numCache>
                  </c:numRef>
                </c:val>
                <c:smooth val="0"/>
                <c:extLst xmlns:c15="http://schemas.microsoft.com/office/drawing/2012/chart">
                  <c:ext xmlns:c16="http://schemas.microsoft.com/office/drawing/2014/chart" uri="{C3380CC4-5D6E-409C-BE32-E72D297353CC}">
                    <c16:uniqueId val="{00000029-B135-4F29-B62C-2A8A2B3064F6}"/>
                  </c:ext>
                </c:extLst>
              </c15:ser>
            </c15:filteredLineSeries>
            <c15:filteredLineSeries>
              <c15:ser>
                <c:idx val="42"/>
                <c:order val="42"/>
                <c:tx>
                  <c:strRef>
                    <c:extLst xmlns:c15="http://schemas.microsoft.com/office/drawing/2012/chart">
                      <c:ext xmlns:c15="http://schemas.microsoft.com/office/drawing/2012/chart" uri="{02D57815-91ED-43cb-92C2-25804820EDAC}">
                        <c15:formulaRef>
                          <c15:sqref>[1]Zillow_Data!$B$44</c15:sqref>
                        </c15:formulaRef>
                      </c:ext>
                    </c:extLst>
                    <c:strCache>
                      <c:ptCount val="1"/>
                      <c:pt idx="0">
                        <c:v>Oklahoma City, OK</c:v>
                      </c:pt>
                    </c:strCache>
                  </c:strRef>
                </c:tx>
                <c:spPr>
                  <a:ln w="28575" cap="rnd">
                    <a:solidFill>
                      <a:schemeClr val="accent1">
                        <a:lumMod val="70000"/>
                      </a:schemeClr>
                    </a:solidFill>
                    <a:round/>
                  </a:ln>
                  <a:effectLst/>
                </c:spPr>
                <c:marker>
                  <c:symbol val="circle"/>
                  <c:size val="5"/>
                  <c:spPr>
                    <a:solidFill>
                      <a:schemeClr val="accent1">
                        <a:lumMod val="70000"/>
                      </a:schemeClr>
                    </a:solidFill>
                    <a:ln w="9525">
                      <a:solidFill>
                        <a:schemeClr val="accent1">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[1]Zillow_Data!$C$44:$CO$44</c15:sqref>
                        </c15:formulaRef>
                      </c:ext>
                    </c:extLst>
                    <c:numCache>
                      <c:formatCode>General</c:formatCode>
                      <c:ptCount val="91"/>
                      <c:pt idx="0">
                        <c:v>42</c:v>
                      </c:pt>
                      <c:pt idx="1">
                        <c:v>973</c:v>
                      </c:pt>
                      <c:pt idx="2">
                        <c:v>976</c:v>
                      </c:pt>
                      <c:pt idx="3">
                        <c:v>980</c:v>
                      </c:pt>
                      <c:pt idx="4">
                        <c:v>984</c:v>
                      </c:pt>
                      <c:pt idx="5">
                        <c:v>987</c:v>
                      </c:pt>
                      <c:pt idx="6">
                        <c:v>990</c:v>
                      </c:pt>
                      <c:pt idx="7">
                        <c:v>994</c:v>
                      </c:pt>
                      <c:pt idx="8">
                        <c:v>997</c:v>
                      </c:pt>
                      <c:pt idx="9">
                        <c:v>1001</c:v>
                      </c:pt>
                      <c:pt idx="10">
                        <c:v>1004</c:v>
                      </c:pt>
                      <c:pt idx="11">
                        <c:v>1007</c:v>
                      </c:pt>
                      <c:pt idx="12">
                        <c:v>1010</c:v>
                      </c:pt>
                      <c:pt idx="13">
                        <c:v>1012</c:v>
                      </c:pt>
                      <c:pt idx="14">
                        <c:v>1014</c:v>
                      </c:pt>
                      <c:pt idx="15">
                        <c:v>1016</c:v>
                      </c:pt>
                      <c:pt idx="16">
                        <c:v>1017</c:v>
                      </c:pt>
                      <c:pt idx="17">
                        <c:v>1018</c:v>
                      </c:pt>
                      <c:pt idx="18">
                        <c:v>1019</c:v>
                      </c:pt>
                      <c:pt idx="19">
                        <c:v>1020</c:v>
                      </c:pt>
                      <c:pt idx="20">
                        <c:v>1020</c:v>
                      </c:pt>
                      <c:pt idx="21">
                        <c:v>1020</c:v>
                      </c:pt>
                      <c:pt idx="22">
                        <c:v>1021</c:v>
                      </c:pt>
                      <c:pt idx="23">
                        <c:v>1021</c:v>
                      </c:pt>
                      <c:pt idx="24">
                        <c:v>1021</c:v>
                      </c:pt>
                      <c:pt idx="25">
                        <c:v>1021</c:v>
                      </c:pt>
                      <c:pt idx="26">
                        <c:v>1020</c:v>
                      </c:pt>
                      <c:pt idx="27">
                        <c:v>1020</c:v>
                      </c:pt>
                      <c:pt idx="28">
                        <c:v>1020</c:v>
                      </c:pt>
                      <c:pt idx="29">
                        <c:v>1019</c:v>
                      </c:pt>
                      <c:pt idx="30">
                        <c:v>1019</c:v>
                      </c:pt>
                      <c:pt idx="31">
                        <c:v>1018</c:v>
                      </c:pt>
                      <c:pt idx="32">
                        <c:v>1018</c:v>
                      </c:pt>
                      <c:pt idx="33">
                        <c:v>1017</c:v>
                      </c:pt>
                      <c:pt idx="34">
                        <c:v>1017</c:v>
                      </c:pt>
                      <c:pt idx="35">
                        <c:v>1017</c:v>
                      </c:pt>
                      <c:pt idx="36">
                        <c:v>1017</c:v>
                      </c:pt>
                      <c:pt idx="37">
                        <c:v>1017</c:v>
                      </c:pt>
                      <c:pt idx="38">
                        <c:v>1018</c:v>
                      </c:pt>
                      <c:pt idx="39">
                        <c:v>1019</c:v>
                      </c:pt>
                      <c:pt idx="40">
                        <c:v>1020</c:v>
                      </c:pt>
                      <c:pt idx="41">
                        <c:v>1021</c:v>
                      </c:pt>
                      <c:pt idx="42">
                        <c:v>1022</c:v>
                      </c:pt>
                      <c:pt idx="43">
                        <c:v>1024</c:v>
                      </c:pt>
                      <c:pt idx="44">
                        <c:v>1025</c:v>
                      </c:pt>
                      <c:pt idx="45">
                        <c:v>1027</c:v>
                      </c:pt>
                      <c:pt idx="46">
                        <c:v>1028</c:v>
                      </c:pt>
                      <c:pt idx="47">
                        <c:v>1030</c:v>
                      </c:pt>
                      <c:pt idx="48">
                        <c:v>1031</c:v>
                      </c:pt>
                      <c:pt idx="49">
                        <c:v>1033</c:v>
                      </c:pt>
                      <c:pt idx="50">
                        <c:v>1034</c:v>
                      </c:pt>
                      <c:pt idx="51">
                        <c:v>1036</c:v>
                      </c:pt>
                      <c:pt idx="52">
                        <c:v>1038</c:v>
                      </c:pt>
                      <c:pt idx="53">
                        <c:v>1040</c:v>
                      </c:pt>
                      <c:pt idx="54">
                        <c:v>1043</c:v>
                      </c:pt>
                      <c:pt idx="55">
                        <c:v>1045</c:v>
                      </c:pt>
                      <c:pt idx="56">
                        <c:v>1048</c:v>
                      </c:pt>
                      <c:pt idx="57">
                        <c:v>1051</c:v>
                      </c:pt>
                      <c:pt idx="58">
                        <c:v>1054</c:v>
                      </c:pt>
                      <c:pt idx="59">
                        <c:v>1057</c:v>
                      </c:pt>
                      <c:pt idx="60">
                        <c:v>1060</c:v>
                      </c:pt>
                      <c:pt idx="61">
                        <c:v>1064</c:v>
                      </c:pt>
                      <c:pt idx="62">
                        <c:v>1067</c:v>
                      </c:pt>
                      <c:pt idx="63">
                        <c:v>1070</c:v>
                      </c:pt>
                      <c:pt idx="64">
                        <c:v>1073</c:v>
                      </c:pt>
                      <c:pt idx="65">
                        <c:v>1075</c:v>
                      </c:pt>
                      <c:pt idx="66">
                        <c:v>1078</c:v>
                      </c:pt>
                      <c:pt idx="67">
                        <c:v>1080</c:v>
                      </c:pt>
                      <c:pt idx="68">
                        <c:v>1082</c:v>
                      </c:pt>
                      <c:pt idx="69">
                        <c:v>1084</c:v>
                      </c:pt>
                      <c:pt idx="70">
                        <c:v>1086</c:v>
                      </c:pt>
                      <c:pt idx="71">
                        <c:v>1087</c:v>
                      </c:pt>
                      <c:pt idx="72">
                        <c:v>1088</c:v>
                      </c:pt>
                      <c:pt idx="73">
                        <c:v>1089</c:v>
                      </c:pt>
                      <c:pt idx="74">
                        <c:v>1091</c:v>
                      </c:pt>
                      <c:pt idx="75">
                        <c:v>1092</c:v>
                      </c:pt>
                      <c:pt idx="76">
                        <c:v>1094</c:v>
                      </c:pt>
                      <c:pt idx="77">
                        <c:v>1097</c:v>
                      </c:pt>
                      <c:pt idx="78">
                        <c:v>1100</c:v>
                      </c:pt>
                      <c:pt idx="79">
                        <c:v>1102</c:v>
                      </c:pt>
                      <c:pt idx="80">
                        <c:v>1107</c:v>
                      </c:pt>
                      <c:pt idx="81">
                        <c:v>1111</c:v>
                      </c:pt>
                      <c:pt idx="82">
                        <c:v>1116</c:v>
                      </c:pt>
                      <c:pt idx="83">
                        <c:v>1122</c:v>
                      </c:pt>
                      <c:pt idx="84">
                        <c:v>1127</c:v>
                      </c:pt>
                      <c:pt idx="85">
                        <c:v>1133</c:v>
                      </c:pt>
                      <c:pt idx="86">
                        <c:v>1139</c:v>
                      </c:pt>
                      <c:pt idx="87">
                        <c:v>1144</c:v>
                      </c:pt>
                      <c:pt idx="88">
                        <c:v>1150</c:v>
                      </c:pt>
                      <c:pt idx="89">
                        <c:v>1156</c:v>
                      </c:pt>
                      <c:pt idx="90">
                        <c:v>1162</c:v>
                      </c:pt>
                    </c:numCache>
                  </c:numRef>
                </c:val>
                <c:smooth val="0"/>
                <c:extLst xmlns:c15="http://schemas.microsoft.com/office/drawing/2012/chart">
                  <c:ext xmlns:c16="http://schemas.microsoft.com/office/drawing/2014/chart" uri="{C3380CC4-5D6E-409C-BE32-E72D297353CC}">
                    <c16:uniqueId val="{0000002A-B135-4F29-B62C-2A8A2B3064F6}"/>
                  </c:ext>
                </c:extLst>
              </c15:ser>
            </c15:filteredLineSeries>
            <c15:filteredLineSeries>
              <c15:ser>
                <c:idx val="43"/>
                <c:order val="43"/>
                <c:tx>
                  <c:strRef>
                    <c:extLst xmlns:c15="http://schemas.microsoft.com/office/drawing/2012/chart">
                      <c:ext xmlns:c15="http://schemas.microsoft.com/office/drawing/2012/chart" uri="{02D57815-91ED-43cb-92C2-25804820EDAC}">
                        <c15:formulaRef>
                          <c15:sqref>[1]Zillow_Data!$B$45</c15:sqref>
                        </c15:formulaRef>
                      </c:ext>
                    </c:extLst>
                    <c:strCache>
                      <c:ptCount val="1"/>
                      <c:pt idx="0">
                        <c:v>Louisville-Jefferson County, KY</c:v>
                      </c:pt>
                    </c:strCache>
                  </c:strRef>
                </c:tx>
                <c:spPr>
                  <a:ln w="28575" cap="rnd">
                    <a:solidFill>
                      <a:schemeClr val="accent2">
                        <a:lumMod val="70000"/>
                      </a:schemeClr>
                    </a:solidFill>
                    <a:round/>
                  </a:ln>
                  <a:effectLst/>
                </c:spPr>
                <c:marker>
                  <c:symbol val="circle"/>
                  <c:size val="5"/>
                  <c:spPr>
                    <a:solidFill>
                      <a:schemeClr val="accent2">
                        <a:lumMod val="70000"/>
                      </a:schemeClr>
                    </a:solidFill>
                    <a:ln w="9525">
                      <a:solidFill>
                        <a:schemeClr val="accent2">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[1]Zillow_Data!$C$45:$CO$45</c15:sqref>
                        </c15:formulaRef>
                      </c:ext>
                    </c:extLst>
                    <c:numCache>
                      <c:formatCode>General</c:formatCode>
                      <c:ptCount val="91"/>
                      <c:pt idx="0">
                        <c:v>43</c:v>
                      </c:pt>
                      <c:pt idx="1">
                        <c:v>870</c:v>
                      </c:pt>
                      <c:pt idx="2">
                        <c:v>874</c:v>
                      </c:pt>
                      <c:pt idx="3">
                        <c:v>878</c:v>
                      </c:pt>
                      <c:pt idx="4">
                        <c:v>882</c:v>
                      </c:pt>
                      <c:pt idx="5">
                        <c:v>885</c:v>
                      </c:pt>
                      <c:pt idx="6">
                        <c:v>889</c:v>
                      </c:pt>
                      <c:pt idx="7">
                        <c:v>893</c:v>
                      </c:pt>
                      <c:pt idx="8">
                        <c:v>896</c:v>
                      </c:pt>
                      <c:pt idx="9">
                        <c:v>900</c:v>
                      </c:pt>
                      <c:pt idx="10">
                        <c:v>904</c:v>
                      </c:pt>
                      <c:pt idx="11">
                        <c:v>907</c:v>
                      </c:pt>
                      <c:pt idx="12">
                        <c:v>910</c:v>
                      </c:pt>
                      <c:pt idx="13">
                        <c:v>914</c:v>
                      </c:pt>
                      <c:pt idx="14">
                        <c:v>916</c:v>
                      </c:pt>
                      <c:pt idx="15">
                        <c:v>918</c:v>
                      </c:pt>
                      <c:pt idx="16">
                        <c:v>921</c:v>
                      </c:pt>
                      <c:pt idx="17">
                        <c:v>923</c:v>
                      </c:pt>
                      <c:pt idx="18">
                        <c:v>925</c:v>
                      </c:pt>
                      <c:pt idx="19">
                        <c:v>927</c:v>
                      </c:pt>
                      <c:pt idx="20">
                        <c:v>929</c:v>
                      </c:pt>
                      <c:pt idx="21">
                        <c:v>931</c:v>
                      </c:pt>
                      <c:pt idx="22">
                        <c:v>933</c:v>
                      </c:pt>
                      <c:pt idx="23">
                        <c:v>936</c:v>
                      </c:pt>
                      <c:pt idx="24">
                        <c:v>939</c:v>
                      </c:pt>
                      <c:pt idx="25">
                        <c:v>941</c:v>
                      </c:pt>
                      <c:pt idx="26">
                        <c:v>945</c:v>
                      </c:pt>
                      <c:pt idx="27">
                        <c:v>948</c:v>
                      </c:pt>
                      <c:pt idx="28">
                        <c:v>951</c:v>
                      </c:pt>
                      <c:pt idx="29">
                        <c:v>955</c:v>
                      </c:pt>
                      <c:pt idx="30">
                        <c:v>959</c:v>
                      </c:pt>
                      <c:pt idx="31">
                        <c:v>963</c:v>
                      </c:pt>
                      <c:pt idx="32">
                        <c:v>967</c:v>
                      </c:pt>
                      <c:pt idx="33">
                        <c:v>971</c:v>
                      </c:pt>
                      <c:pt idx="34">
                        <c:v>975</c:v>
                      </c:pt>
                      <c:pt idx="35">
                        <c:v>978</c:v>
                      </c:pt>
                      <c:pt idx="36">
                        <c:v>982</c:v>
                      </c:pt>
                      <c:pt idx="37">
                        <c:v>986</c:v>
                      </c:pt>
                      <c:pt idx="38">
                        <c:v>989</c:v>
                      </c:pt>
                      <c:pt idx="39">
                        <c:v>992</c:v>
                      </c:pt>
                      <c:pt idx="40">
                        <c:v>995</c:v>
                      </c:pt>
                      <c:pt idx="41">
                        <c:v>997</c:v>
                      </c:pt>
                      <c:pt idx="42">
                        <c:v>1000</c:v>
                      </c:pt>
                      <c:pt idx="43">
                        <c:v>1002</c:v>
                      </c:pt>
                      <c:pt idx="44">
                        <c:v>1005</c:v>
                      </c:pt>
                      <c:pt idx="45">
                        <c:v>1007</c:v>
                      </c:pt>
                      <c:pt idx="46">
                        <c:v>1010</c:v>
                      </c:pt>
                      <c:pt idx="47">
                        <c:v>1012</c:v>
                      </c:pt>
                      <c:pt idx="48">
                        <c:v>1014</c:v>
                      </c:pt>
                      <c:pt idx="49">
                        <c:v>1016</c:v>
                      </c:pt>
                      <c:pt idx="50">
                        <c:v>1019</c:v>
                      </c:pt>
                      <c:pt idx="51">
                        <c:v>1021</c:v>
                      </c:pt>
                      <c:pt idx="52">
                        <c:v>1024</c:v>
                      </c:pt>
                      <c:pt idx="53">
                        <c:v>1026</c:v>
                      </c:pt>
                      <c:pt idx="54">
                        <c:v>1029</c:v>
                      </c:pt>
                      <c:pt idx="55">
                        <c:v>1032</c:v>
                      </c:pt>
                      <c:pt idx="56">
                        <c:v>1035</c:v>
                      </c:pt>
                      <c:pt idx="57">
                        <c:v>1037</c:v>
                      </c:pt>
                      <c:pt idx="58">
                        <c:v>1040</c:v>
                      </c:pt>
                      <c:pt idx="59">
                        <c:v>1043</c:v>
                      </c:pt>
                      <c:pt idx="60">
                        <c:v>1046</c:v>
                      </c:pt>
                      <c:pt idx="61">
                        <c:v>1048</c:v>
                      </c:pt>
                      <c:pt idx="62">
                        <c:v>1051</c:v>
                      </c:pt>
                      <c:pt idx="63">
                        <c:v>1054</c:v>
                      </c:pt>
                      <c:pt idx="64">
                        <c:v>1056</c:v>
                      </c:pt>
                      <c:pt idx="65">
                        <c:v>1059</c:v>
                      </c:pt>
                      <c:pt idx="66">
                        <c:v>1061</c:v>
                      </c:pt>
                      <c:pt idx="67">
                        <c:v>1063</c:v>
                      </c:pt>
                      <c:pt idx="68">
                        <c:v>1066</c:v>
                      </c:pt>
                      <c:pt idx="69">
                        <c:v>1068</c:v>
                      </c:pt>
                      <c:pt idx="70">
                        <c:v>1071</c:v>
                      </c:pt>
                      <c:pt idx="71">
                        <c:v>1073</c:v>
                      </c:pt>
                      <c:pt idx="72">
                        <c:v>1076</c:v>
                      </c:pt>
                      <c:pt idx="73">
                        <c:v>1078</c:v>
                      </c:pt>
                      <c:pt idx="74">
                        <c:v>1082</c:v>
                      </c:pt>
                      <c:pt idx="75">
                        <c:v>1085</c:v>
                      </c:pt>
                      <c:pt idx="76">
                        <c:v>1088</c:v>
                      </c:pt>
                      <c:pt idx="77">
                        <c:v>1092</c:v>
                      </c:pt>
                      <c:pt idx="78">
                        <c:v>1096</c:v>
                      </c:pt>
                      <c:pt idx="79">
                        <c:v>1100</c:v>
                      </c:pt>
                      <c:pt idx="80">
                        <c:v>1105</c:v>
                      </c:pt>
                      <c:pt idx="81">
                        <c:v>1109</c:v>
                      </c:pt>
                      <c:pt idx="82">
                        <c:v>1113</c:v>
                      </c:pt>
                      <c:pt idx="83">
                        <c:v>1118</c:v>
                      </c:pt>
                      <c:pt idx="84">
                        <c:v>1123</c:v>
                      </c:pt>
                      <c:pt idx="85">
                        <c:v>1127</c:v>
                      </c:pt>
                      <c:pt idx="86">
                        <c:v>1132</c:v>
                      </c:pt>
                      <c:pt idx="87">
                        <c:v>1136</c:v>
                      </c:pt>
                      <c:pt idx="88">
                        <c:v>1141</c:v>
                      </c:pt>
                      <c:pt idx="89">
                        <c:v>1145</c:v>
                      </c:pt>
                      <c:pt idx="90">
                        <c:v>1150</c:v>
                      </c:pt>
                    </c:numCache>
                  </c:numRef>
                </c:val>
                <c:smooth val="0"/>
                <c:extLst xmlns:c15="http://schemas.microsoft.com/office/drawing/2012/chart">
                  <c:ext xmlns:c16="http://schemas.microsoft.com/office/drawing/2014/chart" uri="{C3380CC4-5D6E-409C-BE32-E72D297353CC}">
                    <c16:uniqueId val="{0000002B-B135-4F29-B62C-2A8A2B3064F6}"/>
                  </c:ext>
                </c:extLst>
              </c15:ser>
            </c15:filteredLineSeries>
            <c15:filteredLineSeries>
              <c15:ser>
                <c:idx val="44"/>
                <c:order val="44"/>
                <c:tx>
                  <c:strRef>
                    <c:extLst xmlns:c15="http://schemas.microsoft.com/office/drawing/2012/chart">
                      <c:ext xmlns:c15="http://schemas.microsoft.com/office/drawing/2012/chart" uri="{02D57815-91ED-43cb-92C2-25804820EDAC}">
                        <c15:formulaRef>
                          <c15:sqref>[1]Zillow_Data!$B$46</c15:sqref>
                        </c15:formulaRef>
                      </c:ext>
                    </c:extLst>
                    <c:strCache>
                      <c:ptCount val="1"/>
                      <c:pt idx="0">
                        <c:v>Hartford, CT</c:v>
                      </c:pt>
                    </c:strCache>
                  </c:strRef>
                </c:tx>
                <c:spPr>
                  <a:ln w="28575" cap="rnd">
                    <a:solidFill>
                      <a:schemeClr val="accent3">
                        <a:lumMod val="70000"/>
                      </a:schemeClr>
                    </a:solidFill>
                    <a:round/>
                  </a:ln>
                  <a:effectLst/>
                </c:spPr>
                <c:marker>
                  <c:symbol val="circle"/>
                  <c:size val="5"/>
                  <c:spPr>
                    <a:solidFill>
                      <a:schemeClr val="accent3">
                        <a:lumMod val="70000"/>
                      </a:schemeClr>
                    </a:solidFill>
                    <a:ln w="9525">
                      <a:solidFill>
                        <a:schemeClr val="accent3">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[1]Zillow_Data!$C$46:$CO$46</c15:sqref>
                        </c15:formulaRef>
                      </c:ext>
                    </c:extLst>
                    <c:numCache>
                      <c:formatCode>General</c:formatCode>
                      <c:ptCount val="91"/>
                      <c:pt idx="0">
                        <c:v>44</c:v>
                      </c:pt>
                      <c:pt idx="1">
                        <c:v>1210</c:v>
                      </c:pt>
                      <c:pt idx="2">
                        <c:v>1212</c:v>
                      </c:pt>
                      <c:pt idx="3">
                        <c:v>1215</c:v>
                      </c:pt>
                      <c:pt idx="4">
                        <c:v>1217</c:v>
                      </c:pt>
                      <c:pt idx="5">
                        <c:v>1220</c:v>
                      </c:pt>
                      <c:pt idx="6">
                        <c:v>1222</c:v>
                      </c:pt>
                      <c:pt idx="7">
                        <c:v>1225</c:v>
                      </c:pt>
                      <c:pt idx="8">
                        <c:v>1228</c:v>
                      </c:pt>
                      <c:pt idx="9">
                        <c:v>1230</c:v>
                      </c:pt>
                      <c:pt idx="10">
                        <c:v>1233</c:v>
                      </c:pt>
                      <c:pt idx="11">
                        <c:v>1236</c:v>
                      </c:pt>
                      <c:pt idx="12">
                        <c:v>1239</c:v>
                      </c:pt>
                      <c:pt idx="13">
                        <c:v>1242</c:v>
                      </c:pt>
                      <c:pt idx="14">
                        <c:v>1244</c:v>
                      </c:pt>
                      <c:pt idx="15">
                        <c:v>1247</c:v>
                      </c:pt>
                      <c:pt idx="16">
                        <c:v>1249</c:v>
                      </c:pt>
                      <c:pt idx="17">
                        <c:v>1251</c:v>
                      </c:pt>
                      <c:pt idx="18">
                        <c:v>1253</c:v>
                      </c:pt>
                      <c:pt idx="19">
                        <c:v>1255</c:v>
                      </c:pt>
                      <c:pt idx="20">
                        <c:v>1257</c:v>
                      </c:pt>
                      <c:pt idx="21">
                        <c:v>1259</c:v>
                      </c:pt>
                      <c:pt idx="22">
                        <c:v>1261</c:v>
                      </c:pt>
                      <c:pt idx="23">
                        <c:v>1262</c:v>
                      </c:pt>
                      <c:pt idx="24">
                        <c:v>1264</c:v>
                      </c:pt>
                      <c:pt idx="25">
                        <c:v>1266</c:v>
                      </c:pt>
                      <c:pt idx="26">
                        <c:v>1268</c:v>
                      </c:pt>
                      <c:pt idx="27">
                        <c:v>1270</c:v>
                      </c:pt>
                      <c:pt idx="28">
                        <c:v>1271</c:v>
                      </c:pt>
                      <c:pt idx="29">
                        <c:v>1273</c:v>
                      </c:pt>
                      <c:pt idx="30">
                        <c:v>1275</c:v>
                      </c:pt>
                      <c:pt idx="31">
                        <c:v>1276</c:v>
                      </c:pt>
                      <c:pt idx="32">
                        <c:v>1278</c:v>
                      </c:pt>
                      <c:pt idx="33">
                        <c:v>1280</c:v>
                      </c:pt>
                      <c:pt idx="34">
                        <c:v>1282</c:v>
                      </c:pt>
                      <c:pt idx="35">
                        <c:v>1284</c:v>
                      </c:pt>
                      <c:pt idx="36">
                        <c:v>1286</c:v>
                      </c:pt>
                      <c:pt idx="37">
                        <c:v>1288</c:v>
                      </c:pt>
                      <c:pt idx="38">
                        <c:v>1290</c:v>
                      </c:pt>
                      <c:pt idx="39">
                        <c:v>1292</c:v>
                      </c:pt>
                      <c:pt idx="40">
                        <c:v>1294</c:v>
                      </c:pt>
                      <c:pt idx="41">
                        <c:v>1295</c:v>
                      </c:pt>
                      <c:pt idx="42">
                        <c:v>1297</c:v>
                      </c:pt>
                      <c:pt idx="43">
                        <c:v>1299</c:v>
                      </c:pt>
                      <c:pt idx="44">
                        <c:v>1301</c:v>
                      </c:pt>
                      <c:pt idx="45">
                        <c:v>1303</c:v>
                      </c:pt>
                      <c:pt idx="46">
                        <c:v>1305</c:v>
                      </c:pt>
                      <c:pt idx="47">
                        <c:v>1306</c:v>
                      </c:pt>
                      <c:pt idx="48">
                        <c:v>1308</c:v>
                      </c:pt>
                      <c:pt idx="49">
                        <c:v>1310</c:v>
                      </c:pt>
                      <c:pt idx="50">
                        <c:v>1312</c:v>
                      </c:pt>
                      <c:pt idx="51">
                        <c:v>1315</c:v>
                      </c:pt>
                      <c:pt idx="52">
                        <c:v>1317</c:v>
                      </c:pt>
                      <c:pt idx="53">
                        <c:v>1319</c:v>
                      </c:pt>
                      <c:pt idx="54">
                        <c:v>1322</c:v>
                      </c:pt>
                      <c:pt idx="55">
                        <c:v>1325</c:v>
                      </c:pt>
                      <c:pt idx="56">
                        <c:v>1328</c:v>
                      </c:pt>
                      <c:pt idx="57">
                        <c:v>1330</c:v>
                      </c:pt>
                      <c:pt idx="58">
                        <c:v>1333</c:v>
                      </c:pt>
                      <c:pt idx="59">
                        <c:v>1336</c:v>
                      </c:pt>
                      <c:pt idx="60">
                        <c:v>1338</c:v>
                      </c:pt>
                      <c:pt idx="61">
                        <c:v>1340</c:v>
                      </c:pt>
                      <c:pt idx="62">
                        <c:v>1343</c:v>
                      </c:pt>
                      <c:pt idx="63">
                        <c:v>1345</c:v>
                      </c:pt>
                      <c:pt idx="64">
                        <c:v>1347</c:v>
                      </c:pt>
                      <c:pt idx="65">
                        <c:v>1350</c:v>
                      </c:pt>
                      <c:pt idx="66">
                        <c:v>1352</c:v>
                      </c:pt>
                      <c:pt idx="67">
                        <c:v>1354</c:v>
                      </c:pt>
                      <c:pt idx="68">
                        <c:v>1356</c:v>
                      </c:pt>
                      <c:pt idx="69">
                        <c:v>1358</c:v>
                      </c:pt>
                      <c:pt idx="70">
                        <c:v>1360</c:v>
                      </c:pt>
                      <c:pt idx="71">
                        <c:v>1363</c:v>
                      </c:pt>
                      <c:pt idx="72">
                        <c:v>1365</c:v>
                      </c:pt>
                      <c:pt idx="73">
                        <c:v>1368</c:v>
                      </c:pt>
                      <c:pt idx="74">
                        <c:v>1372</c:v>
                      </c:pt>
                      <c:pt idx="75">
                        <c:v>1376</c:v>
                      </c:pt>
                      <c:pt idx="76">
                        <c:v>1380</c:v>
                      </c:pt>
                      <c:pt idx="77">
                        <c:v>1385</c:v>
                      </c:pt>
                      <c:pt idx="78">
                        <c:v>1390</c:v>
                      </c:pt>
                      <c:pt idx="79">
                        <c:v>1395</c:v>
                      </c:pt>
                      <c:pt idx="80">
                        <c:v>1402</c:v>
                      </c:pt>
                      <c:pt idx="81">
                        <c:v>1409</c:v>
                      </c:pt>
                      <c:pt idx="82">
                        <c:v>1416</c:v>
                      </c:pt>
                      <c:pt idx="83">
                        <c:v>1424</c:v>
                      </c:pt>
                      <c:pt idx="84">
                        <c:v>1432</c:v>
                      </c:pt>
                      <c:pt idx="85">
                        <c:v>1440</c:v>
                      </c:pt>
                      <c:pt idx="86">
                        <c:v>1449</c:v>
                      </c:pt>
                      <c:pt idx="87">
                        <c:v>1457</c:v>
                      </c:pt>
                      <c:pt idx="88">
                        <c:v>1466</c:v>
                      </c:pt>
                      <c:pt idx="89">
                        <c:v>1474</c:v>
                      </c:pt>
                      <c:pt idx="90">
                        <c:v>1483</c:v>
                      </c:pt>
                    </c:numCache>
                  </c:numRef>
                </c:val>
                <c:smooth val="0"/>
                <c:extLst xmlns:c15="http://schemas.microsoft.com/office/drawing/2012/chart">
                  <c:ext xmlns:c16="http://schemas.microsoft.com/office/drawing/2014/chart" uri="{C3380CC4-5D6E-409C-BE32-E72D297353CC}">
                    <c16:uniqueId val="{0000002C-B135-4F29-B62C-2A8A2B3064F6}"/>
                  </c:ext>
                </c:extLst>
              </c15:ser>
            </c15:filteredLineSeries>
            <c15:filteredLineSeries>
              <c15:ser>
                <c:idx val="45"/>
                <c:order val="45"/>
                <c:tx>
                  <c:strRef>
                    <c:extLst xmlns:c15="http://schemas.microsoft.com/office/drawing/2012/chart">
                      <c:ext xmlns:c15="http://schemas.microsoft.com/office/drawing/2012/chart" uri="{02D57815-91ED-43cb-92C2-25804820EDAC}">
                        <c15:formulaRef>
                          <c15:sqref>[1]Zillow_Data!$B$47</c15:sqref>
                        </c15:formulaRef>
                      </c:ext>
                    </c:extLst>
                    <c:strCache>
                      <c:ptCount val="1"/>
                      <c:pt idx="0">
                        <c:v>Richmond, VA</c:v>
                      </c:pt>
                    </c:strCache>
                  </c:strRef>
                </c:tx>
                <c:spPr>
                  <a:ln w="28575" cap="rnd">
                    <a:solidFill>
                      <a:schemeClr val="accent4">
                        <a:lumMod val="70000"/>
                      </a:schemeClr>
                    </a:solidFill>
                    <a:round/>
                  </a:ln>
                  <a:effectLst/>
                </c:spPr>
                <c:marker>
                  <c:symbol val="circle"/>
                  <c:size val="5"/>
                  <c:spPr>
                    <a:solidFill>
                      <a:schemeClr val="accent4">
                        <a:lumMod val="70000"/>
                      </a:schemeClr>
                    </a:solidFill>
                    <a:ln w="9525">
                      <a:solidFill>
                        <a:schemeClr val="accent4">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[1]Zillow_Data!$C$47:$CO$47</c15:sqref>
                        </c15:formulaRef>
                      </c:ext>
                    </c:extLst>
                    <c:numCache>
                      <c:formatCode>General</c:formatCode>
                      <c:ptCount val="91"/>
                      <c:pt idx="0">
                        <c:v>45</c:v>
                      </c:pt>
                      <c:pt idx="2">
                        <c:v>1048</c:v>
                      </c:pt>
                      <c:pt idx="3">
                        <c:v>1050</c:v>
                      </c:pt>
                      <c:pt idx="4">
                        <c:v>1052</c:v>
                      </c:pt>
                      <c:pt idx="5">
                        <c:v>1055</c:v>
                      </c:pt>
                      <c:pt idx="6">
                        <c:v>1057</c:v>
                      </c:pt>
                      <c:pt idx="7">
                        <c:v>1059</c:v>
                      </c:pt>
                      <c:pt idx="8">
                        <c:v>1061</c:v>
                      </c:pt>
                      <c:pt idx="9">
                        <c:v>1064</c:v>
                      </c:pt>
                      <c:pt idx="10">
                        <c:v>1066</c:v>
                      </c:pt>
                      <c:pt idx="11">
                        <c:v>1068</c:v>
                      </c:pt>
                      <c:pt idx="12">
                        <c:v>1070</c:v>
                      </c:pt>
                      <c:pt idx="13">
                        <c:v>1072</c:v>
                      </c:pt>
                      <c:pt idx="14">
                        <c:v>1074</c:v>
                      </c:pt>
                      <c:pt idx="15">
                        <c:v>1076</c:v>
                      </c:pt>
                      <c:pt idx="16">
                        <c:v>1078</c:v>
                      </c:pt>
                      <c:pt idx="17">
                        <c:v>1080</c:v>
                      </c:pt>
                      <c:pt idx="18">
                        <c:v>1083</c:v>
                      </c:pt>
                      <c:pt idx="19">
                        <c:v>1085</c:v>
                      </c:pt>
                      <c:pt idx="20">
                        <c:v>1087</c:v>
                      </c:pt>
                      <c:pt idx="21">
                        <c:v>1090</c:v>
                      </c:pt>
                      <c:pt idx="22">
                        <c:v>1093</c:v>
                      </c:pt>
                      <c:pt idx="23">
                        <c:v>1096</c:v>
                      </c:pt>
                      <c:pt idx="24">
                        <c:v>1099</c:v>
                      </c:pt>
                      <c:pt idx="25">
                        <c:v>1102</c:v>
                      </c:pt>
                      <c:pt idx="26">
                        <c:v>1105</c:v>
                      </c:pt>
                      <c:pt idx="27">
                        <c:v>1107</c:v>
                      </c:pt>
                      <c:pt idx="28">
                        <c:v>1110</c:v>
                      </c:pt>
                      <c:pt idx="29">
                        <c:v>1112</c:v>
                      </c:pt>
                      <c:pt idx="30">
                        <c:v>1114</c:v>
                      </c:pt>
                      <c:pt idx="31">
                        <c:v>1116</c:v>
                      </c:pt>
                      <c:pt idx="32">
                        <c:v>1118</c:v>
                      </c:pt>
                      <c:pt idx="33">
                        <c:v>1120</c:v>
                      </c:pt>
                      <c:pt idx="34">
                        <c:v>1122</c:v>
                      </c:pt>
                      <c:pt idx="35">
                        <c:v>1125</c:v>
                      </c:pt>
                      <c:pt idx="36">
                        <c:v>1127</c:v>
                      </c:pt>
                      <c:pt idx="37">
                        <c:v>1130</c:v>
                      </c:pt>
                      <c:pt idx="38">
                        <c:v>1132</c:v>
                      </c:pt>
                      <c:pt idx="39">
                        <c:v>1135</c:v>
                      </c:pt>
                      <c:pt idx="40">
                        <c:v>1138</c:v>
                      </c:pt>
                      <c:pt idx="41">
                        <c:v>1141</c:v>
                      </c:pt>
                      <c:pt idx="42">
                        <c:v>1144</c:v>
                      </c:pt>
                      <c:pt idx="43">
                        <c:v>1148</c:v>
                      </c:pt>
                      <c:pt idx="44">
                        <c:v>1152</c:v>
                      </c:pt>
                      <c:pt idx="45">
                        <c:v>1155</c:v>
                      </c:pt>
                      <c:pt idx="46">
                        <c:v>1159</c:v>
                      </c:pt>
                      <c:pt idx="47">
                        <c:v>1163</c:v>
                      </c:pt>
                      <c:pt idx="48">
                        <c:v>1167</c:v>
                      </c:pt>
                      <c:pt idx="49">
                        <c:v>1171</c:v>
                      </c:pt>
                      <c:pt idx="50">
                        <c:v>1175</c:v>
                      </c:pt>
                      <c:pt idx="51">
                        <c:v>1179</c:v>
                      </c:pt>
                      <c:pt idx="52">
                        <c:v>1183</c:v>
                      </c:pt>
                      <c:pt idx="53">
                        <c:v>1186</c:v>
                      </c:pt>
                      <c:pt idx="54">
                        <c:v>1190</c:v>
                      </c:pt>
                      <c:pt idx="55">
                        <c:v>1194</c:v>
                      </c:pt>
                      <c:pt idx="56">
                        <c:v>1198</c:v>
                      </c:pt>
                      <c:pt idx="57">
                        <c:v>1201</c:v>
                      </c:pt>
                      <c:pt idx="58">
                        <c:v>1205</c:v>
                      </c:pt>
                      <c:pt idx="59">
                        <c:v>1208</c:v>
                      </c:pt>
                      <c:pt idx="60">
                        <c:v>1212</c:v>
                      </c:pt>
                      <c:pt idx="61">
                        <c:v>1216</c:v>
                      </c:pt>
                      <c:pt idx="62">
                        <c:v>1219</c:v>
                      </c:pt>
                      <c:pt idx="63">
                        <c:v>1223</c:v>
                      </c:pt>
                      <c:pt idx="64">
                        <c:v>1227</c:v>
                      </c:pt>
                      <c:pt idx="65">
                        <c:v>1231</c:v>
                      </c:pt>
                      <c:pt idx="66">
                        <c:v>1235</c:v>
                      </c:pt>
                      <c:pt idx="67">
                        <c:v>1238</c:v>
                      </c:pt>
                      <c:pt idx="68">
                        <c:v>1242</c:v>
                      </c:pt>
                      <c:pt idx="69">
                        <c:v>1245</c:v>
                      </c:pt>
                      <c:pt idx="70">
                        <c:v>1248</c:v>
                      </c:pt>
                      <c:pt idx="71">
                        <c:v>1251</c:v>
                      </c:pt>
                      <c:pt idx="72">
                        <c:v>1253</c:v>
                      </c:pt>
                      <c:pt idx="73">
                        <c:v>1256</c:v>
                      </c:pt>
                      <c:pt idx="74">
                        <c:v>1258</c:v>
                      </c:pt>
                      <c:pt idx="75">
                        <c:v>1261</c:v>
                      </c:pt>
                      <c:pt idx="76">
                        <c:v>1264</c:v>
                      </c:pt>
                      <c:pt idx="77">
                        <c:v>1267</c:v>
                      </c:pt>
                      <c:pt idx="78">
                        <c:v>1271</c:v>
                      </c:pt>
                      <c:pt idx="79">
                        <c:v>1276</c:v>
                      </c:pt>
                      <c:pt idx="80">
                        <c:v>1280</c:v>
                      </c:pt>
                      <c:pt idx="81">
                        <c:v>1287</c:v>
                      </c:pt>
                      <c:pt idx="82">
                        <c:v>1294</c:v>
                      </c:pt>
                      <c:pt idx="83">
                        <c:v>1301</c:v>
                      </c:pt>
                      <c:pt idx="84">
                        <c:v>1308</c:v>
                      </c:pt>
                      <c:pt idx="85">
                        <c:v>1316</c:v>
                      </c:pt>
                      <c:pt idx="86">
                        <c:v>1323</c:v>
                      </c:pt>
                      <c:pt idx="87">
                        <c:v>1331</c:v>
                      </c:pt>
                      <c:pt idx="88">
                        <c:v>1338</c:v>
                      </c:pt>
                      <c:pt idx="89">
                        <c:v>1346</c:v>
                      </c:pt>
                      <c:pt idx="90">
                        <c:v>1354</c:v>
                      </c:pt>
                    </c:numCache>
                  </c:numRef>
                </c:val>
                <c:smooth val="0"/>
                <c:extLst xmlns:c15="http://schemas.microsoft.com/office/drawing/2012/chart">
                  <c:ext xmlns:c16="http://schemas.microsoft.com/office/drawing/2014/chart" uri="{C3380CC4-5D6E-409C-BE32-E72D297353CC}">
                    <c16:uniqueId val="{0000002D-B135-4F29-B62C-2A8A2B3064F6}"/>
                  </c:ext>
                </c:extLst>
              </c15:ser>
            </c15:filteredLineSeries>
            <c15:filteredLineSeries>
              <c15:ser>
                <c:idx val="46"/>
                <c:order val="46"/>
                <c:tx>
                  <c:strRef>
                    <c:extLst xmlns:c15="http://schemas.microsoft.com/office/drawing/2012/chart">
                      <c:ext xmlns:c15="http://schemas.microsoft.com/office/drawing/2012/chart" uri="{02D57815-91ED-43cb-92C2-25804820EDAC}">
                        <c15:formulaRef>
                          <c15:sqref>[1]Zillow_Data!$B$48</c15:sqref>
                        </c15:formulaRef>
                      </c:ext>
                    </c:extLst>
                    <c:strCache>
                      <c:ptCount val="1"/>
                      <c:pt idx="0">
                        <c:v>New Orleans, LA</c:v>
                      </c:pt>
                    </c:strCache>
                  </c:strRef>
                </c:tx>
                <c:spPr>
                  <a:ln w="28575" cap="rnd">
                    <a:solidFill>
                      <a:schemeClr val="accent5">
                        <a:lumMod val="70000"/>
                      </a:schemeClr>
                    </a:solidFill>
                    <a:round/>
                  </a:ln>
                  <a:effectLst/>
                </c:spPr>
                <c:marker>
                  <c:symbol val="circle"/>
                  <c:size val="5"/>
                  <c:spPr>
                    <a:solidFill>
                      <a:schemeClr val="accent5">
                        <a:lumMod val="70000"/>
                      </a:schemeClr>
                    </a:solidFill>
                    <a:ln w="9525">
                      <a:solidFill>
                        <a:schemeClr val="accent5">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[1]Zillow_Data!$C$48:$CO$48</c15:sqref>
                        </c15:formulaRef>
                      </c:ext>
                    </c:extLst>
                    <c:numCache>
                      <c:formatCode>General</c:formatCode>
                      <c:ptCount val="91"/>
                      <c:pt idx="0">
                        <c:v>46</c:v>
                      </c:pt>
                      <c:pt idx="1">
                        <c:v>1095</c:v>
                      </c:pt>
                      <c:pt idx="2">
                        <c:v>1097</c:v>
                      </c:pt>
                      <c:pt idx="3">
                        <c:v>1099</c:v>
                      </c:pt>
                      <c:pt idx="4">
                        <c:v>1100</c:v>
                      </c:pt>
                      <c:pt idx="5">
                        <c:v>1102</c:v>
                      </c:pt>
                      <c:pt idx="6">
                        <c:v>1103</c:v>
                      </c:pt>
                      <c:pt idx="7">
                        <c:v>1105</c:v>
                      </c:pt>
                      <c:pt idx="8">
                        <c:v>1107</c:v>
                      </c:pt>
                      <c:pt idx="9">
                        <c:v>1109</c:v>
                      </c:pt>
                      <c:pt idx="10">
                        <c:v>1110</c:v>
                      </c:pt>
                      <c:pt idx="11">
                        <c:v>1113</c:v>
                      </c:pt>
                      <c:pt idx="12">
                        <c:v>1115</c:v>
                      </c:pt>
                      <c:pt idx="13">
                        <c:v>1117</c:v>
                      </c:pt>
                      <c:pt idx="14">
                        <c:v>1120</c:v>
                      </c:pt>
                      <c:pt idx="15">
                        <c:v>1122</c:v>
                      </c:pt>
                      <c:pt idx="16">
                        <c:v>1124</c:v>
                      </c:pt>
                      <c:pt idx="17">
                        <c:v>1126</c:v>
                      </c:pt>
                      <c:pt idx="18">
                        <c:v>1129</c:v>
                      </c:pt>
                      <c:pt idx="19">
                        <c:v>1132</c:v>
                      </c:pt>
                      <c:pt idx="20">
                        <c:v>1134</c:v>
                      </c:pt>
                      <c:pt idx="21">
                        <c:v>1136</c:v>
                      </c:pt>
                      <c:pt idx="22">
                        <c:v>1138</c:v>
                      </c:pt>
                      <c:pt idx="23">
                        <c:v>1140</c:v>
                      </c:pt>
                      <c:pt idx="24">
                        <c:v>1141</c:v>
                      </c:pt>
                      <c:pt idx="25">
                        <c:v>1143</c:v>
                      </c:pt>
                      <c:pt idx="26">
                        <c:v>1144</c:v>
                      </c:pt>
                      <c:pt idx="27">
                        <c:v>1145</c:v>
                      </c:pt>
                      <c:pt idx="28">
                        <c:v>1146</c:v>
                      </c:pt>
                      <c:pt idx="29">
                        <c:v>1148</c:v>
                      </c:pt>
                      <c:pt idx="30">
                        <c:v>1149</c:v>
                      </c:pt>
                      <c:pt idx="31">
                        <c:v>1150</c:v>
                      </c:pt>
                      <c:pt idx="32">
                        <c:v>1152</c:v>
                      </c:pt>
                      <c:pt idx="33">
                        <c:v>1153</c:v>
                      </c:pt>
                      <c:pt idx="34">
                        <c:v>1155</c:v>
                      </c:pt>
                      <c:pt idx="35">
                        <c:v>1156</c:v>
                      </c:pt>
                      <c:pt idx="36">
                        <c:v>1158</c:v>
                      </c:pt>
                      <c:pt idx="37">
                        <c:v>1160</c:v>
                      </c:pt>
                      <c:pt idx="38">
                        <c:v>1162</c:v>
                      </c:pt>
                      <c:pt idx="39">
                        <c:v>1164</c:v>
                      </c:pt>
                      <c:pt idx="40">
                        <c:v>1166</c:v>
                      </c:pt>
                      <c:pt idx="41">
                        <c:v>1167</c:v>
                      </c:pt>
                      <c:pt idx="42">
                        <c:v>1168</c:v>
                      </c:pt>
                      <c:pt idx="43">
                        <c:v>1169</c:v>
                      </c:pt>
                      <c:pt idx="44">
                        <c:v>1169</c:v>
                      </c:pt>
                      <c:pt idx="45">
                        <c:v>1170</c:v>
                      </c:pt>
                      <c:pt idx="46">
                        <c:v>1170</c:v>
                      </c:pt>
                      <c:pt idx="47">
                        <c:v>1171</c:v>
                      </c:pt>
                      <c:pt idx="48">
                        <c:v>1172</c:v>
                      </c:pt>
                      <c:pt idx="49">
                        <c:v>1173</c:v>
                      </c:pt>
                      <c:pt idx="50">
                        <c:v>1174</c:v>
                      </c:pt>
                      <c:pt idx="51">
                        <c:v>1175</c:v>
                      </c:pt>
                      <c:pt idx="52">
                        <c:v>1176</c:v>
                      </c:pt>
                      <c:pt idx="53">
                        <c:v>1176</c:v>
                      </c:pt>
                      <c:pt idx="54">
                        <c:v>1177</c:v>
                      </c:pt>
                      <c:pt idx="55">
                        <c:v>1178</c:v>
                      </c:pt>
                      <c:pt idx="56">
                        <c:v>1180</c:v>
                      </c:pt>
                      <c:pt idx="57">
                        <c:v>1181</c:v>
                      </c:pt>
                      <c:pt idx="58">
                        <c:v>1182</c:v>
                      </c:pt>
                      <c:pt idx="59">
                        <c:v>1183</c:v>
                      </c:pt>
                      <c:pt idx="60">
                        <c:v>1185</c:v>
                      </c:pt>
                      <c:pt idx="61">
                        <c:v>1186</c:v>
                      </c:pt>
                      <c:pt idx="62">
                        <c:v>1188</c:v>
                      </c:pt>
                      <c:pt idx="63">
                        <c:v>1190</c:v>
                      </c:pt>
                      <c:pt idx="64">
                        <c:v>1192</c:v>
                      </c:pt>
                      <c:pt idx="65">
                        <c:v>1194</c:v>
                      </c:pt>
                      <c:pt idx="66">
                        <c:v>1197</c:v>
                      </c:pt>
                      <c:pt idx="67">
                        <c:v>1200</c:v>
                      </c:pt>
                      <c:pt idx="68">
                        <c:v>1202</c:v>
                      </c:pt>
                      <c:pt idx="69">
                        <c:v>1204</c:v>
                      </c:pt>
                      <c:pt idx="70">
                        <c:v>1207</c:v>
                      </c:pt>
                      <c:pt idx="71">
                        <c:v>1208</c:v>
                      </c:pt>
                      <c:pt idx="72">
                        <c:v>1210</c:v>
                      </c:pt>
                      <c:pt idx="73">
                        <c:v>1211</c:v>
                      </c:pt>
                      <c:pt idx="74">
                        <c:v>1212</c:v>
                      </c:pt>
                      <c:pt idx="75">
                        <c:v>1213</c:v>
                      </c:pt>
                      <c:pt idx="76">
                        <c:v>1214</c:v>
                      </c:pt>
                      <c:pt idx="77">
                        <c:v>1216</c:v>
                      </c:pt>
                      <c:pt idx="78">
                        <c:v>1218</c:v>
                      </c:pt>
                      <c:pt idx="79">
                        <c:v>1220</c:v>
                      </c:pt>
                      <c:pt idx="80">
                        <c:v>1225</c:v>
                      </c:pt>
                      <c:pt idx="81">
                        <c:v>1230</c:v>
                      </c:pt>
                      <c:pt idx="82">
                        <c:v>1235</c:v>
                      </c:pt>
                      <c:pt idx="83">
                        <c:v>1241</c:v>
                      </c:pt>
                      <c:pt idx="84">
                        <c:v>1247</c:v>
                      </c:pt>
                      <c:pt idx="85">
                        <c:v>1252</c:v>
                      </c:pt>
                      <c:pt idx="86">
                        <c:v>1258</c:v>
                      </c:pt>
                      <c:pt idx="87">
                        <c:v>1265</c:v>
                      </c:pt>
                      <c:pt idx="88">
                        <c:v>1271</c:v>
                      </c:pt>
                      <c:pt idx="89">
                        <c:v>1277</c:v>
                      </c:pt>
                      <c:pt idx="90">
                        <c:v>1284</c:v>
                      </c:pt>
                    </c:numCache>
                  </c:numRef>
                </c:val>
                <c:smooth val="0"/>
                <c:extLst xmlns:c15="http://schemas.microsoft.com/office/drawing/2012/chart">
                  <c:ext xmlns:c16="http://schemas.microsoft.com/office/drawing/2014/chart" uri="{C3380CC4-5D6E-409C-BE32-E72D297353CC}">
                    <c16:uniqueId val="{0000002E-B135-4F29-B62C-2A8A2B3064F6}"/>
                  </c:ext>
                </c:extLst>
              </c15:ser>
            </c15:filteredLineSeries>
            <c15:filteredLineSeries>
              <c15:ser>
                <c:idx val="47"/>
                <c:order val="47"/>
                <c:tx>
                  <c:strRef>
                    <c:extLst xmlns:c15="http://schemas.microsoft.com/office/drawing/2012/chart">
                      <c:ext xmlns:c15="http://schemas.microsoft.com/office/drawing/2012/chart" uri="{02D57815-91ED-43cb-92C2-25804820EDAC}">
                        <c15:formulaRef>
                          <c15:sqref>[1]Zillow_Data!$B$49</c15:sqref>
                        </c15:formulaRef>
                      </c:ext>
                    </c:extLst>
                    <c:strCache>
                      <c:ptCount val="1"/>
                      <c:pt idx="0">
                        <c:v>Buffalo, NY</c:v>
                      </c:pt>
                    </c:strCache>
                  </c:strRef>
                </c:tx>
                <c:spPr>
                  <a:ln w="28575" cap="rnd">
                    <a:solidFill>
                      <a:schemeClr val="accent6">
                        <a:lumMod val="70000"/>
                      </a:schemeClr>
                    </a:solidFill>
                    <a:round/>
                  </a:ln>
                  <a:effectLst/>
                </c:spPr>
                <c:marker>
                  <c:symbol val="circle"/>
                  <c:size val="5"/>
                  <c:spPr>
                    <a:solidFill>
                      <a:schemeClr val="accent6">
                        <a:lumMod val="70000"/>
                      </a:schemeClr>
                    </a:solidFill>
                    <a:ln w="9525">
                      <a:solidFill>
                        <a:schemeClr val="accent6">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[1]Zillow_Data!$C$49:$CO$49</c15:sqref>
                        </c15:formulaRef>
                      </c:ext>
                    </c:extLst>
                    <c:numCache>
                      <c:formatCode>General</c:formatCode>
                      <c:ptCount val="91"/>
                      <c:pt idx="0">
                        <c:v>47</c:v>
                      </c:pt>
                      <c:pt idx="2">
                        <c:v>848</c:v>
                      </c:pt>
                      <c:pt idx="3">
                        <c:v>854</c:v>
                      </c:pt>
                      <c:pt idx="4">
                        <c:v>860</c:v>
                      </c:pt>
                      <c:pt idx="5">
                        <c:v>866</c:v>
                      </c:pt>
                      <c:pt idx="6">
                        <c:v>872</c:v>
                      </c:pt>
                      <c:pt idx="7">
                        <c:v>878</c:v>
                      </c:pt>
                      <c:pt idx="8">
                        <c:v>884</c:v>
                      </c:pt>
                      <c:pt idx="9">
                        <c:v>890</c:v>
                      </c:pt>
                      <c:pt idx="10">
                        <c:v>896</c:v>
                      </c:pt>
                      <c:pt idx="11">
                        <c:v>902</c:v>
                      </c:pt>
                      <c:pt idx="12">
                        <c:v>907</c:v>
                      </c:pt>
                      <c:pt idx="13">
                        <c:v>912</c:v>
                      </c:pt>
                      <c:pt idx="14">
                        <c:v>916</c:v>
                      </c:pt>
                      <c:pt idx="15">
                        <c:v>921</c:v>
                      </c:pt>
                      <c:pt idx="16">
                        <c:v>925</c:v>
                      </c:pt>
                      <c:pt idx="17">
                        <c:v>929</c:v>
                      </c:pt>
                      <c:pt idx="18">
                        <c:v>932</c:v>
                      </c:pt>
                      <c:pt idx="19">
                        <c:v>936</c:v>
                      </c:pt>
                      <c:pt idx="20">
                        <c:v>940</c:v>
                      </c:pt>
                      <c:pt idx="21">
                        <c:v>942</c:v>
                      </c:pt>
                      <c:pt idx="22">
                        <c:v>945</c:v>
                      </c:pt>
                      <c:pt idx="23">
                        <c:v>948</c:v>
                      </c:pt>
                      <c:pt idx="24">
                        <c:v>951</c:v>
                      </c:pt>
                      <c:pt idx="25">
                        <c:v>953</c:v>
                      </c:pt>
                      <c:pt idx="26">
                        <c:v>956</c:v>
                      </c:pt>
                      <c:pt idx="27">
                        <c:v>958</c:v>
                      </c:pt>
                      <c:pt idx="28">
                        <c:v>961</c:v>
                      </c:pt>
                      <c:pt idx="29">
                        <c:v>963</c:v>
                      </c:pt>
                      <c:pt idx="30">
                        <c:v>966</c:v>
                      </c:pt>
                      <c:pt idx="31">
                        <c:v>969</c:v>
                      </c:pt>
                      <c:pt idx="32">
                        <c:v>973</c:v>
                      </c:pt>
                      <c:pt idx="33">
                        <c:v>976</c:v>
                      </c:pt>
                      <c:pt idx="34">
                        <c:v>980</c:v>
                      </c:pt>
                      <c:pt idx="35">
                        <c:v>983</c:v>
                      </c:pt>
                      <c:pt idx="36">
                        <c:v>986</c:v>
                      </c:pt>
                      <c:pt idx="37">
                        <c:v>989</c:v>
                      </c:pt>
                      <c:pt idx="38">
                        <c:v>992</c:v>
                      </c:pt>
                      <c:pt idx="39">
                        <c:v>994</c:v>
                      </c:pt>
                      <c:pt idx="40">
                        <c:v>997</c:v>
                      </c:pt>
                      <c:pt idx="41">
                        <c:v>1000</c:v>
                      </c:pt>
                      <c:pt idx="42">
                        <c:v>1002</c:v>
                      </c:pt>
                      <c:pt idx="43">
                        <c:v>1005</c:v>
                      </c:pt>
                      <c:pt idx="44">
                        <c:v>1007</c:v>
                      </c:pt>
                      <c:pt idx="45">
                        <c:v>1010</c:v>
                      </c:pt>
                      <c:pt idx="46">
                        <c:v>1012</c:v>
                      </c:pt>
                      <c:pt idx="47">
                        <c:v>1015</c:v>
                      </c:pt>
                      <c:pt idx="48">
                        <c:v>1018</c:v>
                      </c:pt>
                      <c:pt idx="49">
                        <c:v>1021</c:v>
                      </c:pt>
                      <c:pt idx="50">
                        <c:v>1024</c:v>
                      </c:pt>
                      <c:pt idx="51">
                        <c:v>1027</c:v>
                      </c:pt>
                      <c:pt idx="52">
                        <c:v>1030</c:v>
                      </c:pt>
                      <c:pt idx="53">
                        <c:v>1033</c:v>
                      </c:pt>
                      <c:pt idx="54">
                        <c:v>1036</c:v>
                      </c:pt>
                      <c:pt idx="55">
                        <c:v>1039</c:v>
                      </c:pt>
                      <c:pt idx="56">
                        <c:v>1042</c:v>
                      </c:pt>
                      <c:pt idx="57">
                        <c:v>1045</c:v>
                      </c:pt>
                      <c:pt idx="58">
                        <c:v>1048</c:v>
                      </c:pt>
                      <c:pt idx="59">
                        <c:v>1051</c:v>
                      </c:pt>
                      <c:pt idx="60">
                        <c:v>1054</c:v>
                      </c:pt>
                      <c:pt idx="61">
                        <c:v>1057</c:v>
                      </c:pt>
                      <c:pt idx="62">
                        <c:v>1060</c:v>
                      </c:pt>
                      <c:pt idx="63">
                        <c:v>1063</c:v>
                      </c:pt>
                      <c:pt idx="64">
                        <c:v>1065</c:v>
                      </c:pt>
                      <c:pt idx="65">
                        <c:v>1068</c:v>
                      </c:pt>
                      <c:pt idx="66">
                        <c:v>1071</c:v>
                      </c:pt>
                      <c:pt idx="67">
                        <c:v>1074</c:v>
                      </c:pt>
                      <c:pt idx="68">
                        <c:v>1077</c:v>
                      </c:pt>
                      <c:pt idx="69">
                        <c:v>1080</c:v>
                      </c:pt>
                      <c:pt idx="70">
                        <c:v>1083</c:v>
                      </c:pt>
                      <c:pt idx="71">
                        <c:v>1086</c:v>
                      </c:pt>
                      <c:pt idx="72">
                        <c:v>1090</c:v>
                      </c:pt>
                      <c:pt idx="73">
                        <c:v>1094</c:v>
                      </c:pt>
                      <c:pt idx="74">
                        <c:v>1097</c:v>
                      </c:pt>
                      <c:pt idx="75">
                        <c:v>1102</c:v>
                      </c:pt>
                      <c:pt idx="76">
                        <c:v>1106</c:v>
                      </c:pt>
                      <c:pt idx="77">
                        <c:v>1111</c:v>
                      </c:pt>
                      <c:pt idx="78">
                        <c:v>1115</c:v>
                      </c:pt>
                      <c:pt idx="79">
                        <c:v>1120</c:v>
                      </c:pt>
                      <c:pt idx="80">
                        <c:v>1125</c:v>
                      </c:pt>
                      <c:pt idx="81">
                        <c:v>1130</c:v>
                      </c:pt>
                      <c:pt idx="82">
                        <c:v>1136</c:v>
                      </c:pt>
                      <c:pt idx="83">
                        <c:v>1141</c:v>
                      </c:pt>
                      <c:pt idx="84">
                        <c:v>1147</c:v>
                      </c:pt>
                      <c:pt idx="85">
                        <c:v>1153</c:v>
                      </c:pt>
                      <c:pt idx="86">
                        <c:v>1158</c:v>
                      </c:pt>
                      <c:pt idx="87">
                        <c:v>1164</c:v>
                      </c:pt>
                      <c:pt idx="88">
                        <c:v>1170</c:v>
                      </c:pt>
                      <c:pt idx="89">
                        <c:v>1176</c:v>
                      </c:pt>
                      <c:pt idx="90">
                        <c:v>1182</c:v>
                      </c:pt>
                    </c:numCache>
                  </c:numRef>
                </c:val>
                <c:smooth val="0"/>
                <c:extLst xmlns:c15="http://schemas.microsoft.com/office/drawing/2012/chart">
                  <c:ext xmlns:c16="http://schemas.microsoft.com/office/drawing/2014/chart" uri="{C3380CC4-5D6E-409C-BE32-E72D297353CC}">
                    <c16:uniqueId val="{0000002F-B135-4F29-B62C-2A8A2B3064F6}"/>
                  </c:ext>
                </c:extLst>
              </c15:ser>
            </c15:filteredLineSeries>
            <c15:filteredLineSeries>
              <c15:ser>
                <c:idx val="48"/>
                <c:order val="48"/>
                <c:tx>
                  <c:strRef>
                    <c:extLst xmlns:c15="http://schemas.microsoft.com/office/drawing/2012/chart">
                      <c:ext xmlns:c15="http://schemas.microsoft.com/office/drawing/2012/chart" uri="{02D57815-91ED-43cb-92C2-25804820EDAC}">
                        <c15:formulaRef>
                          <c15:sqref>[1]Zillow_Data!$B$50</c15:sqref>
                        </c15:formulaRef>
                      </c:ext>
                    </c:extLst>
                    <c:strCache>
                      <c:ptCount val="1"/>
                      <c:pt idx="0">
                        <c:v>Raleigh, NC</c:v>
                      </c:pt>
                    </c:strCache>
                  </c:strRef>
                </c:tx>
                <c:spPr>
                  <a:ln w="28575" cap="rnd">
                    <a:solidFill>
                      <a:schemeClr val="accent1">
                        <a:lumMod val="50000"/>
                        <a:lumOff val="50000"/>
                      </a:schemeClr>
                    </a:solidFill>
                    <a:round/>
                  </a:ln>
                  <a:effectLst/>
                </c:spPr>
                <c:marker>
                  <c:symbol val="circle"/>
                  <c:size val="5"/>
                  <c:spPr>
                    <a:solidFill>
                      <a:schemeClr val="accent1">
                        <a:lumMod val="50000"/>
                        <a:lumOff val="50000"/>
                      </a:schemeClr>
                    </a:solidFill>
                    <a:ln w="9525">
                      <a:solidFill>
                        <a:schemeClr val="accent1">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[1]Zillow_Data!$C$50:$CO$50</c15:sqref>
                        </c15:formulaRef>
                      </c:ext>
                    </c:extLst>
                    <c:numCache>
                      <c:formatCode>General</c:formatCode>
                      <c:ptCount val="91"/>
                      <c:pt idx="0">
                        <c:v>48</c:v>
                      </c:pt>
                      <c:pt idx="1">
                        <c:v>1140</c:v>
                      </c:pt>
                      <c:pt idx="2">
                        <c:v>1143</c:v>
                      </c:pt>
                      <c:pt idx="3">
                        <c:v>1146</c:v>
                      </c:pt>
                      <c:pt idx="4">
                        <c:v>1148</c:v>
                      </c:pt>
                      <c:pt idx="5">
                        <c:v>1151</c:v>
                      </c:pt>
                      <c:pt idx="6">
                        <c:v>1154</c:v>
                      </c:pt>
                      <c:pt idx="7">
                        <c:v>1157</c:v>
                      </c:pt>
                      <c:pt idx="8">
                        <c:v>1160</c:v>
                      </c:pt>
                      <c:pt idx="9">
                        <c:v>1163</c:v>
                      </c:pt>
                      <c:pt idx="10">
                        <c:v>1166</c:v>
                      </c:pt>
                      <c:pt idx="11">
                        <c:v>1170</c:v>
                      </c:pt>
                      <c:pt idx="12">
                        <c:v>1173</c:v>
                      </c:pt>
                      <c:pt idx="13">
                        <c:v>1177</c:v>
                      </c:pt>
                      <c:pt idx="14">
                        <c:v>1181</c:v>
                      </c:pt>
                      <c:pt idx="15">
                        <c:v>1185</c:v>
                      </c:pt>
                      <c:pt idx="16">
                        <c:v>1189</c:v>
                      </c:pt>
                      <c:pt idx="17">
                        <c:v>1193</c:v>
                      </c:pt>
                      <c:pt idx="18">
                        <c:v>1196</c:v>
                      </c:pt>
                      <c:pt idx="19">
                        <c:v>1200</c:v>
                      </c:pt>
                      <c:pt idx="20">
                        <c:v>1204</c:v>
                      </c:pt>
                      <c:pt idx="21">
                        <c:v>1207</c:v>
                      </c:pt>
                      <c:pt idx="22">
                        <c:v>1211</c:v>
                      </c:pt>
                      <c:pt idx="23">
                        <c:v>1214</c:v>
                      </c:pt>
                      <c:pt idx="24">
                        <c:v>1218</c:v>
                      </c:pt>
                      <c:pt idx="25">
                        <c:v>1222</c:v>
                      </c:pt>
                      <c:pt idx="26">
                        <c:v>1225</c:v>
                      </c:pt>
                      <c:pt idx="27">
                        <c:v>1229</c:v>
                      </c:pt>
                      <c:pt idx="28">
                        <c:v>1233</c:v>
                      </c:pt>
                      <c:pt idx="29">
                        <c:v>1236</c:v>
                      </c:pt>
                      <c:pt idx="30">
                        <c:v>1240</c:v>
                      </c:pt>
                      <c:pt idx="31">
                        <c:v>1244</c:v>
                      </c:pt>
                      <c:pt idx="32">
                        <c:v>1247</c:v>
                      </c:pt>
                      <c:pt idx="33">
                        <c:v>1250</c:v>
                      </c:pt>
                      <c:pt idx="34">
                        <c:v>1254</c:v>
                      </c:pt>
                      <c:pt idx="35">
                        <c:v>1257</c:v>
                      </c:pt>
                      <c:pt idx="36">
                        <c:v>1260</c:v>
                      </c:pt>
                      <c:pt idx="37">
                        <c:v>1263</c:v>
                      </c:pt>
                      <c:pt idx="38">
                        <c:v>1266</c:v>
                      </c:pt>
                      <c:pt idx="39">
                        <c:v>1269</c:v>
                      </c:pt>
                      <c:pt idx="40">
                        <c:v>1272</c:v>
                      </c:pt>
                      <c:pt idx="41">
                        <c:v>1275</c:v>
                      </c:pt>
                      <c:pt idx="42">
                        <c:v>1277</c:v>
                      </c:pt>
                      <c:pt idx="43">
                        <c:v>1280</c:v>
                      </c:pt>
                      <c:pt idx="44">
                        <c:v>1283</c:v>
                      </c:pt>
                      <c:pt idx="45">
                        <c:v>1286</c:v>
                      </c:pt>
                      <c:pt idx="46">
                        <c:v>1289</c:v>
                      </c:pt>
                      <c:pt idx="47">
                        <c:v>1293</c:v>
                      </c:pt>
                      <c:pt idx="48">
                        <c:v>1296</c:v>
                      </c:pt>
                      <c:pt idx="49">
                        <c:v>1299</c:v>
                      </c:pt>
                      <c:pt idx="50">
                        <c:v>1302</c:v>
                      </c:pt>
                      <c:pt idx="51">
                        <c:v>1306</c:v>
                      </c:pt>
                      <c:pt idx="52">
                        <c:v>1309</c:v>
                      </c:pt>
                      <c:pt idx="53">
                        <c:v>1313</c:v>
                      </c:pt>
                      <c:pt idx="54">
                        <c:v>1317</c:v>
                      </c:pt>
                      <c:pt idx="55">
                        <c:v>1321</c:v>
                      </c:pt>
                      <c:pt idx="56">
                        <c:v>1325</c:v>
                      </c:pt>
                      <c:pt idx="57">
                        <c:v>1329</c:v>
                      </c:pt>
                      <c:pt idx="58">
                        <c:v>1334</c:v>
                      </c:pt>
                      <c:pt idx="59">
                        <c:v>1339</c:v>
                      </c:pt>
                      <c:pt idx="60">
                        <c:v>1343</c:v>
                      </c:pt>
                      <c:pt idx="61">
                        <c:v>1348</c:v>
                      </c:pt>
                      <c:pt idx="62">
                        <c:v>1353</c:v>
                      </c:pt>
                      <c:pt idx="63">
                        <c:v>1358</c:v>
                      </c:pt>
                      <c:pt idx="64">
                        <c:v>1363</c:v>
                      </c:pt>
                      <c:pt idx="65">
                        <c:v>1368</c:v>
                      </c:pt>
                      <c:pt idx="66">
                        <c:v>1374</c:v>
                      </c:pt>
                      <c:pt idx="67">
                        <c:v>1379</c:v>
                      </c:pt>
                      <c:pt idx="68">
                        <c:v>1383</c:v>
                      </c:pt>
                      <c:pt idx="69">
                        <c:v>1386</c:v>
                      </c:pt>
                      <c:pt idx="70">
                        <c:v>1390</c:v>
                      </c:pt>
                      <c:pt idx="71">
                        <c:v>1393</c:v>
                      </c:pt>
                      <c:pt idx="72">
                        <c:v>1395</c:v>
                      </c:pt>
                      <c:pt idx="73">
                        <c:v>1397</c:v>
                      </c:pt>
                      <c:pt idx="74">
                        <c:v>1399</c:v>
                      </c:pt>
                      <c:pt idx="75">
                        <c:v>1401</c:v>
                      </c:pt>
                      <c:pt idx="76">
                        <c:v>1403</c:v>
                      </c:pt>
                      <c:pt idx="77">
                        <c:v>1407</c:v>
                      </c:pt>
                      <c:pt idx="78">
                        <c:v>1410</c:v>
                      </c:pt>
                      <c:pt idx="79">
                        <c:v>1414</c:v>
                      </c:pt>
                      <c:pt idx="80">
                        <c:v>1421</c:v>
                      </c:pt>
                      <c:pt idx="81">
                        <c:v>1428</c:v>
                      </c:pt>
                      <c:pt idx="82">
                        <c:v>1435</c:v>
                      </c:pt>
                      <c:pt idx="83">
                        <c:v>1444</c:v>
                      </c:pt>
                      <c:pt idx="84">
                        <c:v>1453</c:v>
                      </c:pt>
                      <c:pt idx="85">
                        <c:v>1462</c:v>
                      </c:pt>
                      <c:pt idx="86">
                        <c:v>1472</c:v>
                      </c:pt>
                      <c:pt idx="87">
                        <c:v>1481</c:v>
                      </c:pt>
                      <c:pt idx="88">
                        <c:v>1491</c:v>
                      </c:pt>
                      <c:pt idx="89">
                        <c:v>1501</c:v>
                      </c:pt>
                      <c:pt idx="90">
                        <c:v>1510</c:v>
                      </c:pt>
                    </c:numCache>
                  </c:numRef>
                </c:val>
                <c:smooth val="0"/>
                <c:extLst xmlns:c15="http://schemas.microsoft.com/office/drawing/2012/chart">
                  <c:ext xmlns:c16="http://schemas.microsoft.com/office/drawing/2014/chart" uri="{C3380CC4-5D6E-409C-BE32-E72D297353CC}">
                    <c16:uniqueId val="{00000030-B135-4F29-B62C-2A8A2B3064F6}"/>
                  </c:ext>
                </c:extLst>
              </c15:ser>
            </c15:filteredLineSeries>
            <c15:filteredLineSeries>
              <c15:ser>
                <c:idx val="49"/>
                <c:order val="49"/>
                <c:tx>
                  <c:strRef>
                    <c:extLst xmlns:c15="http://schemas.microsoft.com/office/drawing/2012/chart">
                      <c:ext xmlns:c15="http://schemas.microsoft.com/office/drawing/2012/chart" uri="{02D57815-91ED-43cb-92C2-25804820EDAC}">
                        <c15:formulaRef>
                          <c15:sqref>[1]Zillow_Data!$B$51</c15:sqref>
                        </c15:formulaRef>
                      </c:ext>
                    </c:extLst>
                    <c:strCache>
                      <c:ptCount val="1"/>
                      <c:pt idx="0">
                        <c:v>Birmingham, AL</c:v>
                      </c:pt>
                    </c:strCache>
                  </c:strRef>
                </c:tx>
                <c:spPr>
                  <a:ln w="28575" cap="rnd">
                    <a:solidFill>
                      <a:schemeClr val="accent2">
                        <a:lumMod val="50000"/>
                        <a:lumOff val="50000"/>
                      </a:schemeClr>
                    </a:solidFill>
                    <a:round/>
                  </a:ln>
                  <a:effectLst/>
                </c:spPr>
                <c:marker>
                  <c:symbol val="circle"/>
                  <c:size val="5"/>
                  <c:spPr>
                    <a:solidFill>
                      <a:schemeClr val="accent2">
                        <a:lumMod val="50000"/>
                        <a:lumOff val="50000"/>
                      </a:schemeClr>
                    </a:solidFill>
                    <a:ln w="9525">
                      <a:solidFill>
                        <a:schemeClr val="accent2">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[1]Zillow_Data!$C$51:$CO$51</c15:sqref>
                        </c15:formulaRef>
                      </c:ext>
                    </c:extLst>
                    <c:numCache>
                      <c:formatCode>General</c:formatCode>
                      <c:ptCount val="91"/>
                      <c:pt idx="0">
                        <c:v>49</c:v>
                      </c:pt>
                      <c:pt idx="1">
                        <c:v>1017</c:v>
                      </c:pt>
                      <c:pt idx="2">
                        <c:v>1019</c:v>
                      </c:pt>
                      <c:pt idx="3">
                        <c:v>1021</c:v>
                      </c:pt>
                      <c:pt idx="4">
                        <c:v>1023</c:v>
                      </c:pt>
                      <c:pt idx="5">
                        <c:v>1025</c:v>
                      </c:pt>
                      <c:pt idx="6">
                        <c:v>1027</c:v>
                      </c:pt>
                      <c:pt idx="7">
                        <c:v>1029</c:v>
                      </c:pt>
                      <c:pt idx="8">
                        <c:v>1031</c:v>
                      </c:pt>
                      <c:pt idx="9">
                        <c:v>1033</c:v>
                      </c:pt>
                      <c:pt idx="10">
                        <c:v>1035</c:v>
                      </c:pt>
                      <c:pt idx="11">
                        <c:v>1037</c:v>
                      </c:pt>
                      <c:pt idx="12">
                        <c:v>1039</c:v>
                      </c:pt>
                      <c:pt idx="13">
                        <c:v>1041</c:v>
                      </c:pt>
                      <c:pt idx="14">
                        <c:v>1044</c:v>
                      </c:pt>
                      <c:pt idx="15">
                        <c:v>1046</c:v>
                      </c:pt>
                      <c:pt idx="16">
                        <c:v>1048</c:v>
                      </c:pt>
                      <c:pt idx="17">
                        <c:v>1050</c:v>
                      </c:pt>
                      <c:pt idx="18">
                        <c:v>1052</c:v>
                      </c:pt>
                      <c:pt idx="19">
                        <c:v>1054</c:v>
                      </c:pt>
                      <c:pt idx="20">
                        <c:v>1057</c:v>
                      </c:pt>
                      <c:pt idx="21">
                        <c:v>1059</c:v>
                      </c:pt>
                      <c:pt idx="22">
                        <c:v>1061</c:v>
                      </c:pt>
                      <c:pt idx="23">
                        <c:v>1063</c:v>
                      </c:pt>
                      <c:pt idx="24">
                        <c:v>1065</c:v>
                      </c:pt>
                      <c:pt idx="25">
                        <c:v>1067</c:v>
                      </c:pt>
                      <c:pt idx="26">
                        <c:v>1068</c:v>
                      </c:pt>
                      <c:pt idx="27">
                        <c:v>1070</c:v>
                      </c:pt>
                      <c:pt idx="28">
                        <c:v>1071</c:v>
                      </c:pt>
                      <c:pt idx="29">
                        <c:v>1072</c:v>
                      </c:pt>
                      <c:pt idx="30">
                        <c:v>1073</c:v>
                      </c:pt>
                      <c:pt idx="31">
                        <c:v>1075</c:v>
                      </c:pt>
                      <c:pt idx="32">
                        <c:v>1076</c:v>
                      </c:pt>
                      <c:pt idx="33">
                        <c:v>1077</c:v>
                      </c:pt>
                      <c:pt idx="34">
                        <c:v>1078</c:v>
                      </c:pt>
                      <c:pt idx="35">
                        <c:v>1079</c:v>
                      </c:pt>
                      <c:pt idx="36">
                        <c:v>1080</c:v>
                      </c:pt>
                      <c:pt idx="37">
                        <c:v>1082</c:v>
                      </c:pt>
                      <c:pt idx="38">
                        <c:v>1084</c:v>
                      </c:pt>
                      <c:pt idx="39">
                        <c:v>1086</c:v>
                      </c:pt>
                      <c:pt idx="40">
                        <c:v>1088</c:v>
                      </c:pt>
                      <c:pt idx="41">
                        <c:v>1090</c:v>
                      </c:pt>
                      <c:pt idx="42">
                        <c:v>1093</c:v>
                      </c:pt>
                      <c:pt idx="43">
                        <c:v>1095</c:v>
                      </c:pt>
                      <c:pt idx="44">
                        <c:v>1098</c:v>
                      </c:pt>
                      <c:pt idx="45">
                        <c:v>1100</c:v>
                      </c:pt>
                      <c:pt idx="46">
                        <c:v>1103</c:v>
                      </c:pt>
                      <c:pt idx="47">
                        <c:v>1105</c:v>
                      </c:pt>
                      <c:pt idx="48">
                        <c:v>1108</c:v>
                      </c:pt>
                      <c:pt idx="49">
                        <c:v>1110</c:v>
                      </c:pt>
                      <c:pt idx="50">
                        <c:v>1113</c:v>
                      </c:pt>
                      <c:pt idx="51">
                        <c:v>1115</c:v>
                      </c:pt>
                      <c:pt idx="52">
                        <c:v>1118</c:v>
                      </c:pt>
                      <c:pt idx="53">
                        <c:v>1121</c:v>
                      </c:pt>
                      <c:pt idx="54">
                        <c:v>1124</c:v>
                      </c:pt>
                      <c:pt idx="55">
                        <c:v>1127</c:v>
                      </c:pt>
                      <c:pt idx="56">
                        <c:v>1131</c:v>
                      </c:pt>
                      <c:pt idx="57">
                        <c:v>1135</c:v>
                      </c:pt>
                      <c:pt idx="58">
                        <c:v>1140</c:v>
                      </c:pt>
                      <c:pt idx="59">
                        <c:v>1144</c:v>
                      </c:pt>
                      <c:pt idx="60">
                        <c:v>1148</c:v>
                      </c:pt>
                      <c:pt idx="61">
                        <c:v>1152</c:v>
                      </c:pt>
                      <c:pt idx="62">
                        <c:v>1155</c:v>
                      </c:pt>
                      <c:pt idx="63">
                        <c:v>1159</c:v>
                      </c:pt>
                      <c:pt idx="64">
                        <c:v>1163</c:v>
                      </c:pt>
                      <c:pt idx="65">
                        <c:v>1166</c:v>
                      </c:pt>
                      <c:pt idx="66">
                        <c:v>1169</c:v>
                      </c:pt>
                      <c:pt idx="67">
                        <c:v>1172</c:v>
                      </c:pt>
                      <c:pt idx="68">
                        <c:v>1175</c:v>
                      </c:pt>
                      <c:pt idx="69">
                        <c:v>1178</c:v>
                      </c:pt>
                      <c:pt idx="70">
                        <c:v>1181</c:v>
                      </c:pt>
                      <c:pt idx="71">
                        <c:v>1184</c:v>
                      </c:pt>
                      <c:pt idx="72">
                        <c:v>1187</c:v>
                      </c:pt>
                      <c:pt idx="73">
                        <c:v>1190</c:v>
                      </c:pt>
                      <c:pt idx="74">
                        <c:v>1194</c:v>
                      </c:pt>
                      <c:pt idx="75">
                        <c:v>1198</c:v>
                      </c:pt>
                      <c:pt idx="76">
                        <c:v>1202</c:v>
                      </c:pt>
                      <c:pt idx="77">
                        <c:v>1207</c:v>
                      </c:pt>
                      <c:pt idx="78">
                        <c:v>1212</c:v>
                      </c:pt>
                      <c:pt idx="79">
                        <c:v>1217</c:v>
                      </c:pt>
                      <c:pt idx="80">
                        <c:v>1222</c:v>
                      </c:pt>
                      <c:pt idx="81">
                        <c:v>1228</c:v>
                      </c:pt>
                      <c:pt idx="82">
                        <c:v>1233</c:v>
                      </c:pt>
                      <c:pt idx="83">
                        <c:v>1239</c:v>
                      </c:pt>
                      <c:pt idx="84">
                        <c:v>1245</c:v>
                      </c:pt>
                      <c:pt idx="85">
                        <c:v>1251</c:v>
                      </c:pt>
                      <c:pt idx="86">
                        <c:v>1257</c:v>
                      </c:pt>
                      <c:pt idx="87">
                        <c:v>1262</c:v>
                      </c:pt>
                      <c:pt idx="88">
                        <c:v>1268</c:v>
                      </c:pt>
                      <c:pt idx="89">
                        <c:v>1274</c:v>
                      </c:pt>
                      <c:pt idx="90">
                        <c:v>1280</c:v>
                      </c:pt>
                    </c:numCache>
                  </c:numRef>
                </c:val>
                <c:smooth val="0"/>
                <c:extLst xmlns:c15="http://schemas.microsoft.com/office/drawing/2012/chart">
                  <c:ext xmlns:c16="http://schemas.microsoft.com/office/drawing/2014/chart" uri="{C3380CC4-5D6E-409C-BE32-E72D297353CC}">
                    <c16:uniqueId val="{00000031-B135-4F29-B62C-2A8A2B3064F6}"/>
                  </c:ext>
                </c:extLst>
              </c15:ser>
            </c15:filteredLineSeries>
            <c15:filteredLineSeries>
              <c15:ser>
                <c:idx val="50"/>
                <c:order val="50"/>
                <c:tx>
                  <c:strRef>
                    <c:extLst xmlns:c15="http://schemas.microsoft.com/office/drawing/2012/chart">
                      <c:ext xmlns:c15="http://schemas.microsoft.com/office/drawing/2012/chart" uri="{02D57815-91ED-43cb-92C2-25804820EDAC}">
                        <c15:formulaRef>
                          <c15:sqref>[1]Zillow_Data!$B$52</c15:sqref>
                        </c15:formulaRef>
                      </c:ext>
                    </c:extLst>
                    <c:strCache>
                      <c:ptCount val="1"/>
                      <c:pt idx="0">
                        <c:v>Salt Lake City, UT</c:v>
                      </c:pt>
                    </c:strCache>
                  </c:strRef>
                </c:tx>
                <c:spPr>
                  <a:ln w="28575" cap="rnd">
                    <a:solidFill>
                      <a:schemeClr val="accent3">
                        <a:lumMod val="50000"/>
                        <a:lumOff val="50000"/>
                      </a:schemeClr>
                    </a:solidFill>
                    <a:round/>
                  </a:ln>
                  <a:effectLst/>
                </c:spPr>
                <c:marker>
                  <c:symbol val="circle"/>
                  <c:size val="5"/>
                  <c:spPr>
                    <a:solidFill>
                      <a:schemeClr val="accent3">
                        <a:lumMod val="50000"/>
                        <a:lumOff val="50000"/>
                      </a:schemeClr>
                    </a:solidFill>
                    <a:ln w="9525">
                      <a:solidFill>
                        <a:schemeClr val="accent3">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[1]Zillow_Data!$C$52:$CO$52</c15:sqref>
                        </c15:formulaRef>
                      </c:ext>
                    </c:extLst>
                    <c:numCache>
                      <c:formatCode>General</c:formatCode>
                      <c:ptCount val="91"/>
                      <c:pt idx="0">
                        <c:v>50</c:v>
                      </c:pt>
                      <c:pt idx="2">
                        <c:v>1036</c:v>
                      </c:pt>
                      <c:pt idx="3">
                        <c:v>1039</c:v>
                      </c:pt>
                      <c:pt idx="4">
                        <c:v>1043</c:v>
                      </c:pt>
                      <c:pt idx="5">
                        <c:v>1046</c:v>
                      </c:pt>
                      <c:pt idx="6">
                        <c:v>1050</c:v>
                      </c:pt>
                      <c:pt idx="7">
                        <c:v>1053</c:v>
                      </c:pt>
                      <c:pt idx="8">
                        <c:v>1057</c:v>
                      </c:pt>
                      <c:pt idx="9">
                        <c:v>1060</c:v>
                      </c:pt>
                      <c:pt idx="10">
                        <c:v>1064</c:v>
                      </c:pt>
                      <c:pt idx="11">
                        <c:v>1067</c:v>
                      </c:pt>
                      <c:pt idx="12">
                        <c:v>1071</c:v>
                      </c:pt>
                      <c:pt idx="13">
                        <c:v>1074</c:v>
                      </c:pt>
                      <c:pt idx="14">
                        <c:v>1078</c:v>
                      </c:pt>
                      <c:pt idx="15">
                        <c:v>1082</c:v>
                      </c:pt>
                      <c:pt idx="16">
                        <c:v>1086</c:v>
                      </c:pt>
                      <c:pt idx="17">
                        <c:v>1090</c:v>
                      </c:pt>
                      <c:pt idx="18">
                        <c:v>1094</c:v>
                      </c:pt>
                      <c:pt idx="19">
                        <c:v>1099</c:v>
                      </c:pt>
                      <c:pt idx="20">
                        <c:v>1104</c:v>
                      </c:pt>
                      <c:pt idx="21">
                        <c:v>1108</c:v>
                      </c:pt>
                      <c:pt idx="22">
                        <c:v>1113</c:v>
                      </c:pt>
                      <c:pt idx="23">
                        <c:v>1117</c:v>
                      </c:pt>
                      <c:pt idx="24">
                        <c:v>1122</c:v>
                      </c:pt>
                      <c:pt idx="25">
                        <c:v>1126</c:v>
                      </c:pt>
                      <c:pt idx="26">
                        <c:v>1131</c:v>
                      </c:pt>
                      <c:pt idx="27">
                        <c:v>1136</c:v>
                      </c:pt>
                      <c:pt idx="28">
                        <c:v>1141</c:v>
                      </c:pt>
                      <c:pt idx="29">
                        <c:v>1145</c:v>
                      </c:pt>
                      <c:pt idx="30">
                        <c:v>1150</c:v>
                      </c:pt>
                      <c:pt idx="31">
                        <c:v>1154</c:v>
                      </c:pt>
                      <c:pt idx="32">
                        <c:v>1159</c:v>
                      </c:pt>
                      <c:pt idx="33">
                        <c:v>1164</c:v>
                      </c:pt>
                      <c:pt idx="34">
                        <c:v>1169</c:v>
                      </c:pt>
                      <c:pt idx="35">
                        <c:v>1174</c:v>
                      </c:pt>
                      <c:pt idx="36">
                        <c:v>1179</c:v>
                      </c:pt>
                      <c:pt idx="37">
                        <c:v>1185</c:v>
                      </c:pt>
                      <c:pt idx="38">
                        <c:v>1190</c:v>
                      </c:pt>
                      <c:pt idx="39">
                        <c:v>1196</c:v>
                      </c:pt>
                      <c:pt idx="40">
                        <c:v>1201</c:v>
                      </c:pt>
                      <c:pt idx="41">
                        <c:v>1207</c:v>
                      </c:pt>
                      <c:pt idx="42">
                        <c:v>1212</c:v>
                      </c:pt>
                      <c:pt idx="43">
                        <c:v>1217</c:v>
                      </c:pt>
                      <c:pt idx="44">
                        <c:v>1222</c:v>
                      </c:pt>
                      <c:pt idx="45">
                        <c:v>1228</c:v>
                      </c:pt>
                      <c:pt idx="46">
                        <c:v>1233</c:v>
                      </c:pt>
                      <c:pt idx="47">
                        <c:v>1238</c:v>
                      </c:pt>
                      <c:pt idx="48">
                        <c:v>1244</c:v>
                      </c:pt>
                      <c:pt idx="49">
                        <c:v>1249</c:v>
                      </c:pt>
                      <c:pt idx="50">
                        <c:v>1254</c:v>
                      </c:pt>
                      <c:pt idx="51">
                        <c:v>1260</c:v>
                      </c:pt>
                      <c:pt idx="52">
                        <c:v>1266</c:v>
                      </c:pt>
                      <c:pt idx="53">
                        <c:v>1271</c:v>
                      </c:pt>
                      <c:pt idx="54">
                        <c:v>1278</c:v>
                      </c:pt>
                      <c:pt idx="55">
                        <c:v>1284</c:v>
                      </c:pt>
                      <c:pt idx="56">
                        <c:v>1290</c:v>
                      </c:pt>
                      <c:pt idx="57">
                        <c:v>1296</c:v>
                      </c:pt>
                      <c:pt idx="58">
                        <c:v>1301</c:v>
                      </c:pt>
                      <c:pt idx="59">
                        <c:v>1307</c:v>
                      </c:pt>
                      <c:pt idx="60">
                        <c:v>1312</c:v>
                      </c:pt>
                      <c:pt idx="61">
                        <c:v>1318</c:v>
                      </c:pt>
                      <c:pt idx="62">
                        <c:v>1323</c:v>
                      </c:pt>
                      <c:pt idx="63">
                        <c:v>1328</c:v>
                      </c:pt>
                      <c:pt idx="64">
                        <c:v>1333</c:v>
                      </c:pt>
                      <c:pt idx="65">
                        <c:v>1338</c:v>
                      </c:pt>
                      <c:pt idx="66">
                        <c:v>1342</c:v>
                      </c:pt>
                      <c:pt idx="67">
                        <c:v>1346</c:v>
                      </c:pt>
                      <c:pt idx="68">
                        <c:v>1351</c:v>
                      </c:pt>
                      <c:pt idx="69">
                        <c:v>1354</c:v>
                      </c:pt>
                      <c:pt idx="70">
                        <c:v>1357</c:v>
                      </c:pt>
                      <c:pt idx="71">
                        <c:v>1360</c:v>
                      </c:pt>
                      <c:pt idx="72">
                        <c:v>1361</c:v>
                      </c:pt>
                      <c:pt idx="73">
                        <c:v>1363</c:v>
                      </c:pt>
                      <c:pt idx="74">
                        <c:v>1365</c:v>
                      </c:pt>
                      <c:pt idx="75">
                        <c:v>1367</c:v>
                      </c:pt>
                      <c:pt idx="76">
                        <c:v>1369</c:v>
                      </c:pt>
                      <c:pt idx="77">
                        <c:v>1371</c:v>
                      </c:pt>
                      <c:pt idx="78">
                        <c:v>1375</c:v>
                      </c:pt>
                      <c:pt idx="79">
                        <c:v>1379</c:v>
                      </c:pt>
                      <c:pt idx="80">
                        <c:v>1383</c:v>
                      </c:pt>
                      <c:pt idx="81">
                        <c:v>1392</c:v>
                      </c:pt>
                      <c:pt idx="82">
                        <c:v>1402</c:v>
                      </c:pt>
                      <c:pt idx="83">
                        <c:v>1412</c:v>
                      </c:pt>
                      <c:pt idx="84">
                        <c:v>1422</c:v>
                      </c:pt>
                      <c:pt idx="85">
                        <c:v>1433</c:v>
                      </c:pt>
                      <c:pt idx="86">
                        <c:v>1443</c:v>
                      </c:pt>
                      <c:pt idx="87">
                        <c:v>1455</c:v>
                      </c:pt>
                      <c:pt idx="88">
                        <c:v>1466</c:v>
                      </c:pt>
                      <c:pt idx="89">
                        <c:v>1477</c:v>
                      </c:pt>
                      <c:pt idx="90">
                        <c:v>1489</c:v>
                      </c:pt>
                    </c:numCache>
                  </c:numRef>
                </c:val>
                <c:smooth val="0"/>
                <c:extLst xmlns:c15="http://schemas.microsoft.com/office/drawing/2012/chart">
                  <c:ext xmlns:c16="http://schemas.microsoft.com/office/drawing/2014/chart" uri="{C3380CC4-5D6E-409C-BE32-E72D297353CC}">
                    <c16:uniqueId val="{00000032-B135-4F29-B62C-2A8A2B3064F6}"/>
                  </c:ext>
                </c:extLst>
              </c15:ser>
            </c15:filteredLineSeries>
            <c15:filteredLineSeries>
              <c15:ser>
                <c:idx val="51"/>
                <c:order val="51"/>
                <c:tx>
                  <c:strRef>
                    <c:extLst xmlns:c15="http://schemas.microsoft.com/office/drawing/2012/chart">
                      <c:ext xmlns:c15="http://schemas.microsoft.com/office/drawing/2012/chart" uri="{02D57815-91ED-43cb-92C2-25804820EDAC}">
                        <c15:formulaRef>
                          <c15:sqref>[1]Zillow_Data!$B$53</c15:sqref>
                        </c15:formulaRef>
                      </c:ext>
                    </c:extLst>
                    <c:strCache>
                      <c:ptCount val="1"/>
                      <c:pt idx="0">
                        <c:v>Rochester, NY</c:v>
                      </c:pt>
                    </c:strCache>
                  </c:strRef>
                </c:tx>
                <c:spPr>
                  <a:ln w="28575" cap="rnd">
                    <a:solidFill>
                      <a:schemeClr val="accent4">
                        <a:lumMod val="50000"/>
                        <a:lumOff val="50000"/>
                      </a:schemeClr>
                    </a:solidFill>
                    <a:round/>
                  </a:ln>
                  <a:effectLst/>
                </c:spPr>
                <c:marker>
                  <c:symbol val="circle"/>
                  <c:size val="5"/>
                  <c:spPr>
                    <a:solidFill>
                      <a:schemeClr val="accent4">
                        <a:lumMod val="50000"/>
                        <a:lumOff val="50000"/>
                      </a:schemeClr>
                    </a:solidFill>
                    <a:ln w="9525">
                      <a:solidFill>
                        <a:schemeClr val="accent4">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[1]Zillow_Data!$C$53:$CO$53</c15:sqref>
                        </c15:formulaRef>
                      </c:ext>
                    </c:extLst>
                    <c:numCache>
                      <c:formatCode>General</c:formatCode>
                      <c:ptCount val="91"/>
                      <c:pt idx="0">
                        <c:v>51</c:v>
                      </c:pt>
                      <c:pt idx="2">
                        <c:v>955</c:v>
                      </c:pt>
                      <c:pt idx="3">
                        <c:v>959</c:v>
                      </c:pt>
                      <c:pt idx="4">
                        <c:v>963</c:v>
                      </c:pt>
                      <c:pt idx="5">
                        <c:v>967</c:v>
                      </c:pt>
                      <c:pt idx="6">
                        <c:v>971</c:v>
                      </c:pt>
                      <c:pt idx="7">
                        <c:v>975</c:v>
                      </c:pt>
                      <c:pt idx="8">
                        <c:v>979</c:v>
                      </c:pt>
                      <c:pt idx="9">
                        <c:v>983</c:v>
                      </c:pt>
                      <c:pt idx="10">
                        <c:v>987</c:v>
                      </c:pt>
                      <c:pt idx="11">
                        <c:v>991</c:v>
                      </c:pt>
                      <c:pt idx="12">
                        <c:v>994</c:v>
                      </c:pt>
                      <c:pt idx="13">
                        <c:v>997</c:v>
                      </c:pt>
                      <c:pt idx="14">
                        <c:v>1000</c:v>
                      </c:pt>
                      <c:pt idx="15">
                        <c:v>1003</c:v>
                      </c:pt>
                      <c:pt idx="16">
                        <c:v>1006</c:v>
                      </c:pt>
                      <c:pt idx="17">
                        <c:v>1009</c:v>
                      </c:pt>
                      <c:pt idx="18">
                        <c:v>1012</c:v>
                      </c:pt>
                      <c:pt idx="19">
                        <c:v>1015</c:v>
                      </c:pt>
                      <c:pt idx="20">
                        <c:v>1018</c:v>
                      </c:pt>
                      <c:pt idx="21">
                        <c:v>1020</c:v>
                      </c:pt>
                      <c:pt idx="22">
                        <c:v>1023</c:v>
                      </c:pt>
                      <c:pt idx="23">
                        <c:v>1026</c:v>
                      </c:pt>
                      <c:pt idx="24">
                        <c:v>1028</c:v>
                      </c:pt>
                      <c:pt idx="25">
                        <c:v>1030</c:v>
                      </c:pt>
                      <c:pt idx="26">
                        <c:v>1033</c:v>
                      </c:pt>
                      <c:pt idx="27">
                        <c:v>1034</c:v>
                      </c:pt>
                      <c:pt idx="28">
                        <c:v>1036</c:v>
                      </c:pt>
                      <c:pt idx="29">
                        <c:v>1038</c:v>
                      </c:pt>
                      <c:pt idx="30">
                        <c:v>1040</c:v>
                      </c:pt>
                      <c:pt idx="31">
                        <c:v>1041</c:v>
                      </c:pt>
                      <c:pt idx="32">
                        <c:v>1043</c:v>
                      </c:pt>
                      <c:pt idx="33">
                        <c:v>1045</c:v>
                      </c:pt>
                      <c:pt idx="34">
                        <c:v>1048</c:v>
                      </c:pt>
                      <c:pt idx="35">
                        <c:v>1050</c:v>
                      </c:pt>
                      <c:pt idx="36">
                        <c:v>1053</c:v>
                      </c:pt>
                      <c:pt idx="37">
                        <c:v>1055</c:v>
                      </c:pt>
                      <c:pt idx="38">
                        <c:v>1058</c:v>
                      </c:pt>
                      <c:pt idx="39">
                        <c:v>1061</c:v>
                      </c:pt>
                      <c:pt idx="40">
                        <c:v>1063</c:v>
                      </c:pt>
                      <c:pt idx="41">
                        <c:v>1066</c:v>
                      </c:pt>
                      <c:pt idx="42">
                        <c:v>1069</c:v>
                      </c:pt>
                      <c:pt idx="43">
                        <c:v>1073</c:v>
                      </c:pt>
                      <c:pt idx="44">
                        <c:v>1076</c:v>
                      </c:pt>
                      <c:pt idx="45">
                        <c:v>1079</c:v>
                      </c:pt>
                      <c:pt idx="46">
                        <c:v>1082</c:v>
                      </c:pt>
                      <c:pt idx="47">
                        <c:v>1086</c:v>
                      </c:pt>
                      <c:pt idx="48">
                        <c:v>1089</c:v>
                      </c:pt>
                      <c:pt idx="49">
                        <c:v>1092</c:v>
                      </c:pt>
                      <c:pt idx="50">
                        <c:v>1095</c:v>
                      </c:pt>
                      <c:pt idx="51">
                        <c:v>1098</c:v>
                      </c:pt>
                      <c:pt idx="52">
                        <c:v>1101</c:v>
                      </c:pt>
                      <c:pt idx="53">
                        <c:v>1103</c:v>
                      </c:pt>
                      <c:pt idx="54">
                        <c:v>1106</c:v>
                      </c:pt>
                      <c:pt idx="55">
                        <c:v>1108</c:v>
                      </c:pt>
                      <c:pt idx="56">
                        <c:v>1110</c:v>
                      </c:pt>
                      <c:pt idx="57">
                        <c:v>1113</c:v>
                      </c:pt>
                      <c:pt idx="58">
                        <c:v>1115</c:v>
                      </c:pt>
                      <c:pt idx="59">
                        <c:v>1118</c:v>
                      </c:pt>
                      <c:pt idx="60">
                        <c:v>1121</c:v>
                      </c:pt>
                      <c:pt idx="61">
                        <c:v>1123</c:v>
                      </c:pt>
                      <c:pt idx="62">
                        <c:v>1126</c:v>
                      </c:pt>
                      <c:pt idx="63">
                        <c:v>1128</c:v>
                      </c:pt>
                      <c:pt idx="64">
                        <c:v>1130</c:v>
                      </c:pt>
                      <c:pt idx="65">
                        <c:v>1132</c:v>
                      </c:pt>
                      <c:pt idx="66">
                        <c:v>1135</c:v>
                      </c:pt>
                      <c:pt idx="67">
                        <c:v>1137</c:v>
                      </c:pt>
                      <c:pt idx="68">
                        <c:v>1139</c:v>
                      </c:pt>
                      <c:pt idx="69">
                        <c:v>1142</c:v>
                      </c:pt>
                      <c:pt idx="70">
                        <c:v>1144</c:v>
                      </c:pt>
                      <c:pt idx="71">
                        <c:v>1146</c:v>
                      </c:pt>
                      <c:pt idx="72">
                        <c:v>1149</c:v>
                      </c:pt>
                      <c:pt idx="73">
                        <c:v>1151</c:v>
                      </c:pt>
                      <c:pt idx="74">
                        <c:v>1154</c:v>
                      </c:pt>
                      <c:pt idx="75">
                        <c:v>1159</c:v>
                      </c:pt>
                      <c:pt idx="76">
                        <c:v>1163</c:v>
                      </c:pt>
                      <c:pt idx="77">
                        <c:v>1168</c:v>
                      </c:pt>
                      <c:pt idx="78">
                        <c:v>1175</c:v>
                      </c:pt>
                      <c:pt idx="79">
                        <c:v>1182</c:v>
                      </c:pt>
                      <c:pt idx="80">
                        <c:v>1189</c:v>
                      </c:pt>
                      <c:pt idx="81">
                        <c:v>1199</c:v>
                      </c:pt>
                      <c:pt idx="82">
                        <c:v>1209</c:v>
                      </c:pt>
                      <c:pt idx="83">
                        <c:v>1219</c:v>
                      </c:pt>
                      <c:pt idx="84">
                        <c:v>1229</c:v>
                      </c:pt>
                      <c:pt idx="85">
                        <c:v>1240</c:v>
                      </c:pt>
                      <c:pt idx="86">
                        <c:v>1250</c:v>
                      </c:pt>
                      <c:pt idx="87">
                        <c:v>1261</c:v>
                      </c:pt>
                      <c:pt idx="88">
                        <c:v>1272</c:v>
                      </c:pt>
                      <c:pt idx="89">
                        <c:v>1282</c:v>
                      </c:pt>
                      <c:pt idx="90">
                        <c:v>1293</c:v>
                      </c:pt>
                    </c:numCache>
                  </c:numRef>
                </c:val>
                <c:smooth val="0"/>
                <c:extLst xmlns:c15="http://schemas.microsoft.com/office/drawing/2012/chart">
                  <c:ext xmlns:c16="http://schemas.microsoft.com/office/drawing/2014/chart" uri="{C3380CC4-5D6E-409C-BE32-E72D297353CC}">
                    <c16:uniqueId val="{00000033-B135-4F29-B62C-2A8A2B3064F6}"/>
                  </c:ext>
                </c:extLst>
              </c15:ser>
            </c15:filteredLineSeries>
            <c15:filteredLineSeries>
              <c15:ser>
                <c:idx val="52"/>
                <c:order val="52"/>
                <c:tx>
                  <c:strRef>
                    <c:extLst xmlns:c15="http://schemas.microsoft.com/office/drawing/2012/chart">
                      <c:ext xmlns:c15="http://schemas.microsoft.com/office/drawing/2012/chart" uri="{02D57815-91ED-43cb-92C2-25804820EDAC}">
                        <c15:formulaRef>
                          <c15:sqref>[1]Zillow_Data!$B$54</c15:sqref>
                        </c15:formulaRef>
                      </c:ext>
                    </c:extLst>
                    <c:strCache>
                      <c:ptCount val="1"/>
                      <c:pt idx="0">
                        <c:v>Grand Rapids, MI</c:v>
                      </c:pt>
                    </c:strCache>
                  </c:strRef>
                </c:tx>
                <c:spPr>
                  <a:ln w="28575" cap="rnd">
                    <a:solidFill>
                      <a:schemeClr val="accent5">
                        <a:lumMod val="50000"/>
                        <a:lumOff val="50000"/>
                      </a:schemeClr>
                    </a:solidFill>
                    <a:round/>
                  </a:ln>
                  <a:effectLst/>
                </c:spPr>
                <c:marker>
                  <c:symbol val="circle"/>
                  <c:size val="5"/>
                  <c:spPr>
                    <a:solidFill>
                      <a:schemeClr val="accent5">
                        <a:lumMod val="50000"/>
                        <a:lumOff val="50000"/>
                      </a:schemeClr>
                    </a:solidFill>
                    <a:ln w="9525">
                      <a:solidFill>
                        <a:schemeClr val="accent5">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[1]Zillow_Data!$C$54:$CO$54</c15:sqref>
                        </c15:formulaRef>
                      </c:ext>
                    </c:extLst>
                    <c:numCache>
                      <c:formatCode>General</c:formatCode>
                      <c:ptCount val="91"/>
                      <c:pt idx="0">
                        <c:v>52</c:v>
                      </c:pt>
                      <c:pt idx="1">
                        <c:v>834</c:v>
                      </c:pt>
                      <c:pt idx="2">
                        <c:v>841</c:v>
                      </c:pt>
                      <c:pt idx="3">
                        <c:v>847</c:v>
                      </c:pt>
                      <c:pt idx="4">
                        <c:v>853</c:v>
                      </c:pt>
                      <c:pt idx="5">
                        <c:v>860</c:v>
                      </c:pt>
                      <c:pt idx="6">
                        <c:v>866</c:v>
                      </c:pt>
                      <c:pt idx="7">
                        <c:v>872</c:v>
                      </c:pt>
                      <c:pt idx="8">
                        <c:v>878</c:v>
                      </c:pt>
                      <c:pt idx="9">
                        <c:v>885</c:v>
                      </c:pt>
                      <c:pt idx="10">
                        <c:v>891</c:v>
                      </c:pt>
                      <c:pt idx="11">
                        <c:v>896</c:v>
                      </c:pt>
                      <c:pt idx="12">
                        <c:v>902</c:v>
                      </c:pt>
                      <c:pt idx="13">
                        <c:v>908</c:v>
                      </c:pt>
                      <c:pt idx="14">
                        <c:v>914</c:v>
                      </c:pt>
                      <c:pt idx="15">
                        <c:v>919</c:v>
                      </c:pt>
                      <c:pt idx="16">
                        <c:v>925</c:v>
                      </c:pt>
                      <c:pt idx="17">
                        <c:v>931</c:v>
                      </c:pt>
                      <c:pt idx="18">
                        <c:v>937</c:v>
                      </c:pt>
                      <c:pt idx="19">
                        <c:v>944</c:v>
                      </c:pt>
                      <c:pt idx="20">
                        <c:v>950</c:v>
                      </c:pt>
                      <c:pt idx="21">
                        <c:v>957</c:v>
                      </c:pt>
                      <c:pt idx="22">
                        <c:v>964</c:v>
                      </c:pt>
                      <c:pt idx="23">
                        <c:v>971</c:v>
                      </c:pt>
                      <c:pt idx="24">
                        <c:v>978</c:v>
                      </c:pt>
                      <c:pt idx="25">
                        <c:v>985</c:v>
                      </c:pt>
                      <c:pt idx="26">
                        <c:v>992</c:v>
                      </c:pt>
                      <c:pt idx="27">
                        <c:v>999</c:v>
                      </c:pt>
                      <c:pt idx="28">
                        <c:v>1006</c:v>
                      </c:pt>
                      <c:pt idx="29">
                        <c:v>1012</c:v>
                      </c:pt>
                      <c:pt idx="30">
                        <c:v>1018</c:v>
                      </c:pt>
                      <c:pt idx="31">
                        <c:v>1025</c:v>
                      </c:pt>
                      <c:pt idx="32">
                        <c:v>1030</c:v>
                      </c:pt>
                      <c:pt idx="33">
                        <c:v>1036</c:v>
                      </c:pt>
                      <c:pt idx="34">
                        <c:v>1042</c:v>
                      </c:pt>
                      <c:pt idx="35">
                        <c:v>1047</c:v>
                      </c:pt>
                      <c:pt idx="36">
                        <c:v>1052</c:v>
                      </c:pt>
                      <c:pt idx="37">
                        <c:v>1057</c:v>
                      </c:pt>
                      <c:pt idx="38">
                        <c:v>1062</c:v>
                      </c:pt>
                      <c:pt idx="39">
                        <c:v>1068</c:v>
                      </c:pt>
                      <c:pt idx="40">
                        <c:v>1073</c:v>
                      </c:pt>
                      <c:pt idx="41">
                        <c:v>1077</c:v>
                      </c:pt>
                      <c:pt idx="42">
                        <c:v>1082</c:v>
                      </c:pt>
                      <c:pt idx="43">
                        <c:v>1086</c:v>
                      </c:pt>
                      <c:pt idx="44">
                        <c:v>1091</c:v>
                      </c:pt>
                      <c:pt idx="45">
                        <c:v>1095</c:v>
                      </c:pt>
                      <c:pt idx="46">
                        <c:v>1100</c:v>
                      </c:pt>
                      <c:pt idx="47">
                        <c:v>1104</c:v>
                      </c:pt>
                      <c:pt idx="48">
                        <c:v>1108</c:v>
                      </c:pt>
                      <c:pt idx="49">
                        <c:v>1113</c:v>
                      </c:pt>
                      <c:pt idx="50">
                        <c:v>1117</c:v>
                      </c:pt>
                      <c:pt idx="51">
                        <c:v>1121</c:v>
                      </c:pt>
                      <c:pt idx="52">
                        <c:v>1125</c:v>
                      </c:pt>
                      <c:pt idx="53">
                        <c:v>1130</c:v>
                      </c:pt>
                      <c:pt idx="54">
                        <c:v>1135</c:v>
                      </c:pt>
                      <c:pt idx="55">
                        <c:v>1139</c:v>
                      </c:pt>
                      <c:pt idx="56">
                        <c:v>1144</c:v>
                      </c:pt>
                      <c:pt idx="57">
                        <c:v>1149</c:v>
                      </c:pt>
                      <c:pt idx="58">
                        <c:v>1154</c:v>
                      </c:pt>
                      <c:pt idx="59">
                        <c:v>1158</c:v>
                      </c:pt>
                      <c:pt idx="60">
                        <c:v>1162</c:v>
                      </c:pt>
                      <c:pt idx="61">
                        <c:v>1167</c:v>
                      </c:pt>
                      <c:pt idx="62">
                        <c:v>1171</c:v>
                      </c:pt>
                      <c:pt idx="63">
                        <c:v>1176</c:v>
                      </c:pt>
                      <c:pt idx="64">
                        <c:v>1180</c:v>
                      </c:pt>
                      <c:pt idx="65">
                        <c:v>1184</c:v>
                      </c:pt>
                      <c:pt idx="66">
                        <c:v>1189</c:v>
                      </c:pt>
                      <c:pt idx="67">
                        <c:v>1193</c:v>
                      </c:pt>
                      <c:pt idx="68">
                        <c:v>1197</c:v>
                      </c:pt>
                      <c:pt idx="69">
                        <c:v>1201</c:v>
                      </c:pt>
                      <c:pt idx="70">
                        <c:v>1205</c:v>
                      </c:pt>
                      <c:pt idx="71">
                        <c:v>1209</c:v>
                      </c:pt>
                      <c:pt idx="72">
                        <c:v>1213</c:v>
                      </c:pt>
                      <c:pt idx="73">
                        <c:v>1216</c:v>
                      </c:pt>
                      <c:pt idx="74">
                        <c:v>1220</c:v>
                      </c:pt>
                      <c:pt idx="75">
                        <c:v>1224</c:v>
                      </c:pt>
                      <c:pt idx="76">
                        <c:v>1228</c:v>
                      </c:pt>
                      <c:pt idx="77">
                        <c:v>1232</c:v>
                      </c:pt>
                      <c:pt idx="78">
                        <c:v>1237</c:v>
                      </c:pt>
                      <c:pt idx="79">
                        <c:v>1242</c:v>
                      </c:pt>
                      <c:pt idx="80">
                        <c:v>1249</c:v>
                      </c:pt>
                      <c:pt idx="81">
                        <c:v>1255</c:v>
                      </c:pt>
                      <c:pt idx="82">
                        <c:v>1262</c:v>
                      </c:pt>
                      <c:pt idx="83">
                        <c:v>1270</c:v>
                      </c:pt>
                      <c:pt idx="84">
                        <c:v>1278</c:v>
                      </c:pt>
                      <c:pt idx="85">
                        <c:v>1285</c:v>
                      </c:pt>
                      <c:pt idx="86">
                        <c:v>1293</c:v>
                      </c:pt>
                      <c:pt idx="87">
                        <c:v>1301</c:v>
                      </c:pt>
                      <c:pt idx="88">
                        <c:v>1309</c:v>
                      </c:pt>
                      <c:pt idx="89">
                        <c:v>1317</c:v>
                      </c:pt>
                      <c:pt idx="90">
                        <c:v>1326</c:v>
                      </c:pt>
                    </c:numCache>
                  </c:numRef>
                </c:val>
                <c:smooth val="0"/>
                <c:extLst xmlns:c15="http://schemas.microsoft.com/office/drawing/2012/chart">
                  <c:ext xmlns:c16="http://schemas.microsoft.com/office/drawing/2014/chart" uri="{C3380CC4-5D6E-409C-BE32-E72D297353CC}">
                    <c16:uniqueId val="{00000034-B135-4F29-B62C-2A8A2B3064F6}"/>
                  </c:ext>
                </c:extLst>
              </c15:ser>
            </c15:filteredLineSeries>
            <c15:filteredLineSeries>
              <c15:ser>
                <c:idx val="53"/>
                <c:order val="53"/>
                <c:tx>
                  <c:strRef>
                    <c:extLst xmlns:c15="http://schemas.microsoft.com/office/drawing/2012/chart">
                      <c:ext xmlns:c15="http://schemas.microsoft.com/office/drawing/2012/chart" uri="{02D57815-91ED-43cb-92C2-25804820EDAC}">
                        <c15:formulaRef>
                          <c15:sqref>[1]Zillow_Data!$B$55</c15:sqref>
                        </c15:formulaRef>
                      </c:ext>
                    </c:extLst>
                    <c:strCache>
                      <c:ptCount val="1"/>
                      <c:pt idx="0">
                        <c:v>Tucson, AZ</c:v>
                      </c:pt>
                    </c:strCache>
                  </c:strRef>
                </c:tx>
                <c:spPr>
                  <a:ln w="28575" cap="rnd">
                    <a:solidFill>
                      <a:schemeClr val="accent6">
                        <a:lumMod val="50000"/>
                        <a:lumOff val="50000"/>
                      </a:schemeClr>
                    </a:solidFill>
                    <a:round/>
                  </a:ln>
                  <a:effectLst/>
                </c:spPr>
                <c:marker>
                  <c:symbol val="circle"/>
                  <c:size val="5"/>
                  <c:spPr>
                    <a:solidFill>
                      <a:schemeClr val="accent6">
                        <a:lumMod val="50000"/>
                        <a:lumOff val="50000"/>
                      </a:schemeClr>
                    </a:solidFill>
                    <a:ln w="9525">
                      <a:solidFill>
                        <a:schemeClr val="accent6">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[1]Zillow_Data!$C$55:$CO$55</c15:sqref>
                        </c15:formulaRef>
                      </c:ext>
                    </c:extLst>
                    <c:numCache>
                      <c:formatCode>General</c:formatCode>
                      <c:ptCount val="91"/>
                      <c:pt idx="0">
                        <c:v>53</c:v>
                      </c:pt>
                      <c:pt idx="1">
                        <c:v>933</c:v>
                      </c:pt>
                      <c:pt idx="2">
                        <c:v>934</c:v>
                      </c:pt>
                      <c:pt idx="3">
                        <c:v>935</c:v>
                      </c:pt>
                      <c:pt idx="4">
                        <c:v>936</c:v>
                      </c:pt>
                      <c:pt idx="5">
                        <c:v>937</c:v>
                      </c:pt>
                      <c:pt idx="6">
                        <c:v>938</c:v>
                      </c:pt>
                      <c:pt idx="7">
                        <c:v>940</c:v>
                      </c:pt>
                      <c:pt idx="8">
                        <c:v>941</c:v>
                      </c:pt>
                      <c:pt idx="9">
                        <c:v>942</c:v>
                      </c:pt>
                      <c:pt idx="10">
                        <c:v>943</c:v>
                      </c:pt>
                      <c:pt idx="11">
                        <c:v>944</c:v>
                      </c:pt>
                      <c:pt idx="12">
                        <c:v>945</c:v>
                      </c:pt>
                      <c:pt idx="13">
                        <c:v>947</c:v>
                      </c:pt>
                      <c:pt idx="14">
                        <c:v>948</c:v>
                      </c:pt>
                      <c:pt idx="15">
                        <c:v>950</c:v>
                      </c:pt>
                      <c:pt idx="16">
                        <c:v>951</c:v>
                      </c:pt>
                      <c:pt idx="17">
                        <c:v>953</c:v>
                      </c:pt>
                      <c:pt idx="18">
                        <c:v>955</c:v>
                      </c:pt>
                      <c:pt idx="19">
                        <c:v>956</c:v>
                      </c:pt>
                      <c:pt idx="20">
                        <c:v>958</c:v>
                      </c:pt>
                      <c:pt idx="21">
                        <c:v>960</c:v>
                      </c:pt>
                      <c:pt idx="22">
                        <c:v>963</c:v>
                      </c:pt>
                      <c:pt idx="23">
                        <c:v>965</c:v>
                      </c:pt>
                      <c:pt idx="24">
                        <c:v>967</c:v>
                      </c:pt>
                      <c:pt idx="25">
                        <c:v>970</c:v>
                      </c:pt>
                      <c:pt idx="26">
                        <c:v>972</c:v>
                      </c:pt>
                      <c:pt idx="27">
                        <c:v>974</c:v>
                      </c:pt>
                      <c:pt idx="28">
                        <c:v>977</c:v>
                      </c:pt>
                      <c:pt idx="29">
                        <c:v>980</c:v>
                      </c:pt>
                      <c:pt idx="30">
                        <c:v>983</c:v>
                      </c:pt>
                      <c:pt idx="31">
                        <c:v>985</c:v>
                      </c:pt>
                      <c:pt idx="32">
                        <c:v>989</c:v>
                      </c:pt>
                      <c:pt idx="33">
                        <c:v>992</c:v>
                      </c:pt>
                      <c:pt idx="34">
                        <c:v>995</c:v>
                      </c:pt>
                      <c:pt idx="35">
                        <c:v>999</c:v>
                      </c:pt>
                      <c:pt idx="36">
                        <c:v>1003</c:v>
                      </c:pt>
                      <c:pt idx="37">
                        <c:v>1007</c:v>
                      </c:pt>
                      <c:pt idx="38">
                        <c:v>1011</c:v>
                      </c:pt>
                      <c:pt idx="39">
                        <c:v>1015</c:v>
                      </c:pt>
                      <c:pt idx="40">
                        <c:v>1019</c:v>
                      </c:pt>
                      <c:pt idx="41">
                        <c:v>1024</c:v>
                      </c:pt>
                      <c:pt idx="42">
                        <c:v>1028</c:v>
                      </c:pt>
                      <c:pt idx="43">
                        <c:v>1032</c:v>
                      </c:pt>
                      <c:pt idx="44">
                        <c:v>1036</c:v>
                      </c:pt>
                      <c:pt idx="45">
                        <c:v>1040</c:v>
                      </c:pt>
                      <c:pt idx="46">
                        <c:v>1044</c:v>
                      </c:pt>
                      <c:pt idx="47">
                        <c:v>1049</c:v>
                      </c:pt>
                      <c:pt idx="48">
                        <c:v>1053</c:v>
                      </c:pt>
                      <c:pt idx="49">
                        <c:v>1058</c:v>
                      </c:pt>
                      <c:pt idx="50">
                        <c:v>1064</c:v>
                      </c:pt>
                      <c:pt idx="51">
                        <c:v>1069</c:v>
                      </c:pt>
                      <c:pt idx="52">
                        <c:v>1074</c:v>
                      </c:pt>
                      <c:pt idx="53">
                        <c:v>1080</c:v>
                      </c:pt>
                      <c:pt idx="54">
                        <c:v>1086</c:v>
                      </c:pt>
                      <c:pt idx="55">
                        <c:v>1092</c:v>
                      </c:pt>
                      <c:pt idx="56">
                        <c:v>1098</c:v>
                      </c:pt>
                      <c:pt idx="57">
                        <c:v>1104</c:v>
                      </c:pt>
                      <c:pt idx="58">
                        <c:v>1110</c:v>
                      </c:pt>
                      <c:pt idx="59">
                        <c:v>1116</c:v>
                      </c:pt>
                      <c:pt idx="60">
                        <c:v>1121</c:v>
                      </c:pt>
                      <c:pt idx="61">
                        <c:v>1127</c:v>
                      </c:pt>
                      <c:pt idx="62">
                        <c:v>1132</c:v>
                      </c:pt>
                      <c:pt idx="63">
                        <c:v>1137</c:v>
                      </c:pt>
                      <c:pt idx="64">
                        <c:v>1143</c:v>
                      </c:pt>
                      <c:pt idx="65">
                        <c:v>1148</c:v>
                      </c:pt>
                      <c:pt idx="66">
                        <c:v>1153</c:v>
                      </c:pt>
                      <c:pt idx="67">
                        <c:v>1159</c:v>
                      </c:pt>
                      <c:pt idx="68">
                        <c:v>1164</c:v>
                      </c:pt>
                      <c:pt idx="69">
                        <c:v>1169</c:v>
                      </c:pt>
                      <c:pt idx="70">
                        <c:v>1174</c:v>
                      </c:pt>
                      <c:pt idx="71">
                        <c:v>1179</c:v>
                      </c:pt>
                      <c:pt idx="72">
                        <c:v>1183</c:v>
                      </c:pt>
                      <c:pt idx="73">
                        <c:v>1188</c:v>
                      </c:pt>
                      <c:pt idx="74">
                        <c:v>1194</c:v>
                      </c:pt>
                      <c:pt idx="75">
                        <c:v>1200</c:v>
                      </c:pt>
                      <c:pt idx="76">
                        <c:v>1206</c:v>
                      </c:pt>
                      <c:pt idx="77">
                        <c:v>1214</c:v>
                      </c:pt>
                      <c:pt idx="78">
                        <c:v>1221</c:v>
                      </c:pt>
                      <c:pt idx="79">
                        <c:v>1229</c:v>
                      </c:pt>
                      <c:pt idx="80">
                        <c:v>1241</c:v>
                      </c:pt>
                      <c:pt idx="81">
                        <c:v>1253</c:v>
                      </c:pt>
                      <c:pt idx="82">
                        <c:v>1265</c:v>
                      </c:pt>
                      <c:pt idx="83">
                        <c:v>1278</c:v>
                      </c:pt>
                      <c:pt idx="84">
                        <c:v>1292</c:v>
                      </c:pt>
                      <c:pt idx="85">
                        <c:v>1306</c:v>
                      </c:pt>
                      <c:pt idx="86">
                        <c:v>1320</c:v>
                      </c:pt>
                      <c:pt idx="87">
                        <c:v>1334</c:v>
                      </c:pt>
                      <c:pt idx="88">
                        <c:v>1348</c:v>
                      </c:pt>
                      <c:pt idx="89">
                        <c:v>1363</c:v>
                      </c:pt>
                      <c:pt idx="90">
                        <c:v>1377</c:v>
                      </c:pt>
                    </c:numCache>
                  </c:numRef>
                </c:val>
                <c:smooth val="0"/>
                <c:extLst xmlns:c15="http://schemas.microsoft.com/office/drawing/2012/chart">
                  <c:ext xmlns:c16="http://schemas.microsoft.com/office/drawing/2014/chart" uri="{C3380CC4-5D6E-409C-BE32-E72D297353CC}">
                    <c16:uniqueId val="{00000035-B135-4F29-B62C-2A8A2B3064F6}"/>
                  </c:ext>
                </c:extLst>
              </c15:ser>
            </c15:filteredLineSeries>
            <c15:filteredLineSeries>
              <c15:ser>
                <c:idx val="54"/>
                <c:order val="54"/>
                <c:tx>
                  <c:strRef>
                    <c:extLst xmlns:c15="http://schemas.microsoft.com/office/drawing/2012/chart">
                      <c:ext xmlns:c15="http://schemas.microsoft.com/office/drawing/2012/chart" uri="{02D57815-91ED-43cb-92C2-25804820EDAC}">
                        <c15:formulaRef>
                          <c15:sqref>[1]Zillow_Data!$B$56</c15:sqref>
                        </c15:formulaRef>
                      </c:ext>
                    </c:extLst>
                    <c:strCache>
                      <c:ptCount val="1"/>
                      <c:pt idx="0">
                        <c:v>Urban Honolulu, HI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[1]Zillow_Data!$C$56:$CO$56</c15:sqref>
                        </c15:formulaRef>
                      </c:ext>
                    </c:extLst>
                    <c:numCache>
                      <c:formatCode>General</c:formatCode>
                      <c:ptCount val="91"/>
                      <c:pt idx="0">
                        <c:v>54</c:v>
                      </c:pt>
                      <c:pt idx="1">
                        <c:v>1939</c:v>
                      </c:pt>
                      <c:pt idx="2">
                        <c:v>1955</c:v>
                      </c:pt>
                      <c:pt idx="3">
                        <c:v>1970</c:v>
                      </c:pt>
                      <c:pt idx="4">
                        <c:v>1986</c:v>
                      </c:pt>
                      <c:pt idx="5">
                        <c:v>2001</c:v>
                      </c:pt>
                      <c:pt idx="6">
                        <c:v>2016</c:v>
                      </c:pt>
                      <c:pt idx="7">
                        <c:v>2032</c:v>
                      </c:pt>
                      <c:pt idx="8">
                        <c:v>2046</c:v>
                      </c:pt>
                      <c:pt idx="9">
                        <c:v>2061</c:v>
                      </c:pt>
                      <c:pt idx="10">
                        <c:v>2076</c:v>
                      </c:pt>
                      <c:pt idx="11">
                        <c:v>2089</c:v>
                      </c:pt>
                      <c:pt idx="12">
                        <c:v>2102</c:v>
                      </c:pt>
                      <c:pt idx="13">
                        <c:v>2115</c:v>
                      </c:pt>
                      <c:pt idx="14">
                        <c:v>2124</c:v>
                      </c:pt>
                      <c:pt idx="15">
                        <c:v>2133</c:v>
                      </c:pt>
                      <c:pt idx="16">
                        <c:v>2143</c:v>
                      </c:pt>
                      <c:pt idx="17">
                        <c:v>2148</c:v>
                      </c:pt>
                      <c:pt idx="18">
                        <c:v>2154</c:v>
                      </c:pt>
                      <c:pt idx="19">
                        <c:v>2159</c:v>
                      </c:pt>
                      <c:pt idx="20">
                        <c:v>2163</c:v>
                      </c:pt>
                      <c:pt idx="21">
                        <c:v>2167</c:v>
                      </c:pt>
                      <c:pt idx="22">
                        <c:v>2170</c:v>
                      </c:pt>
                      <c:pt idx="23">
                        <c:v>2174</c:v>
                      </c:pt>
                      <c:pt idx="24">
                        <c:v>2178</c:v>
                      </c:pt>
                      <c:pt idx="25">
                        <c:v>2181</c:v>
                      </c:pt>
                      <c:pt idx="26">
                        <c:v>2184</c:v>
                      </c:pt>
                      <c:pt idx="27">
                        <c:v>2187</c:v>
                      </c:pt>
                      <c:pt idx="28">
                        <c:v>2190</c:v>
                      </c:pt>
                      <c:pt idx="29">
                        <c:v>2192</c:v>
                      </c:pt>
                      <c:pt idx="30">
                        <c:v>2194</c:v>
                      </c:pt>
                      <c:pt idx="31">
                        <c:v>2196</c:v>
                      </c:pt>
                      <c:pt idx="32">
                        <c:v>2199</c:v>
                      </c:pt>
                      <c:pt idx="33">
                        <c:v>2201</c:v>
                      </c:pt>
                      <c:pt idx="34">
                        <c:v>2204</c:v>
                      </c:pt>
                      <c:pt idx="35">
                        <c:v>2206</c:v>
                      </c:pt>
                      <c:pt idx="36">
                        <c:v>2209</c:v>
                      </c:pt>
                      <c:pt idx="37">
                        <c:v>2211</c:v>
                      </c:pt>
                      <c:pt idx="38">
                        <c:v>2213</c:v>
                      </c:pt>
                      <c:pt idx="39">
                        <c:v>2215</c:v>
                      </c:pt>
                      <c:pt idx="40">
                        <c:v>2218</c:v>
                      </c:pt>
                      <c:pt idx="41">
                        <c:v>2220</c:v>
                      </c:pt>
                      <c:pt idx="42">
                        <c:v>2222</c:v>
                      </c:pt>
                      <c:pt idx="43">
                        <c:v>2225</c:v>
                      </c:pt>
                      <c:pt idx="44">
                        <c:v>2227</c:v>
                      </c:pt>
                      <c:pt idx="45">
                        <c:v>2230</c:v>
                      </c:pt>
                      <c:pt idx="46">
                        <c:v>2232</c:v>
                      </c:pt>
                      <c:pt idx="47">
                        <c:v>2235</c:v>
                      </c:pt>
                      <c:pt idx="48">
                        <c:v>2238</c:v>
                      </c:pt>
                      <c:pt idx="49">
                        <c:v>2241</c:v>
                      </c:pt>
                      <c:pt idx="50">
                        <c:v>2244</c:v>
                      </c:pt>
                      <c:pt idx="51">
                        <c:v>2247</c:v>
                      </c:pt>
                      <c:pt idx="52">
                        <c:v>2251</c:v>
                      </c:pt>
                      <c:pt idx="53">
                        <c:v>2254</c:v>
                      </c:pt>
                      <c:pt idx="54">
                        <c:v>2258</c:v>
                      </c:pt>
                      <c:pt idx="55">
                        <c:v>2261</c:v>
                      </c:pt>
                      <c:pt idx="56">
                        <c:v>2265</c:v>
                      </c:pt>
                      <c:pt idx="57">
                        <c:v>2268</c:v>
                      </c:pt>
                      <c:pt idx="58">
                        <c:v>2272</c:v>
                      </c:pt>
                      <c:pt idx="59">
                        <c:v>2275</c:v>
                      </c:pt>
                      <c:pt idx="60">
                        <c:v>2278</c:v>
                      </c:pt>
                      <c:pt idx="61">
                        <c:v>2281</c:v>
                      </c:pt>
                      <c:pt idx="62">
                        <c:v>2285</c:v>
                      </c:pt>
                      <c:pt idx="63">
                        <c:v>2288</c:v>
                      </c:pt>
                      <c:pt idx="64">
                        <c:v>2291</c:v>
                      </c:pt>
                      <c:pt idx="65">
                        <c:v>2295</c:v>
                      </c:pt>
                      <c:pt idx="66">
                        <c:v>2298</c:v>
                      </c:pt>
                      <c:pt idx="67">
                        <c:v>2301</c:v>
                      </c:pt>
                      <c:pt idx="68">
                        <c:v>2303</c:v>
                      </c:pt>
                      <c:pt idx="69">
                        <c:v>2305</c:v>
                      </c:pt>
                      <c:pt idx="70">
                        <c:v>2307</c:v>
                      </c:pt>
                      <c:pt idx="71">
                        <c:v>2307</c:v>
                      </c:pt>
                      <c:pt idx="72">
                        <c:v>2307</c:v>
                      </c:pt>
                      <c:pt idx="73">
                        <c:v>2307</c:v>
                      </c:pt>
                      <c:pt idx="74">
                        <c:v>2307</c:v>
                      </c:pt>
                      <c:pt idx="75">
                        <c:v>2306</c:v>
                      </c:pt>
                      <c:pt idx="76">
                        <c:v>2305</c:v>
                      </c:pt>
                      <c:pt idx="77">
                        <c:v>2306</c:v>
                      </c:pt>
                      <c:pt idx="78">
                        <c:v>2306</c:v>
                      </c:pt>
                      <c:pt idx="79">
                        <c:v>2306</c:v>
                      </c:pt>
                      <c:pt idx="80">
                        <c:v>2313</c:v>
                      </c:pt>
                      <c:pt idx="81">
                        <c:v>2320</c:v>
                      </c:pt>
                      <c:pt idx="82">
                        <c:v>2326</c:v>
                      </c:pt>
                      <c:pt idx="83">
                        <c:v>2335</c:v>
                      </c:pt>
                      <c:pt idx="84">
                        <c:v>2344</c:v>
                      </c:pt>
                      <c:pt idx="85">
                        <c:v>2353</c:v>
                      </c:pt>
                      <c:pt idx="86">
                        <c:v>2363</c:v>
                      </c:pt>
                      <c:pt idx="87">
                        <c:v>2373</c:v>
                      </c:pt>
                      <c:pt idx="88">
                        <c:v>2383</c:v>
                      </c:pt>
                      <c:pt idx="89">
                        <c:v>2393</c:v>
                      </c:pt>
                      <c:pt idx="90">
                        <c:v>2404</c:v>
                      </c:pt>
                    </c:numCache>
                  </c:numRef>
                </c:val>
                <c:smooth val="0"/>
                <c:extLst xmlns:c15="http://schemas.microsoft.com/office/drawing/2012/chart">
                  <c:ext xmlns:c16="http://schemas.microsoft.com/office/drawing/2014/chart" uri="{C3380CC4-5D6E-409C-BE32-E72D297353CC}">
                    <c16:uniqueId val="{00000036-B135-4F29-B62C-2A8A2B3064F6}"/>
                  </c:ext>
                </c:extLst>
              </c15:ser>
            </c15:filteredLineSeries>
            <c15:filteredLineSeries>
              <c15:ser>
                <c:idx val="55"/>
                <c:order val="55"/>
                <c:tx>
                  <c:strRef>
                    <c:extLst xmlns:c15="http://schemas.microsoft.com/office/drawing/2012/chart">
                      <c:ext xmlns:c15="http://schemas.microsoft.com/office/drawing/2012/chart" uri="{02D57815-91ED-43cb-92C2-25804820EDAC}">
                        <c15:formulaRef>
                          <c15:sqref>[1]Zillow_Data!$B$57</c15:sqref>
                        </c15:formulaRef>
                      </c:ext>
                    </c:extLst>
                    <c:strCache>
                      <c:ptCount val="1"/>
                      <c:pt idx="0">
                        <c:v>Tulsa, OK</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[1]Zillow_Data!$C$57:$CO$57</c15:sqref>
                        </c15:formulaRef>
                      </c:ext>
                    </c:extLst>
                    <c:numCache>
                      <c:formatCode>General</c:formatCode>
                      <c:ptCount val="91"/>
                      <c:pt idx="0">
                        <c:v>55</c:v>
                      </c:pt>
                      <c:pt idx="1">
                        <c:v>939</c:v>
                      </c:pt>
                      <c:pt idx="2">
                        <c:v>941</c:v>
                      </c:pt>
                      <c:pt idx="3">
                        <c:v>943</c:v>
                      </c:pt>
                      <c:pt idx="4">
                        <c:v>944</c:v>
                      </c:pt>
                      <c:pt idx="5">
                        <c:v>946</c:v>
                      </c:pt>
                      <c:pt idx="6">
                        <c:v>948</c:v>
                      </c:pt>
                      <c:pt idx="7">
                        <c:v>950</c:v>
                      </c:pt>
                      <c:pt idx="8">
                        <c:v>951</c:v>
                      </c:pt>
                      <c:pt idx="9">
                        <c:v>953</c:v>
                      </c:pt>
                      <c:pt idx="10">
                        <c:v>955</c:v>
                      </c:pt>
                      <c:pt idx="11">
                        <c:v>957</c:v>
                      </c:pt>
                      <c:pt idx="12">
                        <c:v>959</c:v>
                      </c:pt>
                      <c:pt idx="13">
                        <c:v>960</c:v>
                      </c:pt>
                      <c:pt idx="14">
                        <c:v>962</c:v>
                      </c:pt>
                      <c:pt idx="15">
                        <c:v>964</c:v>
                      </c:pt>
                      <c:pt idx="16">
                        <c:v>966</c:v>
                      </c:pt>
                      <c:pt idx="17">
                        <c:v>967</c:v>
                      </c:pt>
                      <c:pt idx="18">
                        <c:v>969</c:v>
                      </c:pt>
                      <c:pt idx="19">
                        <c:v>970</c:v>
                      </c:pt>
                      <c:pt idx="20">
                        <c:v>971</c:v>
                      </c:pt>
                      <c:pt idx="21">
                        <c:v>972</c:v>
                      </c:pt>
                      <c:pt idx="22">
                        <c:v>973</c:v>
                      </c:pt>
                      <c:pt idx="23">
                        <c:v>974</c:v>
                      </c:pt>
                      <c:pt idx="24">
                        <c:v>975</c:v>
                      </c:pt>
                      <c:pt idx="25">
                        <c:v>976</c:v>
                      </c:pt>
                      <c:pt idx="26">
                        <c:v>976</c:v>
                      </c:pt>
                      <c:pt idx="27">
                        <c:v>976</c:v>
                      </c:pt>
                      <c:pt idx="28">
                        <c:v>977</c:v>
                      </c:pt>
                      <c:pt idx="29">
                        <c:v>977</c:v>
                      </c:pt>
                      <c:pt idx="30">
                        <c:v>978</c:v>
                      </c:pt>
                      <c:pt idx="31">
                        <c:v>978</c:v>
                      </c:pt>
                      <c:pt idx="32">
                        <c:v>979</c:v>
                      </c:pt>
                      <c:pt idx="33">
                        <c:v>980</c:v>
                      </c:pt>
                      <c:pt idx="34">
                        <c:v>980</c:v>
                      </c:pt>
                      <c:pt idx="35">
                        <c:v>981</c:v>
                      </c:pt>
                      <c:pt idx="36">
                        <c:v>981</c:v>
                      </c:pt>
                      <c:pt idx="37">
                        <c:v>982</c:v>
                      </c:pt>
                      <c:pt idx="38">
                        <c:v>982</c:v>
                      </c:pt>
                      <c:pt idx="39">
                        <c:v>982</c:v>
                      </c:pt>
                      <c:pt idx="40">
                        <c:v>983</c:v>
                      </c:pt>
                      <c:pt idx="41">
                        <c:v>983</c:v>
                      </c:pt>
                      <c:pt idx="42">
                        <c:v>984</c:v>
                      </c:pt>
                      <c:pt idx="43">
                        <c:v>984</c:v>
                      </c:pt>
                      <c:pt idx="44">
                        <c:v>985</c:v>
                      </c:pt>
                      <c:pt idx="45">
                        <c:v>986</c:v>
                      </c:pt>
                      <c:pt idx="46">
                        <c:v>987</c:v>
                      </c:pt>
                      <c:pt idx="47">
                        <c:v>988</c:v>
                      </c:pt>
                      <c:pt idx="48">
                        <c:v>989</c:v>
                      </c:pt>
                      <c:pt idx="49">
                        <c:v>990</c:v>
                      </c:pt>
                      <c:pt idx="50">
                        <c:v>992</c:v>
                      </c:pt>
                      <c:pt idx="51">
                        <c:v>993</c:v>
                      </c:pt>
                      <c:pt idx="52">
                        <c:v>995</c:v>
                      </c:pt>
                      <c:pt idx="53">
                        <c:v>996</c:v>
                      </c:pt>
                      <c:pt idx="54">
                        <c:v>998</c:v>
                      </c:pt>
                      <c:pt idx="55">
                        <c:v>999</c:v>
                      </c:pt>
                      <c:pt idx="56">
                        <c:v>1001</c:v>
                      </c:pt>
                      <c:pt idx="57">
                        <c:v>1002</c:v>
                      </c:pt>
                      <c:pt idx="58">
                        <c:v>1003</c:v>
                      </c:pt>
                      <c:pt idx="59">
                        <c:v>1005</c:v>
                      </c:pt>
                      <c:pt idx="60">
                        <c:v>1007</c:v>
                      </c:pt>
                      <c:pt idx="61">
                        <c:v>1009</c:v>
                      </c:pt>
                      <c:pt idx="62">
                        <c:v>1011</c:v>
                      </c:pt>
                      <c:pt idx="63">
                        <c:v>1014</c:v>
                      </c:pt>
                      <c:pt idx="64">
                        <c:v>1016</c:v>
                      </c:pt>
                      <c:pt idx="65">
                        <c:v>1019</c:v>
                      </c:pt>
                      <c:pt idx="66">
                        <c:v>1022</c:v>
                      </c:pt>
                      <c:pt idx="67">
                        <c:v>1024</c:v>
                      </c:pt>
                      <c:pt idx="68">
                        <c:v>1027</c:v>
                      </c:pt>
                      <c:pt idx="69">
                        <c:v>1030</c:v>
                      </c:pt>
                      <c:pt idx="70">
                        <c:v>1033</c:v>
                      </c:pt>
                      <c:pt idx="71">
                        <c:v>1036</c:v>
                      </c:pt>
                      <c:pt idx="72">
                        <c:v>1039</c:v>
                      </c:pt>
                      <c:pt idx="73">
                        <c:v>1042</c:v>
                      </c:pt>
                      <c:pt idx="74">
                        <c:v>1045</c:v>
                      </c:pt>
                      <c:pt idx="75">
                        <c:v>1048</c:v>
                      </c:pt>
                      <c:pt idx="76">
                        <c:v>1052</c:v>
                      </c:pt>
                      <c:pt idx="77">
                        <c:v>1055</c:v>
                      </c:pt>
                      <c:pt idx="78">
                        <c:v>1059</c:v>
                      </c:pt>
                      <c:pt idx="79">
                        <c:v>1063</c:v>
                      </c:pt>
                      <c:pt idx="80">
                        <c:v>1070</c:v>
                      </c:pt>
                      <c:pt idx="81">
                        <c:v>1076</c:v>
                      </c:pt>
                      <c:pt idx="82">
                        <c:v>1083</c:v>
                      </c:pt>
                      <c:pt idx="83">
                        <c:v>1091</c:v>
                      </c:pt>
                      <c:pt idx="84">
                        <c:v>1099</c:v>
                      </c:pt>
                      <c:pt idx="85">
                        <c:v>1107</c:v>
                      </c:pt>
                      <c:pt idx="86">
                        <c:v>1115</c:v>
                      </c:pt>
                      <c:pt idx="87">
                        <c:v>1123</c:v>
                      </c:pt>
                      <c:pt idx="88">
                        <c:v>1131</c:v>
                      </c:pt>
                      <c:pt idx="89">
                        <c:v>1140</c:v>
                      </c:pt>
                      <c:pt idx="90">
                        <c:v>1148</c:v>
                      </c:pt>
                    </c:numCache>
                  </c:numRef>
                </c:val>
                <c:smooth val="0"/>
                <c:extLst xmlns:c15="http://schemas.microsoft.com/office/drawing/2012/chart">
                  <c:ext xmlns:c16="http://schemas.microsoft.com/office/drawing/2014/chart" uri="{C3380CC4-5D6E-409C-BE32-E72D297353CC}">
                    <c16:uniqueId val="{00000037-B135-4F29-B62C-2A8A2B3064F6}"/>
                  </c:ext>
                </c:extLst>
              </c15:ser>
            </c15:filteredLineSeries>
            <c15:filteredLineSeries>
              <c15:ser>
                <c:idx val="57"/>
                <c:order val="57"/>
                <c:tx>
                  <c:strRef>
                    <c:extLst xmlns:c15="http://schemas.microsoft.com/office/drawing/2012/chart">
                      <c:ext xmlns:c15="http://schemas.microsoft.com/office/drawing/2012/chart" uri="{02D57815-91ED-43cb-92C2-25804820EDAC}">
                        <c15:formulaRef>
                          <c15:sqref>[1]Zillow_Data!$B$59</c15:sqref>
                        </c15:formulaRef>
                      </c:ext>
                    </c:extLst>
                    <c:strCache>
                      <c:ptCount val="1"/>
                      <c:pt idx="0">
                        <c:v>Worcester, MA</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[1]Zillow_Data!$C$59:$CO$59</c15:sqref>
                        </c15:formulaRef>
                      </c:ext>
                    </c:extLst>
                    <c:numCache>
                      <c:formatCode>General</c:formatCode>
                      <c:ptCount val="91"/>
                      <c:pt idx="0">
                        <c:v>57</c:v>
                      </c:pt>
                      <c:pt idx="1">
                        <c:v>1070</c:v>
                      </c:pt>
                      <c:pt idx="2">
                        <c:v>1074</c:v>
                      </c:pt>
                      <c:pt idx="3">
                        <c:v>1078</c:v>
                      </c:pt>
                      <c:pt idx="4">
                        <c:v>1082</c:v>
                      </c:pt>
                      <c:pt idx="5">
                        <c:v>1086</c:v>
                      </c:pt>
                      <c:pt idx="6">
                        <c:v>1090</c:v>
                      </c:pt>
                      <c:pt idx="7">
                        <c:v>1094</c:v>
                      </c:pt>
                      <c:pt idx="8">
                        <c:v>1099</c:v>
                      </c:pt>
                      <c:pt idx="9">
                        <c:v>1103</c:v>
                      </c:pt>
                      <c:pt idx="10">
                        <c:v>1107</c:v>
                      </c:pt>
                      <c:pt idx="11">
                        <c:v>1111</c:v>
                      </c:pt>
                      <c:pt idx="12">
                        <c:v>1115</c:v>
                      </c:pt>
                      <c:pt idx="13">
                        <c:v>1119</c:v>
                      </c:pt>
                      <c:pt idx="14">
                        <c:v>1123</c:v>
                      </c:pt>
                      <c:pt idx="15">
                        <c:v>1127</c:v>
                      </c:pt>
                      <c:pt idx="16">
                        <c:v>1130</c:v>
                      </c:pt>
                      <c:pt idx="17">
                        <c:v>1134</c:v>
                      </c:pt>
                      <c:pt idx="18">
                        <c:v>1138</c:v>
                      </c:pt>
                      <c:pt idx="19">
                        <c:v>1142</c:v>
                      </c:pt>
                      <c:pt idx="20">
                        <c:v>1146</c:v>
                      </c:pt>
                      <c:pt idx="21">
                        <c:v>1151</c:v>
                      </c:pt>
                      <c:pt idx="22">
                        <c:v>1155</c:v>
                      </c:pt>
                      <c:pt idx="23">
                        <c:v>1160</c:v>
                      </c:pt>
                      <c:pt idx="24">
                        <c:v>1165</c:v>
                      </c:pt>
                      <c:pt idx="25">
                        <c:v>1169</c:v>
                      </c:pt>
                      <c:pt idx="26">
                        <c:v>1174</c:v>
                      </c:pt>
                      <c:pt idx="27">
                        <c:v>1180</c:v>
                      </c:pt>
                      <c:pt idx="28">
                        <c:v>1185</c:v>
                      </c:pt>
                      <c:pt idx="29">
                        <c:v>1190</c:v>
                      </c:pt>
                      <c:pt idx="30">
                        <c:v>1195</c:v>
                      </c:pt>
                      <c:pt idx="31">
                        <c:v>1200</c:v>
                      </c:pt>
                      <c:pt idx="32">
                        <c:v>1206</c:v>
                      </c:pt>
                      <c:pt idx="33">
                        <c:v>1211</c:v>
                      </c:pt>
                      <c:pt idx="34">
                        <c:v>1217</c:v>
                      </c:pt>
                      <c:pt idx="35">
                        <c:v>1222</c:v>
                      </c:pt>
                      <c:pt idx="36">
                        <c:v>1228</c:v>
                      </c:pt>
                      <c:pt idx="37">
                        <c:v>1233</c:v>
                      </c:pt>
                      <c:pt idx="38">
                        <c:v>1238</c:v>
                      </c:pt>
                      <c:pt idx="39">
                        <c:v>1243</c:v>
                      </c:pt>
                      <c:pt idx="40">
                        <c:v>1247</c:v>
                      </c:pt>
                      <c:pt idx="41">
                        <c:v>1252</c:v>
                      </c:pt>
                      <c:pt idx="42">
                        <c:v>1257</c:v>
                      </c:pt>
                      <c:pt idx="43">
                        <c:v>1261</c:v>
                      </c:pt>
                      <c:pt idx="44">
                        <c:v>1266</c:v>
                      </c:pt>
                      <c:pt idx="45">
                        <c:v>1271</c:v>
                      </c:pt>
                      <c:pt idx="46">
                        <c:v>1275</c:v>
                      </c:pt>
                      <c:pt idx="47">
                        <c:v>1280</c:v>
                      </c:pt>
                      <c:pt idx="48">
                        <c:v>1286</c:v>
                      </c:pt>
                      <c:pt idx="49">
                        <c:v>1291</c:v>
                      </c:pt>
                      <c:pt idx="50">
                        <c:v>1297</c:v>
                      </c:pt>
                      <c:pt idx="51">
                        <c:v>1304</c:v>
                      </c:pt>
                      <c:pt idx="52">
                        <c:v>1310</c:v>
                      </c:pt>
                      <c:pt idx="53">
                        <c:v>1317</c:v>
                      </c:pt>
                      <c:pt idx="54">
                        <c:v>1323</c:v>
                      </c:pt>
                      <c:pt idx="55">
                        <c:v>1330</c:v>
                      </c:pt>
                      <c:pt idx="56">
                        <c:v>1336</c:v>
                      </c:pt>
                      <c:pt idx="57">
                        <c:v>1342</c:v>
                      </c:pt>
                      <c:pt idx="58">
                        <c:v>1348</c:v>
                      </c:pt>
                      <c:pt idx="59">
                        <c:v>1353</c:v>
                      </c:pt>
                      <c:pt idx="60">
                        <c:v>1359</c:v>
                      </c:pt>
                      <c:pt idx="61">
                        <c:v>1364</c:v>
                      </c:pt>
                      <c:pt idx="62">
                        <c:v>1370</c:v>
                      </c:pt>
                      <c:pt idx="63">
                        <c:v>1375</c:v>
                      </c:pt>
                      <c:pt idx="64">
                        <c:v>1380</c:v>
                      </c:pt>
                      <c:pt idx="65">
                        <c:v>1386</c:v>
                      </c:pt>
                      <c:pt idx="66">
                        <c:v>1392</c:v>
                      </c:pt>
                      <c:pt idx="67">
                        <c:v>1398</c:v>
                      </c:pt>
                      <c:pt idx="68">
                        <c:v>1404</c:v>
                      </c:pt>
                      <c:pt idx="69">
                        <c:v>1409</c:v>
                      </c:pt>
                      <c:pt idx="70">
                        <c:v>1415</c:v>
                      </c:pt>
                      <c:pt idx="71">
                        <c:v>1420</c:v>
                      </c:pt>
                      <c:pt idx="72">
                        <c:v>1425</c:v>
                      </c:pt>
                      <c:pt idx="73">
                        <c:v>1429</c:v>
                      </c:pt>
                      <c:pt idx="74">
                        <c:v>1434</c:v>
                      </c:pt>
                      <c:pt idx="75">
                        <c:v>1439</c:v>
                      </c:pt>
                      <c:pt idx="76">
                        <c:v>1443</c:v>
                      </c:pt>
                      <c:pt idx="77">
                        <c:v>1449</c:v>
                      </c:pt>
                      <c:pt idx="78">
                        <c:v>1455</c:v>
                      </c:pt>
                      <c:pt idx="79">
                        <c:v>1460</c:v>
                      </c:pt>
                      <c:pt idx="80">
                        <c:v>1468</c:v>
                      </c:pt>
                      <c:pt idx="81">
                        <c:v>1476</c:v>
                      </c:pt>
                      <c:pt idx="82">
                        <c:v>1484</c:v>
                      </c:pt>
                      <c:pt idx="83">
                        <c:v>1493</c:v>
                      </c:pt>
                      <c:pt idx="84">
                        <c:v>1502</c:v>
                      </c:pt>
                      <c:pt idx="85">
                        <c:v>1511</c:v>
                      </c:pt>
                      <c:pt idx="86">
                        <c:v>1521</c:v>
                      </c:pt>
                      <c:pt idx="87">
                        <c:v>1530</c:v>
                      </c:pt>
                      <c:pt idx="88">
                        <c:v>1540</c:v>
                      </c:pt>
                      <c:pt idx="89">
                        <c:v>1550</c:v>
                      </c:pt>
                      <c:pt idx="90">
                        <c:v>1559</c:v>
                      </c:pt>
                    </c:numCache>
                  </c:numRef>
                </c:val>
                <c:smooth val="0"/>
                <c:extLst xmlns:c15="http://schemas.microsoft.com/office/drawing/2012/chart">
                  <c:ext xmlns:c16="http://schemas.microsoft.com/office/drawing/2014/chart" uri="{C3380CC4-5D6E-409C-BE32-E72D297353CC}">
                    <c16:uniqueId val="{0000003D-B135-4F29-B62C-2A8A2B3064F6}"/>
                  </c:ext>
                </c:extLst>
              </c15:ser>
            </c15:filteredLineSeries>
            <c15:filteredLineSeries>
              <c15:ser>
                <c:idx val="58"/>
                <c:order val="58"/>
                <c:tx>
                  <c:strRef>
                    <c:extLst xmlns:c15="http://schemas.microsoft.com/office/drawing/2012/chart">
                      <c:ext xmlns:c15="http://schemas.microsoft.com/office/drawing/2012/chart" uri="{02D57815-91ED-43cb-92C2-25804820EDAC}">
                        <c15:formulaRef>
                          <c15:sqref>[1]Zillow_Data!$B$60</c15:sqref>
                        </c15:formulaRef>
                      </c:ext>
                    </c:extLst>
                    <c:strCache>
                      <c:ptCount val="1"/>
                      <c:pt idx="0">
                        <c:v>Stamford, CT</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[1]Zillow_Data!$C$60:$CO$60</c15:sqref>
                        </c15:formulaRef>
                      </c:ext>
                    </c:extLst>
                    <c:numCache>
                      <c:formatCode>General</c:formatCode>
                      <c:ptCount val="91"/>
                      <c:pt idx="0">
                        <c:v>58</c:v>
                      </c:pt>
                      <c:pt idx="1">
                        <c:v>1795</c:v>
                      </c:pt>
                      <c:pt idx="2">
                        <c:v>1805</c:v>
                      </c:pt>
                      <c:pt idx="3">
                        <c:v>1815</c:v>
                      </c:pt>
                      <c:pt idx="4">
                        <c:v>1825</c:v>
                      </c:pt>
                      <c:pt idx="5">
                        <c:v>1834</c:v>
                      </c:pt>
                      <c:pt idx="6">
                        <c:v>1843</c:v>
                      </c:pt>
                      <c:pt idx="7">
                        <c:v>1852</c:v>
                      </c:pt>
                      <c:pt idx="8">
                        <c:v>1862</c:v>
                      </c:pt>
                      <c:pt idx="9">
                        <c:v>1871</c:v>
                      </c:pt>
                      <c:pt idx="10">
                        <c:v>1880</c:v>
                      </c:pt>
                      <c:pt idx="11">
                        <c:v>1886</c:v>
                      </c:pt>
                      <c:pt idx="12">
                        <c:v>1891</c:v>
                      </c:pt>
                      <c:pt idx="13">
                        <c:v>1897</c:v>
                      </c:pt>
                      <c:pt idx="14">
                        <c:v>1901</c:v>
                      </c:pt>
                      <c:pt idx="15">
                        <c:v>1905</c:v>
                      </c:pt>
                      <c:pt idx="16">
                        <c:v>1909</c:v>
                      </c:pt>
                      <c:pt idx="17">
                        <c:v>1913</c:v>
                      </c:pt>
                      <c:pt idx="18">
                        <c:v>1916</c:v>
                      </c:pt>
                      <c:pt idx="19">
                        <c:v>1919</c:v>
                      </c:pt>
                      <c:pt idx="20">
                        <c:v>1922</c:v>
                      </c:pt>
                      <c:pt idx="21">
                        <c:v>1926</c:v>
                      </c:pt>
                      <c:pt idx="22">
                        <c:v>1929</c:v>
                      </c:pt>
                      <c:pt idx="23">
                        <c:v>1931</c:v>
                      </c:pt>
                      <c:pt idx="24">
                        <c:v>1934</c:v>
                      </c:pt>
                      <c:pt idx="25">
                        <c:v>1936</c:v>
                      </c:pt>
                      <c:pt idx="26">
                        <c:v>1939</c:v>
                      </c:pt>
                      <c:pt idx="27">
                        <c:v>1941</c:v>
                      </c:pt>
                      <c:pt idx="28">
                        <c:v>1943</c:v>
                      </c:pt>
                      <c:pt idx="29">
                        <c:v>1945</c:v>
                      </c:pt>
                      <c:pt idx="30">
                        <c:v>1948</c:v>
                      </c:pt>
                      <c:pt idx="31">
                        <c:v>1950</c:v>
                      </c:pt>
                      <c:pt idx="32">
                        <c:v>1953</c:v>
                      </c:pt>
                      <c:pt idx="33">
                        <c:v>1956</c:v>
                      </c:pt>
                      <c:pt idx="34">
                        <c:v>1959</c:v>
                      </c:pt>
                      <c:pt idx="35">
                        <c:v>1963</c:v>
                      </c:pt>
                      <c:pt idx="36">
                        <c:v>1966</c:v>
                      </c:pt>
                      <c:pt idx="37">
                        <c:v>1970</c:v>
                      </c:pt>
                      <c:pt idx="38">
                        <c:v>1973</c:v>
                      </c:pt>
                      <c:pt idx="39">
                        <c:v>1976</c:v>
                      </c:pt>
                      <c:pt idx="40">
                        <c:v>1979</c:v>
                      </c:pt>
                      <c:pt idx="41">
                        <c:v>1983</c:v>
                      </c:pt>
                      <c:pt idx="42">
                        <c:v>1986</c:v>
                      </c:pt>
                      <c:pt idx="43">
                        <c:v>1989</c:v>
                      </c:pt>
                      <c:pt idx="44">
                        <c:v>1992</c:v>
                      </c:pt>
                      <c:pt idx="45">
                        <c:v>1995</c:v>
                      </c:pt>
                      <c:pt idx="46">
                        <c:v>1997</c:v>
                      </c:pt>
                      <c:pt idx="47">
                        <c:v>2001</c:v>
                      </c:pt>
                      <c:pt idx="48">
                        <c:v>2005</c:v>
                      </c:pt>
                      <c:pt idx="49">
                        <c:v>2008</c:v>
                      </c:pt>
                      <c:pt idx="50">
                        <c:v>2013</c:v>
                      </c:pt>
                      <c:pt idx="51">
                        <c:v>2017</c:v>
                      </c:pt>
                      <c:pt idx="52">
                        <c:v>2022</c:v>
                      </c:pt>
                      <c:pt idx="53">
                        <c:v>2027</c:v>
                      </c:pt>
                      <c:pt idx="54">
                        <c:v>2032</c:v>
                      </c:pt>
                      <c:pt idx="55">
                        <c:v>2036</c:v>
                      </c:pt>
                      <c:pt idx="56">
                        <c:v>2041</c:v>
                      </c:pt>
                      <c:pt idx="57">
                        <c:v>2046</c:v>
                      </c:pt>
                      <c:pt idx="58">
                        <c:v>2051</c:v>
                      </c:pt>
                      <c:pt idx="59">
                        <c:v>2055</c:v>
                      </c:pt>
                      <c:pt idx="60">
                        <c:v>2060</c:v>
                      </c:pt>
                      <c:pt idx="61">
                        <c:v>2064</c:v>
                      </c:pt>
                      <c:pt idx="62">
                        <c:v>2069</c:v>
                      </c:pt>
                      <c:pt idx="63">
                        <c:v>2074</c:v>
                      </c:pt>
                      <c:pt idx="64">
                        <c:v>2079</c:v>
                      </c:pt>
                      <c:pt idx="65">
                        <c:v>2084</c:v>
                      </c:pt>
                      <c:pt idx="66">
                        <c:v>2088</c:v>
                      </c:pt>
                      <c:pt idx="67">
                        <c:v>2093</c:v>
                      </c:pt>
                      <c:pt idx="68">
                        <c:v>2097</c:v>
                      </c:pt>
                      <c:pt idx="69">
                        <c:v>2101</c:v>
                      </c:pt>
                      <c:pt idx="70">
                        <c:v>2106</c:v>
                      </c:pt>
                      <c:pt idx="71">
                        <c:v>2110</c:v>
                      </c:pt>
                      <c:pt idx="72">
                        <c:v>2115</c:v>
                      </c:pt>
                      <c:pt idx="73">
                        <c:v>2120</c:v>
                      </c:pt>
                      <c:pt idx="74">
                        <c:v>2126</c:v>
                      </c:pt>
                      <c:pt idx="75">
                        <c:v>2132</c:v>
                      </c:pt>
                      <c:pt idx="76">
                        <c:v>2138</c:v>
                      </c:pt>
                      <c:pt idx="77">
                        <c:v>2147</c:v>
                      </c:pt>
                      <c:pt idx="78">
                        <c:v>2156</c:v>
                      </c:pt>
                      <c:pt idx="79">
                        <c:v>2165</c:v>
                      </c:pt>
                      <c:pt idx="80">
                        <c:v>2178</c:v>
                      </c:pt>
                      <c:pt idx="81">
                        <c:v>2191</c:v>
                      </c:pt>
                      <c:pt idx="82">
                        <c:v>2204</c:v>
                      </c:pt>
                      <c:pt idx="83">
                        <c:v>2219</c:v>
                      </c:pt>
                      <c:pt idx="84">
                        <c:v>2234</c:v>
                      </c:pt>
                      <c:pt idx="85">
                        <c:v>2249</c:v>
                      </c:pt>
                      <c:pt idx="86">
                        <c:v>2265</c:v>
                      </c:pt>
                      <c:pt idx="87">
                        <c:v>2280</c:v>
                      </c:pt>
                      <c:pt idx="88">
                        <c:v>2295</c:v>
                      </c:pt>
                      <c:pt idx="89">
                        <c:v>2311</c:v>
                      </c:pt>
                      <c:pt idx="90">
                        <c:v>2327</c:v>
                      </c:pt>
                    </c:numCache>
                  </c:numRef>
                </c:val>
                <c:smooth val="0"/>
                <c:extLst xmlns:c15="http://schemas.microsoft.com/office/drawing/2012/chart">
                  <c:ext xmlns:c16="http://schemas.microsoft.com/office/drawing/2014/chart" uri="{C3380CC4-5D6E-409C-BE32-E72D297353CC}">
                    <c16:uniqueId val="{0000003E-B135-4F29-B62C-2A8A2B3064F6}"/>
                  </c:ext>
                </c:extLst>
              </c15:ser>
            </c15:filteredLineSeries>
            <c15:filteredLineSeries>
              <c15:ser>
                <c:idx val="59"/>
                <c:order val="59"/>
                <c:tx>
                  <c:strRef>
                    <c:extLst xmlns:c15="http://schemas.microsoft.com/office/drawing/2012/chart">
                      <c:ext xmlns:c15="http://schemas.microsoft.com/office/drawing/2012/chart" uri="{02D57815-91ED-43cb-92C2-25804820EDAC}">
                        <c15:formulaRef>
                          <c15:sqref>[1]Zillow_Data!$B$61</c15:sqref>
                        </c15:formulaRef>
                      </c:ext>
                    </c:extLst>
                    <c:strCache>
                      <c:ptCount val="1"/>
                      <c:pt idx="0">
                        <c:v>Albuquerque, NM</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[1]Zillow_Data!$C$61:$CO$61</c15:sqref>
                        </c15:formulaRef>
                      </c:ext>
                    </c:extLst>
                    <c:numCache>
                      <c:formatCode>General</c:formatCode>
                      <c:ptCount val="91"/>
                      <c:pt idx="0">
                        <c:v>59</c:v>
                      </c:pt>
                      <c:pt idx="1">
                        <c:v>951</c:v>
                      </c:pt>
                      <c:pt idx="2">
                        <c:v>952</c:v>
                      </c:pt>
                      <c:pt idx="3">
                        <c:v>953</c:v>
                      </c:pt>
                      <c:pt idx="4">
                        <c:v>954</c:v>
                      </c:pt>
                      <c:pt idx="5">
                        <c:v>956</c:v>
                      </c:pt>
                      <c:pt idx="6">
                        <c:v>957</c:v>
                      </c:pt>
                      <c:pt idx="7">
                        <c:v>958</c:v>
                      </c:pt>
                      <c:pt idx="8">
                        <c:v>959</c:v>
                      </c:pt>
                      <c:pt idx="9">
                        <c:v>960</c:v>
                      </c:pt>
                      <c:pt idx="10">
                        <c:v>962</c:v>
                      </c:pt>
                      <c:pt idx="11">
                        <c:v>964</c:v>
                      </c:pt>
                      <c:pt idx="12">
                        <c:v>965</c:v>
                      </c:pt>
                      <c:pt idx="13">
                        <c:v>967</c:v>
                      </c:pt>
                      <c:pt idx="14">
                        <c:v>969</c:v>
                      </c:pt>
                      <c:pt idx="15">
                        <c:v>971</c:v>
                      </c:pt>
                      <c:pt idx="16">
                        <c:v>973</c:v>
                      </c:pt>
                      <c:pt idx="17">
                        <c:v>975</c:v>
                      </c:pt>
                      <c:pt idx="18">
                        <c:v>977</c:v>
                      </c:pt>
                      <c:pt idx="19">
                        <c:v>979</c:v>
                      </c:pt>
                      <c:pt idx="20">
                        <c:v>981</c:v>
                      </c:pt>
                      <c:pt idx="21">
                        <c:v>984</c:v>
                      </c:pt>
                      <c:pt idx="22">
                        <c:v>986</c:v>
                      </c:pt>
                      <c:pt idx="23">
                        <c:v>988</c:v>
                      </c:pt>
                      <c:pt idx="24">
                        <c:v>990</c:v>
                      </c:pt>
                      <c:pt idx="25">
                        <c:v>992</c:v>
                      </c:pt>
                      <c:pt idx="26">
                        <c:v>994</c:v>
                      </c:pt>
                      <c:pt idx="27">
                        <c:v>997</c:v>
                      </c:pt>
                      <c:pt idx="28">
                        <c:v>999</c:v>
                      </c:pt>
                      <c:pt idx="29">
                        <c:v>1001</c:v>
                      </c:pt>
                      <c:pt idx="30">
                        <c:v>1003</c:v>
                      </c:pt>
                      <c:pt idx="31">
                        <c:v>1005</c:v>
                      </c:pt>
                      <c:pt idx="32">
                        <c:v>1007</c:v>
                      </c:pt>
                      <c:pt idx="33">
                        <c:v>1009</c:v>
                      </c:pt>
                      <c:pt idx="34">
                        <c:v>1011</c:v>
                      </c:pt>
                      <c:pt idx="35">
                        <c:v>1013</c:v>
                      </c:pt>
                      <c:pt idx="36">
                        <c:v>1015</c:v>
                      </c:pt>
                      <c:pt idx="37">
                        <c:v>1017</c:v>
                      </c:pt>
                      <c:pt idx="38">
                        <c:v>1019</c:v>
                      </c:pt>
                      <c:pt idx="39">
                        <c:v>1020</c:v>
                      </c:pt>
                      <c:pt idx="40">
                        <c:v>1022</c:v>
                      </c:pt>
                      <c:pt idx="41">
                        <c:v>1024</c:v>
                      </c:pt>
                      <c:pt idx="42">
                        <c:v>1026</c:v>
                      </c:pt>
                      <c:pt idx="43">
                        <c:v>1028</c:v>
                      </c:pt>
                      <c:pt idx="44">
                        <c:v>1030</c:v>
                      </c:pt>
                      <c:pt idx="45">
                        <c:v>1032</c:v>
                      </c:pt>
                      <c:pt idx="46">
                        <c:v>1035</c:v>
                      </c:pt>
                      <c:pt idx="47">
                        <c:v>1037</c:v>
                      </c:pt>
                      <c:pt idx="48">
                        <c:v>1040</c:v>
                      </c:pt>
                      <c:pt idx="49">
                        <c:v>1042</c:v>
                      </c:pt>
                      <c:pt idx="50">
                        <c:v>1045</c:v>
                      </c:pt>
                      <c:pt idx="51">
                        <c:v>1048</c:v>
                      </c:pt>
                      <c:pt idx="52">
                        <c:v>1051</c:v>
                      </c:pt>
                      <c:pt idx="53">
                        <c:v>1054</c:v>
                      </c:pt>
                      <c:pt idx="54">
                        <c:v>1057</c:v>
                      </c:pt>
                      <c:pt idx="55">
                        <c:v>1060</c:v>
                      </c:pt>
                      <c:pt idx="56">
                        <c:v>1063</c:v>
                      </c:pt>
                      <c:pt idx="57">
                        <c:v>1066</c:v>
                      </c:pt>
                      <c:pt idx="58">
                        <c:v>1069</c:v>
                      </c:pt>
                      <c:pt idx="59">
                        <c:v>1073</c:v>
                      </c:pt>
                      <c:pt idx="60">
                        <c:v>1076</c:v>
                      </c:pt>
                      <c:pt idx="61">
                        <c:v>1080</c:v>
                      </c:pt>
                      <c:pt idx="62">
                        <c:v>1084</c:v>
                      </c:pt>
                      <c:pt idx="63">
                        <c:v>1088</c:v>
                      </c:pt>
                      <c:pt idx="64">
                        <c:v>1092</c:v>
                      </c:pt>
                      <c:pt idx="65">
                        <c:v>1096</c:v>
                      </c:pt>
                      <c:pt idx="66">
                        <c:v>1100</c:v>
                      </c:pt>
                      <c:pt idx="67">
                        <c:v>1105</c:v>
                      </c:pt>
                      <c:pt idx="68">
                        <c:v>1109</c:v>
                      </c:pt>
                      <c:pt idx="69">
                        <c:v>1113</c:v>
                      </c:pt>
                      <c:pt idx="70">
                        <c:v>1117</c:v>
                      </c:pt>
                      <c:pt idx="71">
                        <c:v>1121</c:v>
                      </c:pt>
                      <c:pt idx="72">
                        <c:v>1125</c:v>
                      </c:pt>
                      <c:pt idx="73">
                        <c:v>1128</c:v>
                      </c:pt>
                      <c:pt idx="74">
                        <c:v>1133</c:v>
                      </c:pt>
                      <c:pt idx="75">
                        <c:v>1138</c:v>
                      </c:pt>
                      <c:pt idx="76">
                        <c:v>1144</c:v>
                      </c:pt>
                      <c:pt idx="77">
                        <c:v>1151</c:v>
                      </c:pt>
                      <c:pt idx="78">
                        <c:v>1157</c:v>
                      </c:pt>
                      <c:pt idx="79">
                        <c:v>1164</c:v>
                      </c:pt>
                      <c:pt idx="80">
                        <c:v>1175</c:v>
                      </c:pt>
                      <c:pt idx="81">
                        <c:v>1185</c:v>
                      </c:pt>
                      <c:pt idx="82">
                        <c:v>1195</c:v>
                      </c:pt>
                      <c:pt idx="83">
                        <c:v>1207</c:v>
                      </c:pt>
                      <c:pt idx="84">
                        <c:v>1219</c:v>
                      </c:pt>
                      <c:pt idx="85">
                        <c:v>1231</c:v>
                      </c:pt>
                      <c:pt idx="86">
                        <c:v>1243</c:v>
                      </c:pt>
                      <c:pt idx="87">
                        <c:v>1256</c:v>
                      </c:pt>
                      <c:pt idx="88">
                        <c:v>1268</c:v>
                      </c:pt>
                      <c:pt idx="89">
                        <c:v>1280</c:v>
                      </c:pt>
                      <c:pt idx="90">
                        <c:v>1293</c:v>
                      </c:pt>
                    </c:numCache>
                  </c:numRef>
                </c:val>
                <c:smooth val="0"/>
                <c:extLst xmlns:c15="http://schemas.microsoft.com/office/drawing/2012/chart">
                  <c:ext xmlns:c16="http://schemas.microsoft.com/office/drawing/2014/chart" uri="{C3380CC4-5D6E-409C-BE32-E72D297353CC}">
                    <c16:uniqueId val="{0000003F-B135-4F29-B62C-2A8A2B3064F6}"/>
                  </c:ext>
                </c:extLst>
              </c15:ser>
            </c15:filteredLineSeries>
            <c15:filteredLineSeries>
              <c15:ser>
                <c:idx val="60"/>
                <c:order val="60"/>
                <c:tx>
                  <c:strRef>
                    <c:extLst xmlns:c15="http://schemas.microsoft.com/office/drawing/2012/chart">
                      <c:ext xmlns:c15="http://schemas.microsoft.com/office/drawing/2012/chart" uri="{02D57815-91ED-43cb-92C2-25804820EDAC}">
                        <c15:formulaRef>
                          <c15:sqref>[1]Zillow_Data!$B$62</c15:sqref>
                        </c15:formulaRef>
                      </c:ext>
                    </c:extLst>
                    <c:strCache>
                      <c:ptCount val="1"/>
                      <c:pt idx="0">
                        <c:v>Albany, NY</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[1]Zillow_Data!$C$62:$CO$62</c15:sqref>
                        </c15:formulaRef>
                      </c:ext>
                    </c:extLst>
                    <c:numCache>
                      <c:formatCode>General</c:formatCode>
                      <c:ptCount val="91"/>
                      <c:pt idx="0">
                        <c:v>60</c:v>
                      </c:pt>
                      <c:pt idx="1">
                        <c:v>1112</c:v>
                      </c:pt>
                      <c:pt idx="2">
                        <c:v>1117</c:v>
                      </c:pt>
                      <c:pt idx="3">
                        <c:v>1123</c:v>
                      </c:pt>
                      <c:pt idx="4">
                        <c:v>1128</c:v>
                      </c:pt>
                      <c:pt idx="5">
                        <c:v>1133</c:v>
                      </c:pt>
                      <c:pt idx="6">
                        <c:v>1138</c:v>
                      </c:pt>
                      <c:pt idx="7">
                        <c:v>1142</c:v>
                      </c:pt>
                      <c:pt idx="8">
                        <c:v>1147</c:v>
                      </c:pt>
                      <c:pt idx="9">
                        <c:v>1152</c:v>
                      </c:pt>
                      <c:pt idx="10">
                        <c:v>1156</c:v>
                      </c:pt>
                      <c:pt idx="11">
                        <c:v>1160</c:v>
                      </c:pt>
                      <c:pt idx="12">
                        <c:v>1163</c:v>
                      </c:pt>
                      <c:pt idx="13">
                        <c:v>1167</c:v>
                      </c:pt>
                      <c:pt idx="14">
                        <c:v>1168</c:v>
                      </c:pt>
                      <c:pt idx="15">
                        <c:v>1169</c:v>
                      </c:pt>
                      <c:pt idx="16">
                        <c:v>1171</c:v>
                      </c:pt>
                      <c:pt idx="17">
                        <c:v>1171</c:v>
                      </c:pt>
                      <c:pt idx="18">
                        <c:v>1172</c:v>
                      </c:pt>
                      <c:pt idx="19">
                        <c:v>1173</c:v>
                      </c:pt>
                      <c:pt idx="20">
                        <c:v>1174</c:v>
                      </c:pt>
                      <c:pt idx="21">
                        <c:v>1176</c:v>
                      </c:pt>
                      <c:pt idx="22">
                        <c:v>1177</c:v>
                      </c:pt>
                      <c:pt idx="23">
                        <c:v>1180</c:v>
                      </c:pt>
                      <c:pt idx="24">
                        <c:v>1182</c:v>
                      </c:pt>
                      <c:pt idx="25">
                        <c:v>1185</c:v>
                      </c:pt>
                      <c:pt idx="26">
                        <c:v>1188</c:v>
                      </c:pt>
                      <c:pt idx="27">
                        <c:v>1191</c:v>
                      </c:pt>
                      <c:pt idx="28">
                        <c:v>1195</c:v>
                      </c:pt>
                      <c:pt idx="29">
                        <c:v>1199</c:v>
                      </c:pt>
                      <c:pt idx="30">
                        <c:v>1203</c:v>
                      </c:pt>
                      <c:pt idx="31">
                        <c:v>1207</c:v>
                      </c:pt>
                      <c:pt idx="32">
                        <c:v>1211</c:v>
                      </c:pt>
                      <c:pt idx="33">
                        <c:v>1214</c:v>
                      </c:pt>
                      <c:pt idx="34">
                        <c:v>1218</c:v>
                      </c:pt>
                      <c:pt idx="35">
                        <c:v>1220</c:v>
                      </c:pt>
                      <c:pt idx="36">
                        <c:v>1223</c:v>
                      </c:pt>
                      <c:pt idx="37">
                        <c:v>1225</c:v>
                      </c:pt>
                      <c:pt idx="38">
                        <c:v>1227</c:v>
                      </c:pt>
                      <c:pt idx="39">
                        <c:v>1229</c:v>
                      </c:pt>
                      <c:pt idx="40">
                        <c:v>1230</c:v>
                      </c:pt>
                      <c:pt idx="41">
                        <c:v>1231</c:v>
                      </c:pt>
                      <c:pt idx="42">
                        <c:v>1232</c:v>
                      </c:pt>
                      <c:pt idx="43">
                        <c:v>1233</c:v>
                      </c:pt>
                      <c:pt idx="44">
                        <c:v>1235</c:v>
                      </c:pt>
                      <c:pt idx="45">
                        <c:v>1236</c:v>
                      </c:pt>
                      <c:pt idx="46">
                        <c:v>1238</c:v>
                      </c:pt>
                      <c:pt idx="47">
                        <c:v>1240</c:v>
                      </c:pt>
                      <c:pt idx="48">
                        <c:v>1243</c:v>
                      </c:pt>
                      <c:pt idx="49">
                        <c:v>1245</c:v>
                      </c:pt>
                      <c:pt idx="50">
                        <c:v>1249</c:v>
                      </c:pt>
                      <c:pt idx="51">
                        <c:v>1252</c:v>
                      </c:pt>
                      <c:pt idx="52">
                        <c:v>1255</c:v>
                      </c:pt>
                      <c:pt idx="53">
                        <c:v>1258</c:v>
                      </c:pt>
                      <c:pt idx="54">
                        <c:v>1262</c:v>
                      </c:pt>
                      <c:pt idx="55">
                        <c:v>1265</c:v>
                      </c:pt>
                      <c:pt idx="56">
                        <c:v>1267</c:v>
                      </c:pt>
                      <c:pt idx="57">
                        <c:v>1269</c:v>
                      </c:pt>
                      <c:pt idx="58">
                        <c:v>1271</c:v>
                      </c:pt>
                      <c:pt idx="59">
                        <c:v>1273</c:v>
                      </c:pt>
                      <c:pt idx="60">
                        <c:v>1275</c:v>
                      </c:pt>
                      <c:pt idx="61">
                        <c:v>1278</c:v>
                      </c:pt>
                      <c:pt idx="62">
                        <c:v>1280</c:v>
                      </c:pt>
                      <c:pt idx="63">
                        <c:v>1283</c:v>
                      </c:pt>
                      <c:pt idx="64">
                        <c:v>1286</c:v>
                      </c:pt>
                      <c:pt idx="65">
                        <c:v>1289</c:v>
                      </c:pt>
                      <c:pt idx="66">
                        <c:v>1292</c:v>
                      </c:pt>
                      <c:pt idx="67">
                        <c:v>1295</c:v>
                      </c:pt>
                      <c:pt idx="68">
                        <c:v>1299</c:v>
                      </c:pt>
                      <c:pt idx="69">
                        <c:v>1303</c:v>
                      </c:pt>
                      <c:pt idx="70">
                        <c:v>1307</c:v>
                      </c:pt>
                      <c:pt idx="71">
                        <c:v>1311</c:v>
                      </c:pt>
                      <c:pt idx="72">
                        <c:v>1314</c:v>
                      </c:pt>
                      <c:pt idx="73">
                        <c:v>1318</c:v>
                      </c:pt>
                      <c:pt idx="74">
                        <c:v>1321</c:v>
                      </c:pt>
                      <c:pt idx="75">
                        <c:v>1325</c:v>
                      </c:pt>
                      <c:pt idx="76">
                        <c:v>1328</c:v>
                      </c:pt>
                      <c:pt idx="77">
                        <c:v>1332</c:v>
                      </c:pt>
                      <c:pt idx="78">
                        <c:v>1336</c:v>
                      </c:pt>
                      <c:pt idx="79">
                        <c:v>1339</c:v>
                      </c:pt>
                      <c:pt idx="80">
                        <c:v>1343</c:v>
                      </c:pt>
                      <c:pt idx="81">
                        <c:v>1347</c:v>
                      </c:pt>
                      <c:pt idx="82">
                        <c:v>1352</c:v>
                      </c:pt>
                      <c:pt idx="83">
                        <c:v>1357</c:v>
                      </c:pt>
                      <c:pt idx="84">
                        <c:v>1363</c:v>
                      </c:pt>
                      <c:pt idx="85">
                        <c:v>1368</c:v>
                      </c:pt>
                      <c:pt idx="86">
                        <c:v>1374</c:v>
                      </c:pt>
                      <c:pt idx="87">
                        <c:v>1379</c:v>
                      </c:pt>
                      <c:pt idx="88">
                        <c:v>1385</c:v>
                      </c:pt>
                      <c:pt idx="89">
                        <c:v>1391</c:v>
                      </c:pt>
                      <c:pt idx="90">
                        <c:v>1397</c:v>
                      </c:pt>
                    </c:numCache>
                  </c:numRef>
                </c:val>
                <c:smooth val="0"/>
                <c:extLst xmlns:c15="http://schemas.microsoft.com/office/drawing/2012/chart">
                  <c:ext xmlns:c16="http://schemas.microsoft.com/office/drawing/2014/chart" uri="{C3380CC4-5D6E-409C-BE32-E72D297353CC}">
                    <c16:uniqueId val="{00000040-B135-4F29-B62C-2A8A2B3064F6}"/>
                  </c:ext>
                </c:extLst>
              </c15:ser>
            </c15:filteredLineSeries>
            <c15:filteredLineSeries>
              <c15:ser>
                <c:idx val="61"/>
                <c:order val="61"/>
                <c:tx>
                  <c:strRef>
                    <c:extLst xmlns:c15="http://schemas.microsoft.com/office/drawing/2012/chart">
                      <c:ext xmlns:c15="http://schemas.microsoft.com/office/drawing/2012/chart" uri="{02D57815-91ED-43cb-92C2-25804820EDAC}">
                        <c15:formulaRef>
                          <c15:sqref>[1]Zillow_Data!$B$63</c15:sqref>
                        </c15:formulaRef>
                      </c:ext>
                    </c:extLst>
                    <c:strCache>
                      <c:ptCount val="1"/>
                      <c:pt idx="0">
                        <c:v>Omaha, NE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[1]Zillow_Data!$C$63:$CO$63</c15:sqref>
                        </c15:formulaRef>
                      </c:ext>
                    </c:extLst>
                    <c:numCache>
                      <c:formatCode>General</c:formatCode>
                      <c:ptCount val="91"/>
                      <c:pt idx="0">
                        <c:v>61</c:v>
                      </c:pt>
                      <c:pt idx="1">
                        <c:v>867</c:v>
                      </c:pt>
                      <c:pt idx="2">
                        <c:v>871</c:v>
                      </c:pt>
                      <c:pt idx="3">
                        <c:v>876</c:v>
                      </c:pt>
                      <c:pt idx="4">
                        <c:v>880</c:v>
                      </c:pt>
                      <c:pt idx="5">
                        <c:v>884</c:v>
                      </c:pt>
                      <c:pt idx="6">
                        <c:v>888</c:v>
                      </c:pt>
                      <c:pt idx="7">
                        <c:v>893</c:v>
                      </c:pt>
                      <c:pt idx="8">
                        <c:v>897</c:v>
                      </c:pt>
                      <c:pt idx="9">
                        <c:v>902</c:v>
                      </c:pt>
                      <c:pt idx="10">
                        <c:v>906</c:v>
                      </c:pt>
                      <c:pt idx="11">
                        <c:v>910</c:v>
                      </c:pt>
                      <c:pt idx="12">
                        <c:v>914</c:v>
                      </c:pt>
                      <c:pt idx="13">
                        <c:v>918</c:v>
                      </c:pt>
                      <c:pt idx="14">
                        <c:v>922</c:v>
                      </c:pt>
                      <c:pt idx="15">
                        <c:v>925</c:v>
                      </c:pt>
                      <c:pt idx="16">
                        <c:v>928</c:v>
                      </c:pt>
                      <c:pt idx="17">
                        <c:v>930</c:v>
                      </c:pt>
                      <c:pt idx="18">
                        <c:v>933</c:v>
                      </c:pt>
                      <c:pt idx="19">
                        <c:v>935</c:v>
                      </c:pt>
                      <c:pt idx="20">
                        <c:v>937</c:v>
                      </c:pt>
                      <c:pt idx="21">
                        <c:v>939</c:v>
                      </c:pt>
                      <c:pt idx="22">
                        <c:v>941</c:v>
                      </c:pt>
                      <c:pt idx="23">
                        <c:v>943</c:v>
                      </c:pt>
                      <c:pt idx="24">
                        <c:v>945</c:v>
                      </c:pt>
                      <c:pt idx="25">
                        <c:v>947</c:v>
                      </c:pt>
                      <c:pt idx="26">
                        <c:v>950</c:v>
                      </c:pt>
                      <c:pt idx="27">
                        <c:v>953</c:v>
                      </c:pt>
                      <c:pt idx="28">
                        <c:v>956</c:v>
                      </c:pt>
                      <c:pt idx="29">
                        <c:v>959</c:v>
                      </c:pt>
                      <c:pt idx="30">
                        <c:v>962</c:v>
                      </c:pt>
                      <c:pt idx="31">
                        <c:v>965</c:v>
                      </c:pt>
                      <c:pt idx="32">
                        <c:v>968</c:v>
                      </c:pt>
                      <c:pt idx="33">
                        <c:v>970</c:v>
                      </c:pt>
                      <c:pt idx="34">
                        <c:v>973</c:v>
                      </c:pt>
                      <c:pt idx="35">
                        <c:v>976</c:v>
                      </c:pt>
                      <c:pt idx="36">
                        <c:v>979</c:v>
                      </c:pt>
                      <c:pt idx="37">
                        <c:v>981</c:v>
                      </c:pt>
                      <c:pt idx="38">
                        <c:v>984</c:v>
                      </c:pt>
                      <c:pt idx="39">
                        <c:v>986</c:v>
                      </c:pt>
                      <c:pt idx="40">
                        <c:v>989</c:v>
                      </c:pt>
                      <c:pt idx="41">
                        <c:v>991</c:v>
                      </c:pt>
                      <c:pt idx="42">
                        <c:v>993</c:v>
                      </c:pt>
                      <c:pt idx="43">
                        <c:v>995</c:v>
                      </c:pt>
                      <c:pt idx="44">
                        <c:v>997</c:v>
                      </c:pt>
                      <c:pt idx="45">
                        <c:v>999</c:v>
                      </c:pt>
                      <c:pt idx="46">
                        <c:v>1001</c:v>
                      </c:pt>
                      <c:pt idx="47">
                        <c:v>1003</c:v>
                      </c:pt>
                      <c:pt idx="48">
                        <c:v>1005</c:v>
                      </c:pt>
                      <c:pt idx="49">
                        <c:v>1007</c:v>
                      </c:pt>
                      <c:pt idx="50">
                        <c:v>1009</c:v>
                      </c:pt>
                      <c:pt idx="51">
                        <c:v>1012</c:v>
                      </c:pt>
                      <c:pt idx="52">
                        <c:v>1014</c:v>
                      </c:pt>
                      <c:pt idx="53">
                        <c:v>1016</c:v>
                      </c:pt>
                      <c:pt idx="54">
                        <c:v>1019</c:v>
                      </c:pt>
                      <c:pt idx="55">
                        <c:v>1021</c:v>
                      </c:pt>
                      <c:pt idx="56">
                        <c:v>1024</c:v>
                      </c:pt>
                      <c:pt idx="57">
                        <c:v>1027</c:v>
                      </c:pt>
                      <c:pt idx="58">
                        <c:v>1030</c:v>
                      </c:pt>
                      <c:pt idx="59">
                        <c:v>1033</c:v>
                      </c:pt>
                      <c:pt idx="60">
                        <c:v>1036</c:v>
                      </c:pt>
                      <c:pt idx="61">
                        <c:v>1039</c:v>
                      </c:pt>
                      <c:pt idx="62">
                        <c:v>1042</c:v>
                      </c:pt>
                      <c:pt idx="63">
                        <c:v>1045</c:v>
                      </c:pt>
                      <c:pt idx="64">
                        <c:v>1049</c:v>
                      </c:pt>
                      <c:pt idx="65">
                        <c:v>1052</c:v>
                      </c:pt>
                      <c:pt idx="66">
                        <c:v>1056</c:v>
                      </c:pt>
                      <c:pt idx="67">
                        <c:v>1059</c:v>
                      </c:pt>
                      <c:pt idx="68">
                        <c:v>1063</c:v>
                      </c:pt>
                      <c:pt idx="69">
                        <c:v>1067</c:v>
                      </c:pt>
                      <c:pt idx="70">
                        <c:v>1071</c:v>
                      </c:pt>
                      <c:pt idx="71">
                        <c:v>1075</c:v>
                      </c:pt>
                      <c:pt idx="72">
                        <c:v>1079</c:v>
                      </c:pt>
                      <c:pt idx="73">
                        <c:v>1083</c:v>
                      </c:pt>
                      <c:pt idx="74">
                        <c:v>1087</c:v>
                      </c:pt>
                      <c:pt idx="75">
                        <c:v>1091</c:v>
                      </c:pt>
                      <c:pt idx="76">
                        <c:v>1095</c:v>
                      </c:pt>
                      <c:pt idx="77">
                        <c:v>1099</c:v>
                      </c:pt>
                      <c:pt idx="78">
                        <c:v>1103</c:v>
                      </c:pt>
                      <c:pt idx="79">
                        <c:v>1108</c:v>
                      </c:pt>
                      <c:pt idx="80">
                        <c:v>1112</c:v>
                      </c:pt>
                      <c:pt idx="81">
                        <c:v>1117</c:v>
                      </c:pt>
                      <c:pt idx="82">
                        <c:v>1122</c:v>
                      </c:pt>
                      <c:pt idx="83">
                        <c:v>1127</c:v>
                      </c:pt>
                      <c:pt idx="84">
                        <c:v>1132</c:v>
                      </c:pt>
                      <c:pt idx="85">
                        <c:v>1137</c:v>
                      </c:pt>
                      <c:pt idx="86">
                        <c:v>1142</c:v>
                      </c:pt>
                      <c:pt idx="87">
                        <c:v>1147</c:v>
                      </c:pt>
                      <c:pt idx="88">
                        <c:v>1153</c:v>
                      </c:pt>
                      <c:pt idx="89">
                        <c:v>1158</c:v>
                      </c:pt>
                      <c:pt idx="90">
                        <c:v>1163</c:v>
                      </c:pt>
                    </c:numCache>
                  </c:numRef>
                </c:val>
                <c:smooth val="0"/>
                <c:extLst xmlns:c15="http://schemas.microsoft.com/office/drawing/2012/chart">
                  <c:ext xmlns:c16="http://schemas.microsoft.com/office/drawing/2014/chart" uri="{C3380CC4-5D6E-409C-BE32-E72D297353CC}">
                    <c16:uniqueId val="{00000041-B135-4F29-B62C-2A8A2B3064F6}"/>
                  </c:ext>
                </c:extLst>
              </c15:ser>
            </c15:filteredLineSeries>
            <c15:filteredLineSeries>
              <c15:ser>
                <c:idx val="62"/>
                <c:order val="62"/>
                <c:tx>
                  <c:strRef>
                    <c:extLst xmlns:c15="http://schemas.microsoft.com/office/drawing/2012/chart">
                      <c:ext xmlns:c15="http://schemas.microsoft.com/office/drawing/2012/chart" uri="{02D57815-91ED-43cb-92C2-25804820EDAC}">
                        <c15:formulaRef>
                          <c15:sqref>[1]Zillow_Data!$B$64</c15:sqref>
                        </c15:formulaRef>
                      </c:ext>
                    </c:extLst>
                    <c:strCache>
                      <c:ptCount val="1"/>
                      <c:pt idx="0">
                        <c:v>New Haven, CT</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[1]Zillow_Data!$C$64:$CO$64</c15:sqref>
                        </c15:formulaRef>
                      </c:ext>
                    </c:extLst>
                    <c:numCache>
                      <c:formatCode>General</c:formatCode>
                      <c:ptCount val="91"/>
                      <c:pt idx="0">
                        <c:v>62</c:v>
                      </c:pt>
                      <c:pt idx="1">
                        <c:v>1200</c:v>
                      </c:pt>
                      <c:pt idx="2">
                        <c:v>1204</c:v>
                      </c:pt>
                      <c:pt idx="3">
                        <c:v>1209</c:v>
                      </c:pt>
                      <c:pt idx="4">
                        <c:v>1214</c:v>
                      </c:pt>
                      <c:pt idx="5">
                        <c:v>1219</c:v>
                      </c:pt>
                      <c:pt idx="6">
                        <c:v>1224</c:v>
                      </c:pt>
                      <c:pt idx="7">
                        <c:v>1228</c:v>
                      </c:pt>
                      <c:pt idx="8">
                        <c:v>1233</c:v>
                      </c:pt>
                      <c:pt idx="9">
                        <c:v>1238</c:v>
                      </c:pt>
                      <c:pt idx="10">
                        <c:v>1243</c:v>
                      </c:pt>
                      <c:pt idx="11">
                        <c:v>1246</c:v>
                      </c:pt>
                      <c:pt idx="12">
                        <c:v>1250</c:v>
                      </c:pt>
                      <c:pt idx="13">
                        <c:v>1254</c:v>
                      </c:pt>
                      <c:pt idx="14">
                        <c:v>1257</c:v>
                      </c:pt>
                      <c:pt idx="15">
                        <c:v>1259</c:v>
                      </c:pt>
                      <c:pt idx="16">
                        <c:v>1262</c:v>
                      </c:pt>
                      <c:pt idx="17">
                        <c:v>1264</c:v>
                      </c:pt>
                      <c:pt idx="18">
                        <c:v>1266</c:v>
                      </c:pt>
                      <c:pt idx="19">
                        <c:v>1268</c:v>
                      </c:pt>
                      <c:pt idx="20">
                        <c:v>1270</c:v>
                      </c:pt>
                      <c:pt idx="21">
                        <c:v>1272</c:v>
                      </c:pt>
                      <c:pt idx="22">
                        <c:v>1274</c:v>
                      </c:pt>
                      <c:pt idx="23">
                        <c:v>1277</c:v>
                      </c:pt>
                      <c:pt idx="24">
                        <c:v>1279</c:v>
                      </c:pt>
                      <c:pt idx="25">
                        <c:v>1282</c:v>
                      </c:pt>
                      <c:pt idx="26">
                        <c:v>1285</c:v>
                      </c:pt>
                      <c:pt idx="27">
                        <c:v>1287</c:v>
                      </c:pt>
                      <c:pt idx="28">
                        <c:v>1290</c:v>
                      </c:pt>
                      <c:pt idx="29">
                        <c:v>1292</c:v>
                      </c:pt>
                      <c:pt idx="30">
                        <c:v>1295</c:v>
                      </c:pt>
                      <c:pt idx="31">
                        <c:v>1297</c:v>
                      </c:pt>
                      <c:pt idx="32">
                        <c:v>1299</c:v>
                      </c:pt>
                      <c:pt idx="33">
                        <c:v>1301</c:v>
                      </c:pt>
                      <c:pt idx="34">
                        <c:v>1303</c:v>
                      </c:pt>
                      <c:pt idx="35">
                        <c:v>1305</c:v>
                      </c:pt>
                      <c:pt idx="36">
                        <c:v>1307</c:v>
                      </c:pt>
                      <c:pt idx="37">
                        <c:v>1309</c:v>
                      </c:pt>
                      <c:pt idx="38">
                        <c:v>1311</c:v>
                      </c:pt>
                      <c:pt idx="39">
                        <c:v>1314</c:v>
                      </c:pt>
                      <c:pt idx="40">
                        <c:v>1316</c:v>
                      </c:pt>
                      <c:pt idx="41">
                        <c:v>1319</c:v>
                      </c:pt>
                      <c:pt idx="42">
                        <c:v>1322</c:v>
                      </c:pt>
                      <c:pt idx="43">
                        <c:v>1325</c:v>
                      </c:pt>
                      <c:pt idx="44">
                        <c:v>1328</c:v>
                      </c:pt>
                      <c:pt idx="45">
                        <c:v>1331</c:v>
                      </c:pt>
                      <c:pt idx="46">
                        <c:v>1334</c:v>
                      </c:pt>
                      <c:pt idx="47">
                        <c:v>1337</c:v>
                      </c:pt>
                      <c:pt idx="48">
                        <c:v>1340</c:v>
                      </c:pt>
                      <c:pt idx="49">
                        <c:v>1342</c:v>
                      </c:pt>
                      <c:pt idx="50">
                        <c:v>1345</c:v>
                      </c:pt>
                      <c:pt idx="51">
                        <c:v>1348</c:v>
                      </c:pt>
                      <c:pt idx="52">
                        <c:v>1351</c:v>
                      </c:pt>
                      <c:pt idx="53">
                        <c:v>1354</c:v>
                      </c:pt>
                      <c:pt idx="54">
                        <c:v>1357</c:v>
                      </c:pt>
                      <c:pt idx="55">
                        <c:v>1360</c:v>
                      </c:pt>
                      <c:pt idx="56">
                        <c:v>1364</c:v>
                      </c:pt>
                      <c:pt idx="57">
                        <c:v>1367</c:v>
                      </c:pt>
                      <c:pt idx="58">
                        <c:v>1371</c:v>
                      </c:pt>
                      <c:pt idx="59">
                        <c:v>1374</c:v>
                      </c:pt>
                      <c:pt idx="60">
                        <c:v>1377</c:v>
                      </c:pt>
                      <c:pt idx="61">
                        <c:v>1380</c:v>
                      </c:pt>
                      <c:pt idx="62">
                        <c:v>1383</c:v>
                      </c:pt>
                      <c:pt idx="63">
                        <c:v>1385</c:v>
                      </c:pt>
                      <c:pt idx="64">
                        <c:v>1388</c:v>
                      </c:pt>
                      <c:pt idx="65">
                        <c:v>1391</c:v>
                      </c:pt>
                      <c:pt idx="66">
                        <c:v>1395</c:v>
                      </c:pt>
                      <c:pt idx="67">
                        <c:v>1398</c:v>
                      </c:pt>
                      <c:pt idx="68">
                        <c:v>1402</c:v>
                      </c:pt>
                      <c:pt idx="69">
                        <c:v>1405</c:v>
                      </c:pt>
                      <c:pt idx="70">
                        <c:v>1408</c:v>
                      </c:pt>
                      <c:pt idx="71">
                        <c:v>1412</c:v>
                      </c:pt>
                      <c:pt idx="72">
                        <c:v>1416</c:v>
                      </c:pt>
                      <c:pt idx="73">
                        <c:v>1419</c:v>
                      </c:pt>
                      <c:pt idx="74">
                        <c:v>1424</c:v>
                      </c:pt>
                      <c:pt idx="75">
                        <c:v>1429</c:v>
                      </c:pt>
                      <c:pt idx="76">
                        <c:v>1433</c:v>
                      </c:pt>
                      <c:pt idx="77">
                        <c:v>1439</c:v>
                      </c:pt>
                      <c:pt idx="78">
                        <c:v>1444</c:v>
                      </c:pt>
                      <c:pt idx="79">
                        <c:v>1450</c:v>
                      </c:pt>
                      <c:pt idx="80">
                        <c:v>1457</c:v>
                      </c:pt>
                      <c:pt idx="81">
                        <c:v>1463</c:v>
                      </c:pt>
                      <c:pt idx="82">
                        <c:v>1470</c:v>
                      </c:pt>
                      <c:pt idx="83">
                        <c:v>1478</c:v>
                      </c:pt>
                      <c:pt idx="84">
                        <c:v>1486</c:v>
                      </c:pt>
                      <c:pt idx="85">
                        <c:v>1494</c:v>
                      </c:pt>
                      <c:pt idx="86">
                        <c:v>1502</c:v>
                      </c:pt>
                      <c:pt idx="87">
                        <c:v>1510</c:v>
                      </c:pt>
                      <c:pt idx="88">
                        <c:v>1518</c:v>
                      </c:pt>
                      <c:pt idx="89">
                        <c:v>1527</c:v>
                      </c:pt>
                      <c:pt idx="90">
                        <c:v>1535</c:v>
                      </c:pt>
                    </c:numCache>
                  </c:numRef>
                </c:val>
                <c:smooth val="0"/>
                <c:extLst xmlns:c15="http://schemas.microsoft.com/office/drawing/2012/chart">
                  <c:ext xmlns:c16="http://schemas.microsoft.com/office/drawing/2014/chart" uri="{C3380CC4-5D6E-409C-BE32-E72D297353CC}">
                    <c16:uniqueId val="{00000042-B135-4F29-B62C-2A8A2B3064F6}"/>
                  </c:ext>
                </c:extLst>
              </c15:ser>
            </c15:filteredLineSeries>
            <c15:filteredLineSeries>
              <c15:ser>
                <c:idx val="64"/>
                <c:order val="64"/>
                <c:tx>
                  <c:strRef>
                    <c:extLst xmlns:c15="http://schemas.microsoft.com/office/drawing/2012/chart">
                      <c:ext xmlns:c15="http://schemas.microsoft.com/office/drawing/2012/chart" uri="{02D57815-91ED-43cb-92C2-25804820EDAC}">
                        <c15:formulaRef>
                          <c15:sqref>[1]Zillow_Data!$B$66</c15:sqref>
                        </c15:formulaRef>
                      </c:ext>
                    </c:extLst>
                    <c:strCache>
                      <c:ptCount val="1"/>
                      <c:pt idx="0">
                        <c:v>Knoxville, TN</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[1]Zillow_Data!$C$66:$CO$66</c15:sqref>
                        </c15:formulaRef>
                      </c:ext>
                    </c:extLst>
                    <c:numCache>
                      <c:formatCode>General</c:formatCode>
                      <c:ptCount val="91"/>
                      <c:pt idx="0">
                        <c:v>64</c:v>
                      </c:pt>
                      <c:pt idx="1">
                        <c:v>963</c:v>
                      </c:pt>
                      <c:pt idx="2">
                        <c:v>966</c:v>
                      </c:pt>
                      <c:pt idx="3">
                        <c:v>969</c:v>
                      </c:pt>
                      <c:pt idx="4">
                        <c:v>971</c:v>
                      </c:pt>
                      <c:pt idx="5">
                        <c:v>974</c:v>
                      </c:pt>
                      <c:pt idx="6">
                        <c:v>977</c:v>
                      </c:pt>
                      <c:pt idx="7">
                        <c:v>979</c:v>
                      </c:pt>
                      <c:pt idx="8">
                        <c:v>982</c:v>
                      </c:pt>
                      <c:pt idx="9">
                        <c:v>985</c:v>
                      </c:pt>
                      <c:pt idx="10">
                        <c:v>988</c:v>
                      </c:pt>
                      <c:pt idx="11">
                        <c:v>991</c:v>
                      </c:pt>
                      <c:pt idx="12">
                        <c:v>994</c:v>
                      </c:pt>
                      <c:pt idx="13">
                        <c:v>996</c:v>
                      </c:pt>
                      <c:pt idx="14">
                        <c:v>998</c:v>
                      </c:pt>
                      <c:pt idx="15">
                        <c:v>1000</c:v>
                      </c:pt>
                      <c:pt idx="16">
                        <c:v>1002</c:v>
                      </c:pt>
                      <c:pt idx="17">
                        <c:v>1003</c:v>
                      </c:pt>
                      <c:pt idx="18">
                        <c:v>1004</c:v>
                      </c:pt>
                      <c:pt idx="19">
                        <c:v>1005</c:v>
                      </c:pt>
                      <c:pt idx="20">
                        <c:v>1006</c:v>
                      </c:pt>
                      <c:pt idx="21">
                        <c:v>1006</c:v>
                      </c:pt>
                      <c:pt idx="22">
                        <c:v>1007</c:v>
                      </c:pt>
                      <c:pt idx="23">
                        <c:v>1010</c:v>
                      </c:pt>
                      <c:pt idx="24">
                        <c:v>1012</c:v>
                      </c:pt>
                      <c:pt idx="25">
                        <c:v>1014</c:v>
                      </c:pt>
                      <c:pt idx="26">
                        <c:v>1018</c:v>
                      </c:pt>
                      <c:pt idx="27">
                        <c:v>1022</c:v>
                      </c:pt>
                      <c:pt idx="28">
                        <c:v>1025</c:v>
                      </c:pt>
                      <c:pt idx="29">
                        <c:v>1030</c:v>
                      </c:pt>
                      <c:pt idx="30">
                        <c:v>1034</c:v>
                      </c:pt>
                      <c:pt idx="31">
                        <c:v>1038</c:v>
                      </c:pt>
                      <c:pt idx="32">
                        <c:v>1042</c:v>
                      </c:pt>
                      <c:pt idx="33">
                        <c:v>1046</c:v>
                      </c:pt>
                      <c:pt idx="34">
                        <c:v>1050</c:v>
                      </c:pt>
                      <c:pt idx="35">
                        <c:v>1053</c:v>
                      </c:pt>
                      <c:pt idx="36">
                        <c:v>1057</c:v>
                      </c:pt>
                      <c:pt idx="37">
                        <c:v>1060</c:v>
                      </c:pt>
                      <c:pt idx="38">
                        <c:v>1063</c:v>
                      </c:pt>
                      <c:pt idx="39">
                        <c:v>1067</c:v>
                      </c:pt>
                      <c:pt idx="40">
                        <c:v>1071</c:v>
                      </c:pt>
                      <c:pt idx="41">
                        <c:v>1074</c:v>
                      </c:pt>
                      <c:pt idx="42">
                        <c:v>1078</c:v>
                      </c:pt>
                      <c:pt idx="43">
                        <c:v>1082</c:v>
                      </c:pt>
                      <c:pt idx="44">
                        <c:v>1085</c:v>
                      </c:pt>
                      <c:pt idx="45">
                        <c:v>1089</c:v>
                      </c:pt>
                      <c:pt idx="46">
                        <c:v>1092</c:v>
                      </c:pt>
                      <c:pt idx="47">
                        <c:v>1096</c:v>
                      </c:pt>
                      <c:pt idx="48">
                        <c:v>1100</c:v>
                      </c:pt>
                      <c:pt idx="49">
                        <c:v>1104</c:v>
                      </c:pt>
                      <c:pt idx="50">
                        <c:v>1108</c:v>
                      </c:pt>
                      <c:pt idx="51">
                        <c:v>1112</c:v>
                      </c:pt>
                      <c:pt idx="52">
                        <c:v>1116</c:v>
                      </c:pt>
                      <c:pt idx="53">
                        <c:v>1121</c:v>
                      </c:pt>
                      <c:pt idx="54">
                        <c:v>1126</c:v>
                      </c:pt>
                      <c:pt idx="55">
                        <c:v>1132</c:v>
                      </c:pt>
                      <c:pt idx="56">
                        <c:v>1137</c:v>
                      </c:pt>
                      <c:pt idx="57">
                        <c:v>1143</c:v>
                      </c:pt>
                      <c:pt idx="58">
                        <c:v>1149</c:v>
                      </c:pt>
                      <c:pt idx="59">
                        <c:v>1155</c:v>
                      </c:pt>
                      <c:pt idx="60">
                        <c:v>1161</c:v>
                      </c:pt>
                      <c:pt idx="61">
                        <c:v>1167</c:v>
                      </c:pt>
                      <c:pt idx="62">
                        <c:v>1172</c:v>
                      </c:pt>
                      <c:pt idx="63">
                        <c:v>1178</c:v>
                      </c:pt>
                      <c:pt idx="64">
                        <c:v>1184</c:v>
                      </c:pt>
                      <c:pt idx="65">
                        <c:v>1189</c:v>
                      </c:pt>
                      <c:pt idx="66">
                        <c:v>1195</c:v>
                      </c:pt>
                      <c:pt idx="67">
                        <c:v>1200</c:v>
                      </c:pt>
                      <c:pt idx="68">
                        <c:v>1204</c:v>
                      </c:pt>
                      <c:pt idx="69">
                        <c:v>1209</c:v>
                      </c:pt>
                      <c:pt idx="70">
                        <c:v>1213</c:v>
                      </c:pt>
                      <c:pt idx="71">
                        <c:v>1217</c:v>
                      </c:pt>
                      <c:pt idx="72">
                        <c:v>1220</c:v>
                      </c:pt>
                      <c:pt idx="73">
                        <c:v>1224</c:v>
                      </c:pt>
                      <c:pt idx="74">
                        <c:v>1229</c:v>
                      </c:pt>
                      <c:pt idx="75">
                        <c:v>1234</c:v>
                      </c:pt>
                      <c:pt idx="76">
                        <c:v>1239</c:v>
                      </c:pt>
                      <c:pt idx="77">
                        <c:v>1246</c:v>
                      </c:pt>
                      <c:pt idx="78">
                        <c:v>1254</c:v>
                      </c:pt>
                      <c:pt idx="79">
                        <c:v>1261</c:v>
                      </c:pt>
                      <c:pt idx="80">
                        <c:v>1272</c:v>
                      </c:pt>
                      <c:pt idx="81">
                        <c:v>1283</c:v>
                      </c:pt>
                      <c:pt idx="82">
                        <c:v>1294</c:v>
                      </c:pt>
                      <c:pt idx="83">
                        <c:v>1306</c:v>
                      </c:pt>
                      <c:pt idx="84">
                        <c:v>1319</c:v>
                      </c:pt>
                      <c:pt idx="85">
                        <c:v>1332</c:v>
                      </c:pt>
                      <c:pt idx="86">
                        <c:v>1345</c:v>
                      </c:pt>
                      <c:pt idx="87">
                        <c:v>1358</c:v>
                      </c:pt>
                      <c:pt idx="88">
                        <c:v>1372</c:v>
                      </c:pt>
                      <c:pt idx="89">
                        <c:v>1385</c:v>
                      </c:pt>
                      <c:pt idx="90">
                        <c:v>1398</c:v>
                      </c:pt>
                    </c:numCache>
                  </c:numRef>
                </c:val>
                <c:smooth val="0"/>
                <c:extLst xmlns:c15="http://schemas.microsoft.com/office/drawing/2012/chart">
                  <c:ext xmlns:c16="http://schemas.microsoft.com/office/drawing/2014/chart" uri="{C3380CC4-5D6E-409C-BE32-E72D297353CC}">
                    <c16:uniqueId val="{00000049-B135-4F29-B62C-2A8A2B3064F6}"/>
                  </c:ext>
                </c:extLst>
              </c15:ser>
            </c15:filteredLineSeries>
            <c15:filteredLineSeries>
              <c15:ser>
                <c:idx val="65"/>
                <c:order val="65"/>
                <c:tx>
                  <c:strRef>
                    <c:extLst xmlns:c15="http://schemas.microsoft.com/office/drawing/2012/chart">
                      <c:ext xmlns:c15="http://schemas.microsoft.com/office/drawing/2012/chart" uri="{02D57815-91ED-43cb-92C2-25804820EDAC}">
                        <c15:formulaRef>
                          <c15:sqref>[1]Zillow_Data!$B$67</c15:sqref>
                        </c15:formulaRef>
                      </c:ext>
                    </c:extLst>
                    <c:strCache>
                      <c:ptCount val="1"/>
                      <c:pt idx="0">
                        <c:v>Greenville, SC</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[1]Zillow_Data!$C$67:$CO$67</c15:sqref>
                        </c15:formulaRef>
                      </c:ext>
                    </c:extLst>
                    <c:numCache>
                      <c:formatCode>General</c:formatCode>
                      <c:ptCount val="91"/>
                      <c:pt idx="0">
                        <c:v>65</c:v>
                      </c:pt>
                      <c:pt idx="1">
                        <c:v>951</c:v>
                      </c:pt>
                      <c:pt idx="2">
                        <c:v>954</c:v>
                      </c:pt>
                      <c:pt idx="3">
                        <c:v>956</c:v>
                      </c:pt>
                      <c:pt idx="4">
                        <c:v>959</c:v>
                      </c:pt>
                      <c:pt idx="5">
                        <c:v>962</c:v>
                      </c:pt>
                      <c:pt idx="6">
                        <c:v>964</c:v>
                      </c:pt>
                      <c:pt idx="7">
                        <c:v>967</c:v>
                      </c:pt>
                      <c:pt idx="8">
                        <c:v>970</c:v>
                      </c:pt>
                      <c:pt idx="9">
                        <c:v>973</c:v>
                      </c:pt>
                      <c:pt idx="10">
                        <c:v>976</c:v>
                      </c:pt>
                      <c:pt idx="11">
                        <c:v>979</c:v>
                      </c:pt>
                      <c:pt idx="12">
                        <c:v>983</c:v>
                      </c:pt>
                      <c:pt idx="13">
                        <c:v>986</c:v>
                      </c:pt>
                      <c:pt idx="14">
                        <c:v>990</c:v>
                      </c:pt>
                      <c:pt idx="15">
                        <c:v>994</c:v>
                      </c:pt>
                      <c:pt idx="16">
                        <c:v>997</c:v>
                      </c:pt>
                      <c:pt idx="17">
                        <c:v>1002</c:v>
                      </c:pt>
                      <c:pt idx="18">
                        <c:v>1006</c:v>
                      </c:pt>
                      <c:pt idx="19">
                        <c:v>1011</c:v>
                      </c:pt>
                      <c:pt idx="20">
                        <c:v>1016</c:v>
                      </c:pt>
                      <c:pt idx="21">
                        <c:v>1022</c:v>
                      </c:pt>
                      <c:pt idx="22">
                        <c:v>1027</c:v>
                      </c:pt>
                      <c:pt idx="23">
                        <c:v>1032</c:v>
                      </c:pt>
                      <c:pt idx="24">
                        <c:v>1037</c:v>
                      </c:pt>
                      <c:pt idx="25">
                        <c:v>1042</c:v>
                      </c:pt>
                      <c:pt idx="26">
                        <c:v>1046</c:v>
                      </c:pt>
                      <c:pt idx="27">
                        <c:v>1050</c:v>
                      </c:pt>
                      <c:pt idx="28">
                        <c:v>1054</c:v>
                      </c:pt>
                      <c:pt idx="29">
                        <c:v>1057</c:v>
                      </c:pt>
                      <c:pt idx="30">
                        <c:v>1060</c:v>
                      </c:pt>
                      <c:pt idx="31">
                        <c:v>1062</c:v>
                      </c:pt>
                      <c:pt idx="32">
                        <c:v>1064</c:v>
                      </c:pt>
                      <c:pt idx="33">
                        <c:v>1066</c:v>
                      </c:pt>
                      <c:pt idx="34">
                        <c:v>1067</c:v>
                      </c:pt>
                      <c:pt idx="35">
                        <c:v>1069</c:v>
                      </c:pt>
                      <c:pt idx="36">
                        <c:v>1071</c:v>
                      </c:pt>
                      <c:pt idx="37">
                        <c:v>1073</c:v>
                      </c:pt>
                      <c:pt idx="38">
                        <c:v>1075</c:v>
                      </c:pt>
                      <c:pt idx="39">
                        <c:v>1078</c:v>
                      </c:pt>
                      <c:pt idx="40">
                        <c:v>1080</c:v>
                      </c:pt>
                      <c:pt idx="41">
                        <c:v>1083</c:v>
                      </c:pt>
                      <c:pt idx="42">
                        <c:v>1086</c:v>
                      </c:pt>
                      <c:pt idx="43">
                        <c:v>1089</c:v>
                      </c:pt>
                      <c:pt idx="44">
                        <c:v>1092</c:v>
                      </c:pt>
                      <c:pt idx="45">
                        <c:v>1095</c:v>
                      </c:pt>
                      <c:pt idx="46">
                        <c:v>1098</c:v>
                      </c:pt>
                      <c:pt idx="47">
                        <c:v>1101</c:v>
                      </c:pt>
                      <c:pt idx="48">
                        <c:v>1104</c:v>
                      </c:pt>
                      <c:pt idx="49">
                        <c:v>1107</c:v>
                      </c:pt>
                      <c:pt idx="50">
                        <c:v>1111</c:v>
                      </c:pt>
                      <c:pt idx="51">
                        <c:v>1115</c:v>
                      </c:pt>
                      <c:pt idx="52">
                        <c:v>1118</c:v>
                      </c:pt>
                      <c:pt idx="53">
                        <c:v>1122</c:v>
                      </c:pt>
                      <c:pt idx="54">
                        <c:v>1126</c:v>
                      </c:pt>
                      <c:pt idx="55">
                        <c:v>1130</c:v>
                      </c:pt>
                      <c:pt idx="56">
                        <c:v>1134</c:v>
                      </c:pt>
                      <c:pt idx="57">
                        <c:v>1137</c:v>
                      </c:pt>
                      <c:pt idx="58">
                        <c:v>1141</c:v>
                      </c:pt>
                      <c:pt idx="59">
                        <c:v>1144</c:v>
                      </c:pt>
                      <c:pt idx="60">
                        <c:v>1148</c:v>
                      </c:pt>
                      <c:pt idx="61">
                        <c:v>1152</c:v>
                      </c:pt>
                      <c:pt idx="62">
                        <c:v>1155</c:v>
                      </c:pt>
                      <c:pt idx="63">
                        <c:v>1158</c:v>
                      </c:pt>
                      <c:pt idx="64">
                        <c:v>1162</c:v>
                      </c:pt>
                      <c:pt idx="65">
                        <c:v>1165</c:v>
                      </c:pt>
                      <c:pt idx="66">
                        <c:v>1169</c:v>
                      </c:pt>
                      <c:pt idx="67">
                        <c:v>1172</c:v>
                      </c:pt>
                      <c:pt idx="68">
                        <c:v>1175</c:v>
                      </c:pt>
                      <c:pt idx="69">
                        <c:v>1178</c:v>
                      </c:pt>
                      <c:pt idx="70">
                        <c:v>1181</c:v>
                      </c:pt>
                      <c:pt idx="71">
                        <c:v>1183</c:v>
                      </c:pt>
                      <c:pt idx="72">
                        <c:v>1185</c:v>
                      </c:pt>
                      <c:pt idx="73">
                        <c:v>1187</c:v>
                      </c:pt>
                      <c:pt idx="74">
                        <c:v>1189</c:v>
                      </c:pt>
                      <c:pt idx="75">
                        <c:v>1191</c:v>
                      </c:pt>
                      <c:pt idx="76">
                        <c:v>1192</c:v>
                      </c:pt>
                      <c:pt idx="77">
                        <c:v>1195</c:v>
                      </c:pt>
                      <c:pt idx="78">
                        <c:v>1198</c:v>
                      </c:pt>
                      <c:pt idx="79">
                        <c:v>1200</c:v>
                      </c:pt>
                      <c:pt idx="80">
                        <c:v>1206</c:v>
                      </c:pt>
                      <c:pt idx="81">
                        <c:v>1211</c:v>
                      </c:pt>
                      <c:pt idx="82">
                        <c:v>1217</c:v>
                      </c:pt>
                      <c:pt idx="83">
                        <c:v>1224</c:v>
                      </c:pt>
                      <c:pt idx="84">
                        <c:v>1231</c:v>
                      </c:pt>
                      <c:pt idx="85">
                        <c:v>1238</c:v>
                      </c:pt>
                      <c:pt idx="86">
                        <c:v>1246</c:v>
                      </c:pt>
                      <c:pt idx="87">
                        <c:v>1253</c:v>
                      </c:pt>
                      <c:pt idx="88">
                        <c:v>1261</c:v>
                      </c:pt>
                      <c:pt idx="89">
                        <c:v>1269</c:v>
                      </c:pt>
                      <c:pt idx="90">
                        <c:v>1277</c:v>
                      </c:pt>
                    </c:numCache>
                  </c:numRef>
                </c:val>
                <c:smooth val="0"/>
                <c:extLst xmlns:c15="http://schemas.microsoft.com/office/drawing/2012/chart">
                  <c:ext xmlns:c16="http://schemas.microsoft.com/office/drawing/2014/chart" uri="{C3380CC4-5D6E-409C-BE32-E72D297353CC}">
                    <c16:uniqueId val="{0000004A-B135-4F29-B62C-2A8A2B3064F6}"/>
                  </c:ext>
                </c:extLst>
              </c15:ser>
            </c15:filteredLineSeries>
            <c15:filteredLineSeries>
              <c15:ser>
                <c:idx val="66"/>
                <c:order val="66"/>
                <c:tx>
                  <c:strRef>
                    <c:extLst xmlns:c15="http://schemas.microsoft.com/office/drawing/2012/chart">
                      <c:ext xmlns:c15="http://schemas.microsoft.com/office/drawing/2012/chart" uri="{02D57815-91ED-43cb-92C2-25804820EDAC}">
                        <c15:formulaRef>
                          <c15:sqref>[1]Zillow_Data!$B$68</c15:sqref>
                        </c15:formulaRef>
                      </c:ext>
                    </c:extLst>
                    <c:strCache>
                      <c:ptCount val="1"/>
                      <c:pt idx="0">
                        <c:v>Ventura, CA</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[1]Zillow_Data!$C$68:$CO$68</c15:sqref>
                        </c15:formulaRef>
                      </c:ext>
                    </c:extLst>
                    <c:numCache>
                      <c:formatCode>General</c:formatCode>
                      <c:ptCount val="91"/>
                      <c:pt idx="0">
                        <c:v>66</c:v>
                      </c:pt>
                      <c:pt idx="1">
                        <c:v>1961</c:v>
                      </c:pt>
                      <c:pt idx="2">
                        <c:v>1970</c:v>
                      </c:pt>
                      <c:pt idx="3">
                        <c:v>1978</c:v>
                      </c:pt>
                      <c:pt idx="4">
                        <c:v>1987</c:v>
                      </c:pt>
                      <c:pt idx="5">
                        <c:v>1996</c:v>
                      </c:pt>
                      <c:pt idx="6">
                        <c:v>2005</c:v>
                      </c:pt>
                      <c:pt idx="7">
                        <c:v>2014</c:v>
                      </c:pt>
                      <c:pt idx="8">
                        <c:v>2023</c:v>
                      </c:pt>
                      <c:pt idx="9">
                        <c:v>2032</c:v>
                      </c:pt>
                      <c:pt idx="10">
                        <c:v>2041</c:v>
                      </c:pt>
                      <c:pt idx="11">
                        <c:v>2051</c:v>
                      </c:pt>
                      <c:pt idx="12">
                        <c:v>2061</c:v>
                      </c:pt>
                      <c:pt idx="13">
                        <c:v>2071</c:v>
                      </c:pt>
                      <c:pt idx="14">
                        <c:v>2081</c:v>
                      </c:pt>
                      <c:pt idx="15">
                        <c:v>2090</c:v>
                      </c:pt>
                      <c:pt idx="16">
                        <c:v>2100</c:v>
                      </c:pt>
                      <c:pt idx="17">
                        <c:v>2108</c:v>
                      </c:pt>
                      <c:pt idx="18">
                        <c:v>2116</c:v>
                      </c:pt>
                      <c:pt idx="19">
                        <c:v>2124</c:v>
                      </c:pt>
                      <c:pt idx="20">
                        <c:v>2131</c:v>
                      </c:pt>
                      <c:pt idx="21">
                        <c:v>2138</c:v>
                      </c:pt>
                      <c:pt idx="22">
                        <c:v>2146</c:v>
                      </c:pt>
                      <c:pt idx="23">
                        <c:v>2153</c:v>
                      </c:pt>
                      <c:pt idx="24">
                        <c:v>2161</c:v>
                      </c:pt>
                      <c:pt idx="25">
                        <c:v>2168</c:v>
                      </c:pt>
                      <c:pt idx="26">
                        <c:v>2177</c:v>
                      </c:pt>
                      <c:pt idx="27">
                        <c:v>2185</c:v>
                      </c:pt>
                      <c:pt idx="28">
                        <c:v>2194</c:v>
                      </c:pt>
                      <c:pt idx="29">
                        <c:v>2203</c:v>
                      </c:pt>
                      <c:pt idx="30">
                        <c:v>2213</c:v>
                      </c:pt>
                      <c:pt idx="31">
                        <c:v>2223</c:v>
                      </c:pt>
                      <c:pt idx="32">
                        <c:v>2233</c:v>
                      </c:pt>
                      <c:pt idx="33">
                        <c:v>2243</c:v>
                      </c:pt>
                      <c:pt idx="34">
                        <c:v>2254</c:v>
                      </c:pt>
                      <c:pt idx="35">
                        <c:v>2263</c:v>
                      </c:pt>
                      <c:pt idx="36">
                        <c:v>2271</c:v>
                      </c:pt>
                      <c:pt idx="37">
                        <c:v>2280</c:v>
                      </c:pt>
                      <c:pt idx="38">
                        <c:v>2288</c:v>
                      </c:pt>
                      <c:pt idx="39">
                        <c:v>2296</c:v>
                      </c:pt>
                      <c:pt idx="40">
                        <c:v>2303</c:v>
                      </c:pt>
                      <c:pt idx="41">
                        <c:v>2311</c:v>
                      </c:pt>
                      <c:pt idx="42">
                        <c:v>2319</c:v>
                      </c:pt>
                      <c:pt idx="43">
                        <c:v>2326</c:v>
                      </c:pt>
                      <c:pt idx="44">
                        <c:v>2334</c:v>
                      </c:pt>
                      <c:pt idx="45">
                        <c:v>2342</c:v>
                      </c:pt>
                      <c:pt idx="46">
                        <c:v>2349</c:v>
                      </c:pt>
                      <c:pt idx="47">
                        <c:v>2358</c:v>
                      </c:pt>
                      <c:pt idx="48">
                        <c:v>2366</c:v>
                      </c:pt>
                      <c:pt idx="49">
                        <c:v>2375</c:v>
                      </c:pt>
                      <c:pt idx="50">
                        <c:v>2385</c:v>
                      </c:pt>
                      <c:pt idx="51">
                        <c:v>2395</c:v>
                      </c:pt>
                      <c:pt idx="52">
                        <c:v>2405</c:v>
                      </c:pt>
                      <c:pt idx="53">
                        <c:v>2415</c:v>
                      </c:pt>
                      <c:pt idx="54">
                        <c:v>2425</c:v>
                      </c:pt>
                      <c:pt idx="55">
                        <c:v>2435</c:v>
                      </c:pt>
                      <c:pt idx="56">
                        <c:v>2443</c:v>
                      </c:pt>
                      <c:pt idx="57">
                        <c:v>2452</c:v>
                      </c:pt>
                      <c:pt idx="58">
                        <c:v>2460</c:v>
                      </c:pt>
                      <c:pt idx="59">
                        <c:v>2467</c:v>
                      </c:pt>
                      <c:pt idx="60">
                        <c:v>2475</c:v>
                      </c:pt>
                      <c:pt idx="61">
                        <c:v>2482</c:v>
                      </c:pt>
                      <c:pt idx="62">
                        <c:v>2488</c:v>
                      </c:pt>
                      <c:pt idx="63">
                        <c:v>2493</c:v>
                      </c:pt>
                      <c:pt idx="64">
                        <c:v>2499</c:v>
                      </c:pt>
                      <c:pt idx="65">
                        <c:v>2505</c:v>
                      </c:pt>
                      <c:pt idx="66">
                        <c:v>2511</c:v>
                      </c:pt>
                      <c:pt idx="67">
                        <c:v>2517</c:v>
                      </c:pt>
                      <c:pt idx="68">
                        <c:v>2522</c:v>
                      </c:pt>
                      <c:pt idx="69">
                        <c:v>2527</c:v>
                      </c:pt>
                      <c:pt idx="70">
                        <c:v>2532</c:v>
                      </c:pt>
                      <c:pt idx="71">
                        <c:v>2536</c:v>
                      </c:pt>
                      <c:pt idx="72">
                        <c:v>2540</c:v>
                      </c:pt>
                      <c:pt idx="73">
                        <c:v>2544</c:v>
                      </c:pt>
                      <c:pt idx="74">
                        <c:v>2549</c:v>
                      </c:pt>
                      <c:pt idx="75">
                        <c:v>2554</c:v>
                      </c:pt>
                      <c:pt idx="76">
                        <c:v>2559</c:v>
                      </c:pt>
                      <c:pt idx="77">
                        <c:v>2568</c:v>
                      </c:pt>
                      <c:pt idx="78">
                        <c:v>2576</c:v>
                      </c:pt>
                      <c:pt idx="79">
                        <c:v>2585</c:v>
                      </c:pt>
                      <c:pt idx="80">
                        <c:v>2601</c:v>
                      </c:pt>
                      <c:pt idx="81">
                        <c:v>2618</c:v>
                      </c:pt>
                      <c:pt idx="82">
                        <c:v>2635</c:v>
                      </c:pt>
                      <c:pt idx="83">
                        <c:v>2655</c:v>
                      </c:pt>
                      <c:pt idx="84">
                        <c:v>2676</c:v>
                      </c:pt>
                      <c:pt idx="85">
                        <c:v>2696</c:v>
                      </c:pt>
                      <c:pt idx="86">
                        <c:v>2718</c:v>
                      </c:pt>
                      <c:pt idx="87">
                        <c:v>2740</c:v>
                      </c:pt>
                      <c:pt idx="88">
                        <c:v>2761</c:v>
                      </c:pt>
                      <c:pt idx="89">
                        <c:v>2784</c:v>
                      </c:pt>
                      <c:pt idx="90">
                        <c:v>2806</c:v>
                      </c:pt>
                    </c:numCache>
                  </c:numRef>
                </c:val>
                <c:smooth val="0"/>
                <c:extLst xmlns:c15="http://schemas.microsoft.com/office/drawing/2012/chart">
                  <c:ext xmlns:c16="http://schemas.microsoft.com/office/drawing/2014/chart" uri="{C3380CC4-5D6E-409C-BE32-E72D297353CC}">
                    <c16:uniqueId val="{0000004B-B135-4F29-B62C-2A8A2B3064F6}"/>
                  </c:ext>
                </c:extLst>
              </c15:ser>
            </c15:filteredLineSeries>
            <c15:filteredLineSeries>
              <c15:ser>
                <c:idx val="67"/>
                <c:order val="67"/>
                <c:tx>
                  <c:strRef>
                    <c:extLst xmlns:c15="http://schemas.microsoft.com/office/drawing/2012/chart">
                      <c:ext xmlns:c15="http://schemas.microsoft.com/office/drawing/2012/chart" uri="{02D57815-91ED-43cb-92C2-25804820EDAC}">
                        <c15:formulaRef>
                          <c15:sqref>[1]Zillow_Data!$B$69</c15:sqref>
                        </c15:formulaRef>
                      </c:ext>
                    </c:extLst>
                    <c:strCache>
                      <c:ptCount val="1"/>
                      <c:pt idx="0">
                        <c:v>Allentown, PA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[1]Zillow_Data!$C$69:$CO$69</c15:sqref>
                        </c15:formulaRef>
                      </c:ext>
                    </c:extLst>
                    <c:numCache>
                      <c:formatCode>General</c:formatCode>
                      <c:ptCount val="91"/>
                      <c:pt idx="0">
                        <c:v>67</c:v>
                      </c:pt>
                      <c:pt idx="1">
                        <c:v>1182</c:v>
                      </c:pt>
                      <c:pt idx="2">
                        <c:v>1184</c:v>
                      </c:pt>
                      <c:pt idx="3">
                        <c:v>1186</c:v>
                      </c:pt>
                      <c:pt idx="4">
                        <c:v>1188</c:v>
                      </c:pt>
                      <c:pt idx="5">
                        <c:v>1190</c:v>
                      </c:pt>
                      <c:pt idx="6">
                        <c:v>1192</c:v>
                      </c:pt>
                      <c:pt idx="7">
                        <c:v>1194</c:v>
                      </c:pt>
                      <c:pt idx="8">
                        <c:v>1196</c:v>
                      </c:pt>
                      <c:pt idx="9">
                        <c:v>1198</c:v>
                      </c:pt>
                      <c:pt idx="10">
                        <c:v>1200</c:v>
                      </c:pt>
                      <c:pt idx="11">
                        <c:v>1202</c:v>
                      </c:pt>
                      <c:pt idx="12">
                        <c:v>1204</c:v>
                      </c:pt>
                      <c:pt idx="13">
                        <c:v>1206</c:v>
                      </c:pt>
                      <c:pt idx="14">
                        <c:v>1208</c:v>
                      </c:pt>
                      <c:pt idx="15">
                        <c:v>1210</c:v>
                      </c:pt>
                      <c:pt idx="16">
                        <c:v>1212</c:v>
                      </c:pt>
                      <c:pt idx="17">
                        <c:v>1214</c:v>
                      </c:pt>
                      <c:pt idx="18">
                        <c:v>1217</c:v>
                      </c:pt>
                      <c:pt idx="19">
                        <c:v>1219</c:v>
                      </c:pt>
                      <c:pt idx="20">
                        <c:v>1222</c:v>
                      </c:pt>
                      <c:pt idx="21">
                        <c:v>1225</c:v>
                      </c:pt>
                      <c:pt idx="22">
                        <c:v>1228</c:v>
                      </c:pt>
                      <c:pt idx="23">
                        <c:v>1230</c:v>
                      </c:pt>
                      <c:pt idx="24">
                        <c:v>1233</c:v>
                      </c:pt>
                      <c:pt idx="25">
                        <c:v>1236</c:v>
                      </c:pt>
                      <c:pt idx="26">
                        <c:v>1239</c:v>
                      </c:pt>
                      <c:pt idx="27">
                        <c:v>1242</c:v>
                      </c:pt>
                      <c:pt idx="28">
                        <c:v>1245</c:v>
                      </c:pt>
                      <c:pt idx="29">
                        <c:v>1248</c:v>
                      </c:pt>
                      <c:pt idx="30">
                        <c:v>1250</c:v>
                      </c:pt>
                      <c:pt idx="31">
                        <c:v>1253</c:v>
                      </c:pt>
                      <c:pt idx="32">
                        <c:v>1256</c:v>
                      </c:pt>
                      <c:pt idx="33">
                        <c:v>1259</c:v>
                      </c:pt>
                      <c:pt idx="34">
                        <c:v>1261</c:v>
                      </c:pt>
                      <c:pt idx="35">
                        <c:v>1264</c:v>
                      </c:pt>
                      <c:pt idx="36">
                        <c:v>1267</c:v>
                      </c:pt>
                      <c:pt idx="37">
                        <c:v>1271</c:v>
                      </c:pt>
                      <c:pt idx="38">
                        <c:v>1274</c:v>
                      </c:pt>
                      <c:pt idx="39">
                        <c:v>1277</c:v>
                      </c:pt>
                      <c:pt idx="40">
                        <c:v>1281</c:v>
                      </c:pt>
                      <c:pt idx="41">
                        <c:v>1284</c:v>
                      </c:pt>
                      <c:pt idx="42">
                        <c:v>1287</c:v>
                      </c:pt>
                      <c:pt idx="43">
                        <c:v>1290</c:v>
                      </c:pt>
                      <c:pt idx="44">
                        <c:v>1293</c:v>
                      </c:pt>
                      <c:pt idx="45">
                        <c:v>1296</c:v>
                      </c:pt>
                      <c:pt idx="46">
                        <c:v>1299</c:v>
                      </c:pt>
                      <c:pt idx="47">
                        <c:v>1302</c:v>
                      </c:pt>
                      <c:pt idx="48">
                        <c:v>1305</c:v>
                      </c:pt>
                      <c:pt idx="49">
                        <c:v>1309</c:v>
                      </c:pt>
                      <c:pt idx="50">
                        <c:v>1312</c:v>
                      </c:pt>
                      <c:pt idx="51">
                        <c:v>1315</c:v>
                      </c:pt>
                      <c:pt idx="52">
                        <c:v>1319</c:v>
                      </c:pt>
                      <c:pt idx="53">
                        <c:v>1322</c:v>
                      </c:pt>
                      <c:pt idx="54">
                        <c:v>1326</c:v>
                      </c:pt>
                      <c:pt idx="55">
                        <c:v>1330</c:v>
                      </c:pt>
                      <c:pt idx="56">
                        <c:v>1334</c:v>
                      </c:pt>
                      <c:pt idx="57">
                        <c:v>1339</c:v>
                      </c:pt>
                      <c:pt idx="58">
                        <c:v>1343</c:v>
                      </c:pt>
                      <c:pt idx="59">
                        <c:v>1347</c:v>
                      </c:pt>
                      <c:pt idx="60">
                        <c:v>1351</c:v>
                      </c:pt>
                      <c:pt idx="61">
                        <c:v>1356</c:v>
                      </c:pt>
                      <c:pt idx="62">
                        <c:v>1360</c:v>
                      </c:pt>
                      <c:pt idx="63">
                        <c:v>1364</c:v>
                      </c:pt>
                      <c:pt idx="64">
                        <c:v>1369</c:v>
                      </c:pt>
                      <c:pt idx="65">
                        <c:v>1373</c:v>
                      </c:pt>
                      <c:pt idx="66">
                        <c:v>1377</c:v>
                      </c:pt>
                      <c:pt idx="67">
                        <c:v>1381</c:v>
                      </c:pt>
                      <c:pt idx="68">
                        <c:v>1384</c:v>
                      </c:pt>
                      <c:pt idx="69">
                        <c:v>1387</c:v>
                      </c:pt>
                      <c:pt idx="70">
                        <c:v>1391</c:v>
                      </c:pt>
                      <c:pt idx="71">
                        <c:v>1393</c:v>
                      </c:pt>
                      <c:pt idx="72">
                        <c:v>1396</c:v>
                      </c:pt>
                      <c:pt idx="73">
                        <c:v>1399</c:v>
                      </c:pt>
                      <c:pt idx="74">
                        <c:v>1404</c:v>
                      </c:pt>
                      <c:pt idx="75">
                        <c:v>1409</c:v>
                      </c:pt>
                      <c:pt idx="76">
                        <c:v>1414</c:v>
                      </c:pt>
                      <c:pt idx="77">
                        <c:v>1423</c:v>
                      </c:pt>
                      <c:pt idx="78">
                        <c:v>1431</c:v>
                      </c:pt>
                      <c:pt idx="79">
                        <c:v>1440</c:v>
                      </c:pt>
                      <c:pt idx="80">
                        <c:v>1453</c:v>
                      </c:pt>
                      <c:pt idx="81">
                        <c:v>1466</c:v>
                      </c:pt>
                      <c:pt idx="82">
                        <c:v>1479</c:v>
                      </c:pt>
                      <c:pt idx="83">
                        <c:v>1494</c:v>
                      </c:pt>
                      <c:pt idx="84">
                        <c:v>1509</c:v>
                      </c:pt>
                      <c:pt idx="85">
                        <c:v>1524</c:v>
                      </c:pt>
                      <c:pt idx="86">
                        <c:v>1540</c:v>
                      </c:pt>
                      <c:pt idx="87">
                        <c:v>1555</c:v>
                      </c:pt>
                      <c:pt idx="88">
                        <c:v>1571</c:v>
                      </c:pt>
                      <c:pt idx="89">
                        <c:v>1587</c:v>
                      </c:pt>
                      <c:pt idx="90">
                        <c:v>1602</c:v>
                      </c:pt>
                    </c:numCache>
                  </c:numRef>
                </c:val>
                <c:smooth val="0"/>
                <c:extLst xmlns:c15="http://schemas.microsoft.com/office/drawing/2012/chart">
                  <c:ext xmlns:c16="http://schemas.microsoft.com/office/drawing/2014/chart" uri="{C3380CC4-5D6E-409C-BE32-E72D297353CC}">
                    <c16:uniqueId val="{0000004C-B135-4F29-B62C-2A8A2B3064F6}"/>
                  </c:ext>
                </c:extLst>
              </c15:ser>
            </c15:filteredLineSeries>
            <c15:filteredLineSeries>
              <c15:ser>
                <c:idx val="68"/>
                <c:order val="68"/>
                <c:tx>
                  <c:strRef>
                    <c:extLst xmlns:c15="http://schemas.microsoft.com/office/drawing/2012/chart">
                      <c:ext xmlns:c15="http://schemas.microsoft.com/office/drawing/2012/chart" uri="{02D57815-91ED-43cb-92C2-25804820EDAC}">
                        <c15:formulaRef>
                          <c15:sqref>[1]Zillow_Data!$B$70</c15:sqref>
                        </c15:formulaRef>
                      </c:ext>
                    </c:extLst>
                    <c:strCache>
                      <c:ptCount val="1"/>
                      <c:pt idx="0">
                        <c:v>El Paso, TX</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[1]Zillow_Data!$C$70:$CO$70</c15:sqref>
                        </c15:formulaRef>
                      </c:ext>
                    </c:extLst>
                    <c:numCache>
                      <c:formatCode>General</c:formatCode>
                      <c:ptCount val="91"/>
                      <c:pt idx="0">
                        <c:v>68</c:v>
                      </c:pt>
                      <c:pt idx="1">
                        <c:v>995</c:v>
                      </c:pt>
                      <c:pt idx="2">
                        <c:v>996</c:v>
                      </c:pt>
                      <c:pt idx="3">
                        <c:v>996</c:v>
                      </c:pt>
                      <c:pt idx="4">
                        <c:v>997</c:v>
                      </c:pt>
                      <c:pt idx="5">
                        <c:v>997</c:v>
                      </c:pt>
                      <c:pt idx="6">
                        <c:v>997</c:v>
                      </c:pt>
                      <c:pt idx="7">
                        <c:v>998</c:v>
                      </c:pt>
                      <c:pt idx="8">
                        <c:v>998</c:v>
                      </c:pt>
                      <c:pt idx="9">
                        <c:v>999</c:v>
                      </c:pt>
                      <c:pt idx="10">
                        <c:v>999</c:v>
                      </c:pt>
                      <c:pt idx="11">
                        <c:v>1000</c:v>
                      </c:pt>
                      <c:pt idx="12">
                        <c:v>1000</c:v>
                      </c:pt>
                      <c:pt idx="13">
                        <c:v>1000</c:v>
                      </c:pt>
                      <c:pt idx="14">
                        <c:v>1001</c:v>
                      </c:pt>
                      <c:pt idx="15">
                        <c:v>1001</c:v>
                      </c:pt>
                      <c:pt idx="16">
                        <c:v>1001</c:v>
                      </c:pt>
                      <c:pt idx="17">
                        <c:v>1001</c:v>
                      </c:pt>
                      <c:pt idx="18">
                        <c:v>1001</c:v>
                      </c:pt>
                      <c:pt idx="19">
                        <c:v>1002</c:v>
                      </c:pt>
                      <c:pt idx="20">
                        <c:v>1002</c:v>
                      </c:pt>
                      <c:pt idx="21">
                        <c:v>1002</c:v>
                      </c:pt>
                      <c:pt idx="22">
                        <c:v>1002</c:v>
                      </c:pt>
                      <c:pt idx="23">
                        <c:v>1003</c:v>
                      </c:pt>
                      <c:pt idx="24">
                        <c:v>1003</c:v>
                      </c:pt>
                      <c:pt idx="25">
                        <c:v>1003</c:v>
                      </c:pt>
                      <c:pt idx="26">
                        <c:v>1004</c:v>
                      </c:pt>
                      <c:pt idx="27">
                        <c:v>1004</c:v>
                      </c:pt>
                      <c:pt idx="28">
                        <c:v>1004</c:v>
                      </c:pt>
                      <c:pt idx="29">
                        <c:v>1005</c:v>
                      </c:pt>
                      <c:pt idx="30">
                        <c:v>1006</c:v>
                      </c:pt>
                      <c:pt idx="31">
                        <c:v>1007</c:v>
                      </c:pt>
                      <c:pt idx="32">
                        <c:v>1007</c:v>
                      </c:pt>
                      <c:pt idx="33">
                        <c:v>1008</c:v>
                      </c:pt>
                      <c:pt idx="34">
                        <c:v>1008</c:v>
                      </c:pt>
                      <c:pt idx="35">
                        <c:v>1009</c:v>
                      </c:pt>
                      <c:pt idx="36">
                        <c:v>1009</c:v>
                      </c:pt>
                      <c:pt idx="37">
                        <c:v>1010</c:v>
                      </c:pt>
                      <c:pt idx="38">
                        <c:v>1010</c:v>
                      </c:pt>
                      <c:pt idx="39">
                        <c:v>1010</c:v>
                      </c:pt>
                      <c:pt idx="40">
                        <c:v>1011</c:v>
                      </c:pt>
                      <c:pt idx="41">
                        <c:v>1011</c:v>
                      </c:pt>
                      <c:pt idx="42">
                        <c:v>1011</c:v>
                      </c:pt>
                      <c:pt idx="43">
                        <c:v>1011</c:v>
                      </c:pt>
                      <c:pt idx="44">
                        <c:v>1011</c:v>
                      </c:pt>
                      <c:pt idx="45">
                        <c:v>1011</c:v>
                      </c:pt>
                      <c:pt idx="46">
                        <c:v>1011</c:v>
                      </c:pt>
                      <c:pt idx="47">
                        <c:v>1012</c:v>
                      </c:pt>
                      <c:pt idx="48">
                        <c:v>1013</c:v>
                      </c:pt>
                      <c:pt idx="49">
                        <c:v>1014</c:v>
                      </c:pt>
                      <c:pt idx="50">
                        <c:v>1016</c:v>
                      </c:pt>
                      <c:pt idx="51">
                        <c:v>1017</c:v>
                      </c:pt>
                      <c:pt idx="52">
                        <c:v>1018</c:v>
                      </c:pt>
                      <c:pt idx="53">
                        <c:v>1020</c:v>
                      </c:pt>
                      <c:pt idx="54">
                        <c:v>1021</c:v>
                      </c:pt>
                      <c:pt idx="55">
                        <c:v>1023</c:v>
                      </c:pt>
                      <c:pt idx="56">
                        <c:v>1024</c:v>
                      </c:pt>
                      <c:pt idx="57">
                        <c:v>1026</c:v>
                      </c:pt>
                      <c:pt idx="58">
                        <c:v>1027</c:v>
                      </c:pt>
                      <c:pt idx="59">
                        <c:v>1029</c:v>
                      </c:pt>
                      <c:pt idx="60">
                        <c:v>1031</c:v>
                      </c:pt>
                      <c:pt idx="61">
                        <c:v>1032</c:v>
                      </c:pt>
                      <c:pt idx="62">
                        <c:v>1035</c:v>
                      </c:pt>
                      <c:pt idx="63">
                        <c:v>1037</c:v>
                      </c:pt>
                      <c:pt idx="64">
                        <c:v>1040</c:v>
                      </c:pt>
                      <c:pt idx="65">
                        <c:v>1043</c:v>
                      </c:pt>
                      <c:pt idx="66">
                        <c:v>1046</c:v>
                      </c:pt>
                      <c:pt idx="67">
                        <c:v>1049</c:v>
                      </c:pt>
                      <c:pt idx="68">
                        <c:v>1052</c:v>
                      </c:pt>
                      <c:pt idx="69">
                        <c:v>1056</c:v>
                      </c:pt>
                      <c:pt idx="70">
                        <c:v>1059</c:v>
                      </c:pt>
                      <c:pt idx="71">
                        <c:v>1063</c:v>
                      </c:pt>
                      <c:pt idx="72">
                        <c:v>1067</c:v>
                      </c:pt>
                      <c:pt idx="73">
                        <c:v>1071</c:v>
                      </c:pt>
                      <c:pt idx="74">
                        <c:v>1075</c:v>
                      </c:pt>
                      <c:pt idx="75">
                        <c:v>1080</c:v>
                      </c:pt>
                      <c:pt idx="76">
                        <c:v>1085</c:v>
                      </c:pt>
                      <c:pt idx="77">
                        <c:v>1090</c:v>
                      </c:pt>
                      <c:pt idx="78">
                        <c:v>1096</c:v>
                      </c:pt>
                      <c:pt idx="79">
                        <c:v>1101</c:v>
                      </c:pt>
                      <c:pt idx="80">
                        <c:v>1108</c:v>
                      </c:pt>
                      <c:pt idx="81">
                        <c:v>1115</c:v>
                      </c:pt>
                      <c:pt idx="82">
                        <c:v>1122</c:v>
                      </c:pt>
                      <c:pt idx="83">
                        <c:v>1129</c:v>
                      </c:pt>
                      <c:pt idx="84">
                        <c:v>1135</c:v>
                      </c:pt>
                      <c:pt idx="85">
                        <c:v>1142</c:v>
                      </c:pt>
                      <c:pt idx="86">
                        <c:v>1149</c:v>
                      </c:pt>
                      <c:pt idx="87">
                        <c:v>1156</c:v>
                      </c:pt>
                      <c:pt idx="88">
                        <c:v>1163</c:v>
                      </c:pt>
                      <c:pt idx="89">
                        <c:v>1170</c:v>
                      </c:pt>
                      <c:pt idx="90">
                        <c:v>1177</c:v>
                      </c:pt>
                    </c:numCache>
                  </c:numRef>
                </c:val>
                <c:smooth val="0"/>
                <c:extLst xmlns:c15="http://schemas.microsoft.com/office/drawing/2012/chart">
                  <c:ext xmlns:c16="http://schemas.microsoft.com/office/drawing/2014/chart" uri="{C3380CC4-5D6E-409C-BE32-E72D297353CC}">
                    <c16:uniqueId val="{0000004D-B135-4F29-B62C-2A8A2B3064F6}"/>
                  </c:ext>
                </c:extLst>
              </c15:ser>
            </c15:filteredLineSeries>
            <c15:filteredLineSeries>
              <c15:ser>
                <c:idx val="69"/>
                <c:order val="69"/>
                <c:tx>
                  <c:strRef>
                    <c:extLst xmlns:c15="http://schemas.microsoft.com/office/drawing/2012/chart">
                      <c:ext xmlns:c15="http://schemas.microsoft.com/office/drawing/2012/chart" uri="{02D57815-91ED-43cb-92C2-25804820EDAC}">
                        <c15:formulaRef>
                          <c15:sqref>[1]Zillow_Data!$B$71</c15:sqref>
                        </c15:formulaRef>
                      </c:ext>
                    </c:extLst>
                    <c:strCache>
                      <c:ptCount val="1"/>
                      <c:pt idx="0">
                        <c:v>Baton Rouge, LA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[1]Zillow_Data!$C$71:$CO$71</c15:sqref>
                        </c15:formulaRef>
                      </c:ext>
                    </c:extLst>
                    <c:numCache>
                      <c:formatCode>General</c:formatCode>
                      <c:ptCount val="91"/>
                      <c:pt idx="0">
                        <c:v>69</c:v>
                      </c:pt>
                      <c:pt idx="1">
                        <c:v>1112</c:v>
                      </c:pt>
                      <c:pt idx="2">
                        <c:v>1113</c:v>
                      </c:pt>
                      <c:pt idx="3">
                        <c:v>1114</c:v>
                      </c:pt>
                      <c:pt idx="4">
                        <c:v>1116</c:v>
                      </c:pt>
                      <c:pt idx="5">
                        <c:v>1117</c:v>
                      </c:pt>
                      <c:pt idx="6">
                        <c:v>1118</c:v>
                      </c:pt>
                      <c:pt idx="7">
                        <c:v>1120</c:v>
                      </c:pt>
                      <c:pt idx="8">
                        <c:v>1121</c:v>
                      </c:pt>
                      <c:pt idx="9">
                        <c:v>1123</c:v>
                      </c:pt>
                      <c:pt idx="10">
                        <c:v>1124</c:v>
                      </c:pt>
                      <c:pt idx="11">
                        <c:v>1127</c:v>
                      </c:pt>
                      <c:pt idx="12">
                        <c:v>1129</c:v>
                      </c:pt>
                      <c:pt idx="13">
                        <c:v>1132</c:v>
                      </c:pt>
                      <c:pt idx="14">
                        <c:v>1134</c:v>
                      </c:pt>
                      <c:pt idx="15">
                        <c:v>1136</c:v>
                      </c:pt>
                      <c:pt idx="16">
                        <c:v>1138</c:v>
                      </c:pt>
                      <c:pt idx="17">
                        <c:v>1140</c:v>
                      </c:pt>
                      <c:pt idx="18">
                        <c:v>1142</c:v>
                      </c:pt>
                      <c:pt idx="19">
                        <c:v>1144</c:v>
                      </c:pt>
                      <c:pt idx="20">
                        <c:v>1146</c:v>
                      </c:pt>
                      <c:pt idx="21">
                        <c:v>1148</c:v>
                      </c:pt>
                      <c:pt idx="22">
                        <c:v>1149</c:v>
                      </c:pt>
                      <c:pt idx="23">
                        <c:v>1151</c:v>
                      </c:pt>
                      <c:pt idx="24">
                        <c:v>1153</c:v>
                      </c:pt>
                      <c:pt idx="25">
                        <c:v>1155</c:v>
                      </c:pt>
                      <c:pt idx="26">
                        <c:v>1159</c:v>
                      </c:pt>
                      <c:pt idx="27">
                        <c:v>1162</c:v>
                      </c:pt>
                      <c:pt idx="28">
                        <c:v>1166</c:v>
                      </c:pt>
                      <c:pt idx="29">
                        <c:v>1171</c:v>
                      </c:pt>
                      <c:pt idx="30">
                        <c:v>1176</c:v>
                      </c:pt>
                      <c:pt idx="31">
                        <c:v>1180</c:v>
                      </c:pt>
                      <c:pt idx="32">
                        <c:v>1184</c:v>
                      </c:pt>
                      <c:pt idx="33">
                        <c:v>1188</c:v>
                      </c:pt>
                      <c:pt idx="34">
                        <c:v>1192</c:v>
                      </c:pt>
                      <c:pt idx="35">
                        <c:v>1195</c:v>
                      </c:pt>
                      <c:pt idx="36">
                        <c:v>1197</c:v>
                      </c:pt>
                      <c:pt idx="37">
                        <c:v>1199</c:v>
                      </c:pt>
                      <c:pt idx="38">
                        <c:v>1199</c:v>
                      </c:pt>
                      <c:pt idx="39">
                        <c:v>1200</c:v>
                      </c:pt>
                      <c:pt idx="40">
                        <c:v>1200</c:v>
                      </c:pt>
                      <c:pt idx="41">
                        <c:v>1199</c:v>
                      </c:pt>
                      <c:pt idx="42">
                        <c:v>1199</c:v>
                      </c:pt>
                      <c:pt idx="43">
                        <c:v>1198</c:v>
                      </c:pt>
                      <c:pt idx="44">
                        <c:v>1196</c:v>
                      </c:pt>
                      <c:pt idx="45">
                        <c:v>1195</c:v>
                      </c:pt>
                      <c:pt idx="46">
                        <c:v>1194</c:v>
                      </c:pt>
                      <c:pt idx="47">
                        <c:v>1194</c:v>
                      </c:pt>
                      <c:pt idx="48">
                        <c:v>1194</c:v>
                      </c:pt>
                      <c:pt idx="49">
                        <c:v>1194</c:v>
                      </c:pt>
                      <c:pt idx="50">
                        <c:v>1195</c:v>
                      </c:pt>
                      <c:pt idx="51">
                        <c:v>1196</c:v>
                      </c:pt>
                      <c:pt idx="52">
                        <c:v>1196</c:v>
                      </c:pt>
                      <c:pt idx="53">
                        <c:v>1197</c:v>
                      </c:pt>
                      <c:pt idx="54">
                        <c:v>1197</c:v>
                      </c:pt>
                      <c:pt idx="55">
                        <c:v>1198</c:v>
                      </c:pt>
                      <c:pt idx="56">
                        <c:v>1198</c:v>
                      </c:pt>
                      <c:pt idx="57">
                        <c:v>1198</c:v>
                      </c:pt>
                      <c:pt idx="58">
                        <c:v>1198</c:v>
                      </c:pt>
                      <c:pt idx="59">
                        <c:v>1198</c:v>
                      </c:pt>
                      <c:pt idx="60">
                        <c:v>1198</c:v>
                      </c:pt>
                      <c:pt idx="61">
                        <c:v>1199</c:v>
                      </c:pt>
                      <c:pt idx="62">
                        <c:v>1199</c:v>
                      </c:pt>
                      <c:pt idx="63">
                        <c:v>1199</c:v>
                      </c:pt>
                      <c:pt idx="64">
                        <c:v>1199</c:v>
                      </c:pt>
                      <c:pt idx="65">
                        <c:v>1199</c:v>
                      </c:pt>
                      <c:pt idx="66">
                        <c:v>1199</c:v>
                      </c:pt>
                      <c:pt idx="67">
                        <c:v>1199</c:v>
                      </c:pt>
                      <c:pt idx="68">
                        <c:v>1198</c:v>
                      </c:pt>
                      <c:pt idx="69">
                        <c:v>1198</c:v>
                      </c:pt>
                      <c:pt idx="70">
                        <c:v>1198</c:v>
                      </c:pt>
                      <c:pt idx="71">
                        <c:v>1198</c:v>
                      </c:pt>
                      <c:pt idx="72">
                        <c:v>1198</c:v>
                      </c:pt>
                      <c:pt idx="73">
                        <c:v>1198</c:v>
                      </c:pt>
                      <c:pt idx="74">
                        <c:v>1199</c:v>
                      </c:pt>
                      <c:pt idx="75">
                        <c:v>1200</c:v>
                      </c:pt>
                      <c:pt idx="76">
                        <c:v>1201</c:v>
                      </c:pt>
                      <c:pt idx="77">
                        <c:v>1204</c:v>
                      </c:pt>
                      <c:pt idx="78">
                        <c:v>1207</c:v>
                      </c:pt>
                      <c:pt idx="79">
                        <c:v>1210</c:v>
                      </c:pt>
                      <c:pt idx="80">
                        <c:v>1215</c:v>
                      </c:pt>
                      <c:pt idx="81">
                        <c:v>1219</c:v>
                      </c:pt>
                      <c:pt idx="82">
                        <c:v>1223</c:v>
                      </c:pt>
                      <c:pt idx="83">
                        <c:v>1228</c:v>
                      </c:pt>
                      <c:pt idx="84">
                        <c:v>1232</c:v>
                      </c:pt>
                      <c:pt idx="85">
                        <c:v>1237</c:v>
                      </c:pt>
                      <c:pt idx="86">
                        <c:v>1241</c:v>
                      </c:pt>
                      <c:pt idx="87">
                        <c:v>1246</c:v>
                      </c:pt>
                      <c:pt idx="88">
                        <c:v>1250</c:v>
                      </c:pt>
                      <c:pt idx="89">
                        <c:v>1255</c:v>
                      </c:pt>
                      <c:pt idx="90">
                        <c:v>1260</c:v>
                      </c:pt>
                    </c:numCache>
                  </c:numRef>
                </c:val>
                <c:smooth val="0"/>
                <c:extLst xmlns:c15="http://schemas.microsoft.com/office/drawing/2012/chart">
                  <c:ext xmlns:c16="http://schemas.microsoft.com/office/drawing/2014/chart" uri="{C3380CC4-5D6E-409C-BE32-E72D297353CC}">
                    <c16:uniqueId val="{0000004E-B135-4F29-B62C-2A8A2B3064F6}"/>
                  </c:ext>
                </c:extLst>
              </c15:ser>
            </c15:filteredLineSeries>
            <c15:filteredLineSeries>
              <c15:ser>
                <c:idx val="70"/>
                <c:order val="70"/>
                <c:tx>
                  <c:strRef>
                    <c:extLst xmlns:c15="http://schemas.microsoft.com/office/drawing/2012/chart">
                      <c:ext xmlns:c15="http://schemas.microsoft.com/office/drawing/2012/chart" uri="{02D57815-91ED-43cb-92C2-25804820EDAC}">
                        <c15:formulaRef>
                          <c15:sqref>[1]Zillow_Data!$B$72</c15:sqref>
                        </c15:formulaRef>
                      </c:ext>
                    </c:extLst>
                    <c:strCache>
                      <c:ptCount val="1"/>
                      <c:pt idx="0">
                        <c:v>Dayton, OH</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[1]Zillow_Data!$C$72:$CO$72</c15:sqref>
                        </c15:formulaRef>
                      </c:ext>
                    </c:extLst>
                    <c:numCache>
                      <c:formatCode>General</c:formatCode>
                      <c:ptCount val="91"/>
                      <c:pt idx="0">
                        <c:v>70</c:v>
                      </c:pt>
                      <c:pt idx="1">
                        <c:v>806</c:v>
                      </c:pt>
                      <c:pt idx="2">
                        <c:v>808</c:v>
                      </c:pt>
                      <c:pt idx="3">
                        <c:v>810</c:v>
                      </c:pt>
                      <c:pt idx="4">
                        <c:v>812</c:v>
                      </c:pt>
                      <c:pt idx="5">
                        <c:v>813</c:v>
                      </c:pt>
                      <c:pt idx="6">
                        <c:v>815</c:v>
                      </c:pt>
                      <c:pt idx="7">
                        <c:v>817</c:v>
                      </c:pt>
                      <c:pt idx="8">
                        <c:v>818</c:v>
                      </c:pt>
                      <c:pt idx="9">
                        <c:v>820</c:v>
                      </c:pt>
                      <c:pt idx="10">
                        <c:v>822</c:v>
                      </c:pt>
                      <c:pt idx="11">
                        <c:v>824</c:v>
                      </c:pt>
                      <c:pt idx="12">
                        <c:v>826</c:v>
                      </c:pt>
                      <c:pt idx="13">
                        <c:v>827</c:v>
                      </c:pt>
                      <c:pt idx="14">
                        <c:v>829</c:v>
                      </c:pt>
                      <c:pt idx="15">
                        <c:v>831</c:v>
                      </c:pt>
                      <c:pt idx="16">
                        <c:v>833</c:v>
                      </c:pt>
                      <c:pt idx="17">
                        <c:v>835</c:v>
                      </c:pt>
                      <c:pt idx="18">
                        <c:v>837</c:v>
                      </c:pt>
                      <c:pt idx="19">
                        <c:v>839</c:v>
                      </c:pt>
                      <c:pt idx="20">
                        <c:v>842</c:v>
                      </c:pt>
                      <c:pt idx="21">
                        <c:v>845</c:v>
                      </c:pt>
                      <c:pt idx="22">
                        <c:v>848</c:v>
                      </c:pt>
                      <c:pt idx="23">
                        <c:v>851</c:v>
                      </c:pt>
                      <c:pt idx="24">
                        <c:v>853</c:v>
                      </c:pt>
                      <c:pt idx="25">
                        <c:v>856</c:v>
                      </c:pt>
                      <c:pt idx="26">
                        <c:v>859</c:v>
                      </c:pt>
                      <c:pt idx="27">
                        <c:v>861</c:v>
                      </c:pt>
                      <c:pt idx="28">
                        <c:v>864</c:v>
                      </c:pt>
                      <c:pt idx="29">
                        <c:v>866</c:v>
                      </c:pt>
                      <c:pt idx="30">
                        <c:v>868</c:v>
                      </c:pt>
                      <c:pt idx="31">
                        <c:v>871</c:v>
                      </c:pt>
                      <c:pt idx="32">
                        <c:v>872</c:v>
                      </c:pt>
                      <c:pt idx="33">
                        <c:v>874</c:v>
                      </c:pt>
                      <c:pt idx="34">
                        <c:v>876</c:v>
                      </c:pt>
                      <c:pt idx="35">
                        <c:v>878</c:v>
                      </c:pt>
                      <c:pt idx="36">
                        <c:v>880</c:v>
                      </c:pt>
                      <c:pt idx="37">
                        <c:v>882</c:v>
                      </c:pt>
                      <c:pt idx="38">
                        <c:v>885</c:v>
                      </c:pt>
                      <c:pt idx="39">
                        <c:v>887</c:v>
                      </c:pt>
                      <c:pt idx="40">
                        <c:v>890</c:v>
                      </c:pt>
                      <c:pt idx="41">
                        <c:v>893</c:v>
                      </c:pt>
                      <c:pt idx="42">
                        <c:v>896</c:v>
                      </c:pt>
                      <c:pt idx="43">
                        <c:v>899</c:v>
                      </c:pt>
                      <c:pt idx="44">
                        <c:v>902</c:v>
                      </c:pt>
                      <c:pt idx="45">
                        <c:v>904</c:v>
                      </c:pt>
                      <c:pt idx="46">
                        <c:v>907</c:v>
                      </c:pt>
                      <c:pt idx="47">
                        <c:v>910</c:v>
                      </c:pt>
                      <c:pt idx="48">
                        <c:v>913</c:v>
                      </c:pt>
                      <c:pt idx="49">
                        <c:v>916</c:v>
                      </c:pt>
                      <c:pt idx="50">
                        <c:v>919</c:v>
                      </c:pt>
                      <c:pt idx="51">
                        <c:v>922</c:v>
                      </c:pt>
                      <c:pt idx="52">
                        <c:v>924</c:v>
                      </c:pt>
                      <c:pt idx="53">
                        <c:v>927</c:v>
                      </c:pt>
                      <c:pt idx="54">
                        <c:v>929</c:v>
                      </c:pt>
                      <c:pt idx="55">
                        <c:v>932</c:v>
                      </c:pt>
                      <c:pt idx="56">
                        <c:v>935</c:v>
                      </c:pt>
                      <c:pt idx="57">
                        <c:v>937</c:v>
                      </c:pt>
                      <c:pt idx="58">
                        <c:v>940</c:v>
                      </c:pt>
                      <c:pt idx="59">
                        <c:v>943</c:v>
                      </c:pt>
                      <c:pt idx="60">
                        <c:v>946</c:v>
                      </c:pt>
                      <c:pt idx="61">
                        <c:v>949</c:v>
                      </c:pt>
                      <c:pt idx="62">
                        <c:v>953</c:v>
                      </c:pt>
                      <c:pt idx="63">
                        <c:v>956</c:v>
                      </c:pt>
                      <c:pt idx="64">
                        <c:v>960</c:v>
                      </c:pt>
                      <c:pt idx="65">
                        <c:v>964</c:v>
                      </c:pt>
                      <c:pt idx="66">
                        <c:v>968</c:v>
                      </c:pt>
                      <c:pt idx="67">
                        <c:v>972</c:v>
                      </c:pt>
                      <c:pt idx="68">
                        <c:v>976</c:v>
                      </c:pt>
                      <c:pt idx="69">
                        <c:v>979</c:v>
                      </c:pt>
                      <c:pt idx="70">
                        <c:v>983</c:v>
                      </c:pt>
                      <c:pt idx="71">
                        <c:v>987</c:v>
                      </c:pt>
                      <c:pt idx="72">
                        <c:v>990</c:v>
                      </c:pt>
                      <c:pt idx="73">
                        <c:v>993</c:v>
                      </c:pt>
                      <c:pt idx="74">
                        <c:v>997</c:v>
                      </c:pt>
                      <c:pt idx="75">
                        <c:v>1001</c:v>
                      </c:pt>
                      <c:pt idx="76">
                        <c:v>1004</c:v>
                      </c:pt>
                      <c:pt idx="77">
                        <c:v>1009</c:v>
                      </c:pt>
                      <c:pt idx="78">
                        <c:v>1013</c:v>
                      </c:pt>
                      <c:pt idx="79">
                        <c:v>1017</c:v>
                      </c:pt>
                      <c:pt idx="80">
                        <c:v>1023</c:v>
                      </c:pt>
                      <c:pt idx="81">
                        <c:v>1029</c:v>
                      </c:pt>
                      <c:pt idx="82">
                        <c:v>1035</c:v>
                      </c:pt>
                      <c:pt idx="83">
                        <c:v>1042</c:v>
                      </c:pt>
                      <c:pt idx="84">
                        <c:v>1048</c:v>
                      </c:pt>
                      <c:pt idx="85">
                        <c:v>1054</c:v>
                      </c:pt>
                      <c:pt idx="86">
                        <c:v>1061</c:v>
                      </c:pt>
                      <c:pt idx="87">
                        <c:v>1067</c:v>
                      </c:pt>
                      <c:pt idx="88">
                        <c:v>1074</c:v>
                      </c:pt>
                      <c:pt idx="89">
                        <c:v>1081</c:v>
                      </c:pt>
                      <c:pt idx="90">
                        <c:v>1087</c:v>
                      </c:pt>
                    </c:numCache>
                  </c:numRef>
                </c:val>
                <c:smooth val="0"/>
                <c:extLst xmlns:c15="http://schemas.microsoft.com/office/drawing/2012/chart">
                  <c:ext xmlns:c16="http://schemas.microsoft.com/office/drawing/2014/chart" uri="{C3380CC4-5D6E-409C-BE32-E72D297353CC}">
                    <c16:uniqueId val="{0000004F-B135-4F29-B62C-2A8A2B3064F6}"/>
                  </c:ext>
                </c:extLst>
              </c15:ser>
            </c15:filteredLineSeries>
            <c15:filteredLineSeries>
              <c15:ser>
                <c:idx val="71"/>
                <c:order val="71"/>
                <c:tx>
                  <c:strRef>
                    <c:extLst xmlns:c15="http://schemas.microsoft.com/office/drawing/2012/chart">
                      <c:ext xmlns:c15="http://schemas.microsoft.com/office/drawing/2012/chart" uri="{02D57815-91ED-43cb-92C2-25804820EDAC}">
                        <c15:formulaRef>
                          <c15:sqref>[1]Zillow_Data!$B$73</c15:sqref>
                        </c15:formulaRef>
                      </c:ext>
                    </c:extLst>
                    <c:strCache>
                      <c:ptCount val="1"/>
                      <c:pt idx="0">
                        <c:v>Greensboro, NC</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[1]Zillow_Data!$C$73:$CO$73</c15:sqref>
                        </c15:formulaRef>
                      </c:ext>
                    </c:extLst>
                    <c:numCache>
                      <c:formatCode>General</c:formatCode>
                      <c:ptCount val="91"/>
                      <c:pt idx="0">
                        <c:v>73</c:v>
                      </c:pt>
                      <c:pt idx="1">
                        <c:v>957</c:v>
                      </c:pt>
                      <c:pt idx="2">
                        <c:v>958</c:v>
                      </c:pt>
                      <c:pt idx="3">
                        <c:v>959</c:v>
                      </c:pt>
                      <c:pt idx="4">
                        <c:v>960</c:v>
                      </c:pt>
                      <c:pt idx="5">
                        <c:v>961</c:v>
                      </c:pt>
                      <c:pt idx="6">
                        <c:v>962</c:v>
                      </c:pt>
                      <c:pt idx="7">
                        <c:v>963</c:v>
                      </c:pt>
                      <c:pt idx="8">
                        <c:v>964</c:v>
                      </c:pt>
                      <c:pt idx="9">
                        <c:v>965</c:v>
                      </c:pt>
                      <c:pt idx="10">
                        <c:v>966</c:v>
                      </c:pt>
                      <c:pt idx="11">
                        <c:v>968</c:v>
                      </c:pt>
                      <c:pt idx="12">
                        <c:v>970</c:v>
                      </c:pt>
                      <c:pt idx="13">
                        <c:v>972</c:v>
                      </c:pt>
                      <c:pt idx="14">
                        <c:v>974</c:v>
                      </c:pt>
                      <c:pt idx="15">
                        <c:v>976</c:v>
                      </c:pt>
                      <c:pt idx="16">
                        <c:v>978</c:v>
                      </c:pt>
                      <c:pt idx="17">
                        <c:v>979</c:v>
                      </c:pt>
                      <c:pt idx="18">
                        <c:v>981</c:v>
                      </c:pt>
                      <c:pt idx="19">
                        <c:v>982</c:v>
                      </c:pt>
                      <c:pt idx="20">
                        <c:v>983</c:v>
                      </c:pt>
                      <c:pt idx="21">
                        <c:v>984</c:v>
                      </c:pt>
                      <c:pt idx="22">
                        <c:v>986</c:v>
                      </c:pt>
                      <c:pt idx="23">
                        <c:v>987</c:v>
                      </c:pt>
                      <c:pt idx="24">
                        <c:v>987</c:v>
                      </c:pt>
                      <c:pt idx="25">
                        <c:v>988</c:v>
                      </c:pt>
                      <c:pt idx="26">
                        <c:v>990</c:v>
                      </c:pt>
                      <c:pt idx="27">
                        <c:v>992</c:v>
                      </c:pt>
                      <c:pt idx="28">
                        <c:v>994</c:v>
                      </c:pt>
                      <c:pt idx="29">
                        <c:v>997</c:v>
                      </c:pt>
                      <c:pt idx="30">
                        <c:v>1001</c:v>
                      </c:pt>
                      <c:pt idx="31">
                        <c:v>1004</c:v>
                      </c:pt>
                      <c:pt idx="32">
                        <c:v>1008</c:v>
                      </c:pt>
                      <c:pt idx="33">
                        <c:v>1012</c:v>
                      </c:pt>
                      <c:pt idx="34">
                        <c:v>1015</c:v>
                      </c:pt>
                      <c:pt idx="35">
                        <c:v>1019</c:v>
                      </c:pt>
                      <c:pt idx="36">
                        <c:v>1022</c:v>
                      </c:pt>
                      <c:pt idx="37">
                        <c:v>1026</c:v>
                      </c:pt>
                      <c:pt idx="38">
                        <c:v>1029</c:v>
                      </c:pt>
                      <c:pt idx="39">
                        <c:v>1032</c:v>
                      </c:pt>
                      <c:pt idx="40">
                        <c:v>1035</c:v>
                      </c:pt>
                      <c:pt idx="41">
                        <c:v>1038</c:v>
                      </c:pt>
                      <c:pt idx="42">
                        <c:v>1040</c:v>
                      </c:pt>
                      <c:pt idx="43">
                        <c:v>1043</c:v>
                      </c:pt>
                      <c:pt idx="44">
                        <c:v>1045</c:v>
                      </c:pt>
                      <c:pt idx="45">
                        <c:v>1047</c:v>
                      </c:pt>
                      <c:pt idx="46">
                        <c:v>1050</c:v>
                      </c:pt>
                      <c:pt idx="47">
                        <c:v>1052</c:v>
                      </c:pt>
                      <c:pt idx="48">
                        <c:v>1054</c:v>
                      </c:pt>
                      <c:pt idx="49">
                        <c:v>1057</c:v>
                      </c:pt>
                      <c:pt idx="50">
                        <c:v>1060</c:v>
                      </c:pt>
                      <c:pt idx="51">
                        <c:v>1063</c:v>
                      </c:pt>
                      <c:pt idx="52">
                        <c:v>1066</c:v>
                      </c:pt>
                      <c:pt idx="53">
                        <c:v>1069</c:v>
                      </c:pt>
                      <c:pt idx="54">
                        <c:v>1073</c:v>
                      </c:pt>
                      <c:pt idx="55">
                        <c:v>1076</c:v>
                      </c:pt>
                      <c:pt idx="56">
                        <c:v>1080</c:v>
                      </c:pt>
                      <c:pt idx="57">
                        <c:v>1084</c:v>
                      </c:pt>
                      <c:pt idx="58">
                        <c:v>1088</c:v>
                      </c:pt>
                      <c:pt idx="59">
                        <c:v>1093</c:v>
                      </c:pt>
                      <c:pt idx="60">
                        <c:v>1097</c:v>
                      </c:pt>
                      <c:pt idx="61">
                        <c:v>1102</c:v>
                      </c:pt>
                      <c:pt idx="62">
                        <c:v>1107</c:v>
                      </c:pt>
                      <c:pt idx="63">
                        <c:v>1111</c:v>
                      </c:pt>
                      <c:pt idx="64">
                        <c:v>1116</c:v>
                      </c:pt>
                      <c:pt idx="65">
                        <c:v>1121</c:v>
                      </c:pt>
                      <c:pt idx="66">
                        <c:v>1125</c:v>
                      </c:pt>
                      <c:pt idx="67">
                        <c:v>1130</c:v>
                      </c:pt>
                      <c:pt idx="68">
                        <c:v>1134</c:v>
                      </c:pt>
                      <c:pt idx="69">
                        <c:v>1138</c:v>
                      </c:pt>
                      <c:pt idx="70">
                        <c:v>1143</c:v>
                      </c:pt>
                      <c:pt idx="71">
                        <c:v>1147</c:v>
                      </c:pt>
                      <c:pt idx="72">
                        <c:v>1151</c:v>
                      </c:pt>
                      <c:pt idx="73">
                        <c:v>1155</c:v>
                      </c:pt>
                      <c:pt idx="74">
                        <c:v>1160</c:v>
                      </c:pt>
                      <c:pt idx="75">
                        <c:v>1164</c:v>
                      </c:pt>
                      <c:pt idx="76">
                        <c:v>1169</c:v>
                      </c:pt>
                      <c:pt idx="77">
                        <c:v>1176</c:v>
                      </c:pt>
                      <c:pt idx="78">
                        <c:v>1182</c:v>
                      </c:pt>
                      <c:pt idx="79">
                        <c:v>1189</c:v>
                      </c:pt>
                      <c:pt idx="80">
                        <c:v>1198</c:v>
                      </c:pt>
                      <c:pt idx="81">
                        <c:v>1207</c:v>
                      </c:pt>
                      <c:pt idx="82">
                        <c:v>1217</c:v>
                      </c:pt>
                      <c:pt idx="83">
                        <c:v>1227</c:v>
                      </c:pt>
                      <c:pt idx="84">
                        <c:v>1237</c:v>
                      </c:pt>
                      <c:pt idx="85">
                        <c:v>1248</c:v>
                      </c:pt>
                      <c:pt idx="86">
                        <c:v>1258</c:v>
                      </c:pt>
                      <c:pt idx="87">
                        <c:v>1269</c:v>
                      </c:pt>
                      <c:pt idx="88">
                        <c:v>1280</c:v>
                      </c:pt>
                      <c:pt idx="89">
                        <c:v>1290</c:v>
                      </c:pt>
                      <c:pt idx="90">
                        <c:v>1301</c:v>
                      </c:pt>
                    </c:numCache>
                  </c:numRef>
                </c:val>
                <c:smooth val="0"/>
                <c:extLst xmlns:c15="http://schemas.microsoft.com/office/drawing/2012/chart">
                  <c:ext xmlns:c16="http://schemas.microsoft.com/office/drawing/2014/chart" uri="{C3380CC4-5D6E-409C-BE32-E72D297353CC}">
                    <c16:uniqueId val="{00000050-B135-4F29-B62C-2A8A2B3064F6}"/>
                  </c:ext>
                </c:extLst>
              </c15:ser>
            </c15:filteredLineSeries>
            <c15:filteredLineSeries>
              <c15:ser>
                <c:idx val="72"/>
                <c:order val="72"/>
                <c:tx>
                  <c:strRef>
                    <c:extLst xmlns:c15="http://schemas.microsoft.com/office/drawing/2012/chart">
                      <c:ext xmlns:c15="http://schemas.microsoft.com/office/drawing/2012/chart" uri="{02D57815-91ED-43cb-92C2-25804820EDAC}">
                        <c15:formulaRef>
                          <c15:sqref>[1]Zillow_Data!$B$74</c15:sqref>
                        </c15:formulaRef>
                      </c:ext>
                    </c:extLst>
                    <c:strCache>
                      <c:ptCount val="1"/>
                      <c:pt idx="0">
                        <c:v>Akron, OH</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[1]Zillow_Data!$C$74:$CO$74</c15:sqref>
                        </c15:formulaRef>
                      </c:ext>
                    </c:extLst>
                    <c:numCache>
                      <c:formatCode>General</c:formatCode>
                      <c:ptCount val="91"/>
                      <c:pt idx="0">
                        <c:v>74</c:v>
                      </c:pt>
                      <c:pt idx="1">
                        <c:v>783</c:v>
                      </c:pt>
                      <c:pt idx="2">
                        <c:v>786</c:v>
                      </c:pt>
                      <c:pt idx="3">
                        <c:v>789</c:v>
                      </c:pt>
                      <c:pt idx="4">
                        <c:v>793</c:v>
                      </c:pt>
                      <c:pt idx="5">
                        <c:v>796</c:v>
                      </c:pt>
                      <c:pt idx="6">
                        <c:v>800</c:v>
                      </c:pt>
                      <c:pt idx="7">
                        <c:v>803</c:v>
                      </c:pt>
                      <c:pt idx="8">
                        <c:v>806</c:v>
                      </c:pt>
                      <c:pt idx="9">
                        <c:v>810</c:v>
                      </c:pt>
                      <c:pt idx="10">
                        <c:v>813</c:v>
                      </c:pt>
                      <c:pt idx="11">
                        <c:v>817</c:v>
                      </c:pt>
                      <c:pt idx="12">
                        <c:v>820</c:v>
                      </c:pt>
                      <c:pt idx="13">
                        <c:v>824</c:v>
                      </c:pt>
                      <c:pt idx="14">
                        <c:v>827</c:v>
                      </c:pt>
                      <c:pt idx="15">
                        <c:v>829</c:v>
                      </c:pt>
                      <c:pt idx="16">
                        <c:v>832</c:v>
                      </c:pt>
                      <c:pt idx="17">
                        <c:v>834</c:v>
                      </c:pt>
                      <c:pt idx="18">
                        <c:v>837</c:v>
                      </c:pt>
                      <c:pt idx="19">
                        <c:v>839</c:v>
                      </c:pt>
                      <c:pt idx="20">
                        <c:v>841</c:v>
                      </c:pt>
                      <c:pt idx="21">
                        <c:v>842</c:v>
                      </c:pt>
                      <c:pt idx="22">
                        <c:v>844</c:v>
                      </c:pt>
                      <c:pt idx="23">
                        <c:v>845</c:v>
                      </c:pt>
                      <c:pt idx="24">
                        <c:v>846</c:v>
                      </c:pt>
                      <c:pt idx="25">
                        <c:v>848</c:v>
                      </c:pt>
                      <c:pt idx="26">
                        <c:v>849</c:v>
                      </c:pt>
                      <c:pt idx="27">
                        <c:v>851</c:v>
                      </c:pt>
                      <c:pt idx="28">
                        <c:v>852</c:v>
                      </c:pt>
                      <c:pt idx="29">
                        <c:v>853</c:v>
                      </c:pt>
                      <c:pt idx="30">
                        <c:v>855</c:v>
                      </c:pt>
                      <c:pt idx="31">
                        <c:v>856</c:v>
                      </c:pt>
                      <c:pt idx="32">
                        <c:v>858</c:v>
                      </c:pt>
                      <c:pt idx="33">
                        <c:v>859</c:v>
                      </c:pt>
                      <c:pt idx="34">
                        <c:v>860</c:v>
                      </c:pt>
                      <c:pt idx="35">
                        <c:v>862</c:v>
                      </c:pt>
                      <c:pt idx="36">
                        <c:v>864</c:v>
                      </c:pt>
                      <c:pt idx="37">
                        <c:v>865</c:v>
                      </c:pt>
                      <c:pt idx="38">
                        <c:v>867</c:v>
                      </c:pt>
                      <c:pt idx="39">
                        <c:v>868</c:v>
                      </c:pt>
                      <c:pt idx="40">
                        <c:v>869</c:v>
                      </c:pt>
                      <c:pt idx="41">
                        <c:v>871</c:v>
                      </c:pt>
                      <c:pt idx="42">
                        <c:v>872</c:v>
                      </c:pt>
                      <c:pt idx="43">
                        <c:v>873</c:v>
                      </c:pt>
                      <c:pt idx="44">
                        <c:v>874</c:v>
                      </c:pt>
                      <c:pt idx="45">
                        <c:v>876</c:v>
                      </c:pt>
                      <c:pt idx="46">
                        <c:v>877</c:v>
                      </c:pt>
                      <c:pt idx="47">
                        <c:v>879</c:v>
                      </c:pt>
                      <c:pt idx="48">
                        <c:v>880</c:v>
                      </c:pt>
                      <c:pt idx="49">
                        <c:v>882</c:v>
                      </c:pt>
                      <c:pt idx="50">
                        <c:v>883</c:v>
                      </c:pt>
                      <c:pt idx="51">
                        <c:v>885</c:v>
                      </c:pt>
                      <c:pt idx="52">
                        <c:v>886</c:v>
                      </c:pt>
                      <c:pt idx="53">
                        <c:v>888</c:v>
                      </c:pt>
                      <c:pt idx="54">
                        <c:v>890</c:v>
                      </c:pt>
                      <c:pt idx="55">
                        <c:v>892</c:v>
                      </c:pt>
                      <c:pt idx="56">
                        <c:v>894</c:v>
                      </c:pt>
                      <c:pt idx="57">
                        <c:v>896</c:v>
                      </c:pt>
                      <c:pt idx="58">
                        <c:v>898</c:v>
                      </c:pt>
                      <c:pt idx="59">
                        <c:v>900</c:v>
                      </c:pt>
                      <c:pt idx="60">
                        <c:v>902</c:v>
                      </c:pt>
                      <c:pt idx="61">
                        <c:v>904</c:v>
                      </c:pt>
                      <c:pt idx="62">
                        <c:v>906</c:v>
                      </c:pt>
                      <c:pt idx="63">
                        <c:v>908</c:v>
                      </c:pt>
                      <c:pt idx="64">
                        <c:v>911</c:v>
                      </c:pt>
                      <c:pt idx="65">
                        <c:v>914</c:v>
                      </c:pt>
                      <c:pt idx="66">
                        <c:v>917</c:v>
                      </c:pt>
                      <c:pt idx="67">
                        <c:v>920</c:v>
                      </c:pt>
                      <c:pt idx="68">
                        <c:v>922</c:v>
                      </c:pt>
                      <c:pt idx="69">
                        <c:v>925</c:v>
                      </c:pt>
                      <c:pt idx="70">
                        <c:v>928</c:v>
                      </c:pt>
                      <c:pt idx="71">
                        <c:v>932</c:v>
                      </c:pt>
                      <c:pt idx="72">
                        <c:v>935</c:v>
                      </c:pt>
                      <c:pt idx="73">
                        <c:v>938</c:v>
                      </c:pt>
                      <c:pt idx="74">
                        <c:v>941</c:v>
                      </c:pt>
                      <c:pt idx="75">
                        <c:v>944</c:v>
                      </c:pt>
                      <c:pt idx="76">
                        <c:v>948</c:v>
                      </c:pt>
                      <c:pt idx="77">
                        <c:v>951</c:v>
                      </c:pt>
                      <c:pt idx="78">
                        <c:v>955</c:v>
                      </c:pt>
                      <c:pt idx="79">
                        <c:v>958</c:v>
                      </c:pt>
                      <c:pt idx="80">
                        <c:v>964</c:v>
                      </c:pt>
                      <c:pt idx="81">
                        <c:v>970</c:v>
                      </c:pt>
                      <c:pt idx="82">
                        <c:v>976</c:v>
                      </c:pt>
                      <c:pt idx="83">
                        <c:v>983</c:v>
                      </c:pt>
                      <c:pt idx="84">
                        <c:v>990</c:v>
                      </c:pt>
                      <c:pt idx="85">
                        <c:v>997</c:v>
                      </c:pt>
                      <c:pt idx="86">
                        <c:v>1004</c:v>
                      </c:pt>
                      <c:pt idx="87">
                        <c:v>1012</c:v>
                      </c:pt>
                      <c:pt idx="88">
                        <c:v>1019</c:v>
                      </c:pt>
                      <c:pt idx="89">
                        <c:v>1026</c:v>
                      </c:pt>
                      <c:pt idx="90">
                        <c:v>1034</c:v>
                      </c:pt>
                    </c:numCache>
                  </c:numRef>
                </c:val>
                <c:smooth val="0"/>
                <c:extLst xmlns:c15="http://schemas.microsoft.com/office/drawing/2012/chart">
                  <c:ext xmlns:c16="http://schemas.microsoft.com/office/drawing/2014/chart" uri="{C3380CC4-5D6E-409C-BE32-E72D297353CC}">
                    <c16:uniqueId val="{00000051-B135-4F29-B62C-2A8A2B3064F6}"/>
                  </c:ext>
                </c:extLst>
              </c15:ser>
            </c15:filteredLineSeries>
            <c15:filteredLineSeries>
              <c15:ser>
                <c:idx val="73"/>
                <c:order val="73"/>
                <c:tx>
                  <c:strRef>
                    <c:extLst xmlns:c15="http://schemas.microsoft.com/office/drawing/2012/chart">
                      <c:ext xmlns:c15="http://schemas.microsoft.com/office/drawing/2012/chart" uri="{02D57815-91ED-43cb-92C2-25804820EDAC}">
                        <c15:formulaRef>
                          <c15:sqref>[1]Zillow_Data!$B$75</c15:sqref>
                        </c15:formulaRef>
                      </c:ext>
                    </c:extLst>
                    <c:strCache>
                      <c:ptCount val="1"/>
                      <c:pt idx="0">
                        <c:v>North Port-Sarasota-Bradenton,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[1]Zillow_Data!$C$75:$CO$75</c15:sqref>
                        </c15:formulaRef>
                      </c:ext>
                    </c:extLst>
                    <c:numCache>
                      <c:formatCode>General</c:formatCode>
                      <c:ptCount val="91"/>
                      <c:pt idx="0">
                        <c:v>75</c:v>
                      </c:pt>
                      <c:pt idx="1">
                        <c:v>1276</c:v>
                      </c:pt>
                      <c:pt idx="2">
                        <c:v>1285</c:v>
                      </c:pt>
                      <c:pt idx="3">
                        <c:v>1295</c:v>
                      </c:pt>
                      <c:pt idx="4">
                        <c:v>1304</c:v>
                      </c:pt>
                      <c:pt idx="5">
                        <c:v>1313</c:v>
                      </c:pt>
                      <c:pt idx="6">
                        <c:v>1323</c:v>
                      </c:pt>
                      <c:pt idx="7">
                        <c:v>1332</c:v>
                      </c:pt>
                      <c:pt idx="8">
                        <c:v>1341</c:v>
                      </c:pt>
                      <c:pt idx="9">
                        <c:v>1350</c:v>
                      </c:pt>
                      <c:pt idx="10">
                        <c:v>1360</c:v>
                      </c:pt>
                      <c:pt idx="11">
                        <c:v>1368</c:v>
                      </c:pt>
                      <c:pt idx="12">
                        <c:v>1376</c:v>
                      </c:pt>
                      <c:pt idx="13">
                        <c:v>1385</c:v>
                      </c:pt>
                      <c:pt idx="14">
                        <c:v>1393</c:v>
                      </c:pt>
                      <c:pt idx="15">
                        <c:v>1401</c:v>
                      </c:pt>
                      <c:pt idx="16">
                        <c:v>1410</c:v>
                      </c:pt>
                      <c:pt idx="17">
                        <c:v>1417</c:v>
                      </c:pt>
                      <c:pt idx="18">
                        <c:v>1424</c:v>
                      </c:pt>
                      <c:pt idx="19">
                        <c:v>1432</c:v>
                      </c:pt>
                      <c:pt idx="20">
                        <c:v>1439</c:v>
                      </c:pt>
                      <c:pt idx="21">
                        <c:v>1445</c:v>
                      </c:pt>
                      <c:pt idx="22">
                        <c:v>1452</c:v>
                      </c:pt>
                      <c:pt idx="23">
                        <c:v>1458</c:v>
                      </c:pt>
                      <c:pt idx="24">
                        <c:v>1463</c:v>
                      </c:pt>
                      <c:pt idx="25">
                        <c:v>1468</c:v>
                      </c:pt>
                      <c:pt idx="26">
                        <c:v>1472</c:v>
                      </c:pt>
                      <c:pt idx="27">
                        <c:v>1476</c:v>
                      </c:pt>
                      <c:pt idx="28">
                        <c:v>1480</c:v>
                      </c:pt>
                      <c:pt idx="29">
                        <c:v>1484</c:v>
                      </c:pt>
                      <c:pt idx="30">
                        <c:v>1488</c:v>
                      </c:pt>
                      <c:pt idx="31">
                        <c:v>1492</c:v>
                      </c:pt>
                      <c:pt idx="32">
                        <c:v>1495</c:v>
                      </c:pt>
                      <c:pt idx="33">
                        <c:v>1499</c:v>
                      </c:pt>
                      <c:pt idx="34">
                        <c:v>1503</c:v>
                      </c:pt>
                      <c:pt idx="35">
                        <c:v>1507</c:v>
                      </c:pt>
                      <c:pt idx="36">
                        <c:v>1511</c:v>
                      </c:pt>
                      <c:pt idx="37">
                        <c:v>1515</c:v>
                      </c:pt>
                      <c:pt idx="38">
                        <c:v>1519</c:v>
                      </c:pt>
                      <c:pt idx="39">
                        <c:v>1523</c:v>
                      </c:pt>
                      <c:pt idx="40">
                        <c:v>1527</c:v>
                      </c:pt>
                      <c:pt idx="41">
                        <c:v>1531</c:v>
                      </c:pt>
                      <c:pt idx="42">
                        <c:v>1535</c:v>
                      </c:pt>
                      <c:pt idx="43">
                        <c:v>1539</c:v>
                      </c:pt>
                      <c:pt idx="44">
                        <c:v>1542</c:v>
                      </c:pt>
                      <c:pt idx="45">
                        <c:v>1546</c:v>
                      </c:pt>
                      <c:pt idx="46">
                        <c:v>1550</c:v>
                      </c:pt>
                      <c:pt idx="47">
                        <c:v>1554</c:v>
                      </c:pt>
                      <c:pt idx="48">
                        <c:v>1558</c:v>
                      </c:pt>
                      <c:pt idx="49">
                        <c:v>1563</c:v>
                      </c:pt>
                      <c:pt idx="50">
                        <c:v>1568</c:v>
                      </c:pt>
                      <c:pt idx="51">
                        <c:v>1573</c:v>
                      </c:pt>
                      <c:pt idx="52">
                        <c:v>1578</c:v>
                      </c:pt>
                      <c:pt idx="53">
                        <c:v>1583</c:v>
                      </c:pt>
                      <c:pt idx="54">
                        <c:v>1589</c:v>
                      </c:pt>
                      <c:pt idx="55">
                        <c:v>1594</c:v>
                      </c:pt>
                      <c:pt idx="56">
                        <c:v>1599</c:v>
                      </c:pt>
                      <c:pt idx="57">
                        <c:v>1603</c:v>
                      </c:pt>
                      <c:pt idx="58">
                        <c:v>1608</c:v>
                      </c:pt>
                      <c:pt idx="59">
                        <c:v>1613</c:v>
                      </c:pt>
                      <c:pt idx="60">
                        <c:v>1618</c:v>
                      </c:pt>
                      <c:pt idx="61">
                        <c:v>1623</c:v>
                      </c:pt>
                      <c:pt idx="62">
                        <c:v>1628</c:v>
                      </c:pt>
                      <c:pt idx="63">
                        <c:v>1633</c:v>
                      </c:pt>
                      <c:pt idx="64">
                        <c:v>1639</c:v>
                      </c:pt>
                      <c:pt idx="65">
                        <c:v>1644</c:v>
                      </c:pt>
                      <c:pt idx="66">
                        <c:v>1650</c:v>
                      </c:pt>
                      <c:pt idx="67">
                        <c:v>1656</c:v>
                      </c:pt>
                      <c:pt idx="68">
                        <c:v>1660</c:v>
                      </c:pt>
                      <c:pt idx="69">
                        <c:v>1664</c:v>
                      </c:pt>
                      <c:pt idx="70">
                        <c:v>1669</c:v>
                      </c:pt>
                      <c:pt idx="71">
                        <c:v>1672</c:v>
                      </c:pt>
                      <c:pt idx="72">
                        <c:v>1676</c:v>
                      </c:pt>
                      <c:pt idx="73">
                        <c:v>1679</c:v>
                      </c:pt>
                      <c:pt idx="74">
                        <c:v>1684</c:v>
                      </c:pt>
                      <c:pt idx="75">
                        <c:v>1689</c:v>
                      </c:pt>
                      <c:pt idx="76">
                        <c:v>1693</c:v>
                      </c:pt>
                      <c:pt idx="77">
                        <c:v>1701</c:v>
                      </c:pt>
                      <c:pt idx="78">
                        <c:v>1708</c:v>
                      </c:pt>
                      <c:pt idx="79">
                        <c:v>1715</c:v>
                      </c:pt>
                      <c:pt idx="80">
                        <c:v>1729</c:v>
                      </c:pt>
                      <c:pt idx="81">
                        <c:v>1742</c:v>
                      </c:pt>
                      <c:pt idx="82">
                        <c:v>1756</c:v>
                      </c:pt>
                      <c:pt idx="83">
                        <c:v>1774</c:v>
                      </c:pt>
                      <c:pt idx="84">
                        <c:v>1792</c:v>
                      </c:pt>
                      <c:pt idx="85">
                        <c:v>1809</c:v>
                      </c:pt>
                      <c:pt idx="86">
                        <c:v>1828</c:v>
                      </c:pt>
                      <c:pt idx="87">
                        <c:v>1846</c:v>
                      </c:pt>
                      <c:pt idx="88">
                        <c:v>1865</c:v>
                      </c:pt>
                      <c:pt idx="89">
                        <c:v>1884</c:v>
                      </c:pt>
                      <c:pt idx="90">
                        <c:v>1903</c:v>
                      </c:pt>
                    </c:numCache>
                  </c:numRef>
                </c:val>
                <c:smooth val="0"/>
                <c:extLst xmlns:c15="http://schemas.microsoft.com/office/drawing/2012/chart">
                  <c:ext xmlns:c16="http://schemas.microsoft.com/office/drawing/2014/chart" uri="{C3380CC4-5D6E-409C-BE32-E72D297353CC}">
                    <c16:uniqueId val="{00000052-B135-4F29-B62C-2A8A2B3064F6}"/>
                  </c:ext>
                </c:extLst>
              </c15:ser>
            </c15:filteredLineSeries>
            <c15:filteredLineSeries>
              <c15:ser>
                <c:idx val="74"/>
                <c:order val="74"/>
                <c:tx>
                  <c:strRef>
                    <c:extLst xmlns:c15="http://schemas.microsoft.com/office/drawing/2012/chart">
                      <c:ext xmlns:c15="http://schemas.microsoft.com/office/drawing/2012/chart" uri="{02D57815-91ED-43cb-92C2-25804820EDAC}">
                        <c15:formulaRef>
                          <c15:sqref>[1]Zillow_Data!$B$76</c15:sqref>
                        </c15:formulaRef>
                      </c:ext>
                    </c:extLst>
                    <c:strCache>
                      <c:ptCount val="1"/>
                      <c:pt idx="0">
                        <c:v>Little Rock, AR</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[1]Zillow_Data!$C$76:$CO$76</c15:sqref>
                        </c15:formulaRef>
                      </c:ext>
                    </c:extLst>
                    <c:numCache>
                      <c:formatCode>General</c:formatCode>
                      <c:ptCount val="91"/>
                      <c:pt idx="0">
                        <c:v>76</c:v>
                      </c:pt>
                      <c:pt idx="1">
                        <c:v>813</c:v>
                      </c:pt>
                      <c:pt idx="2">
                        <c:v>814</c:v>
                      </c:pt>
                      <c:pt idx="3">
                        <c:v>815</c:v>
                      </c:pt>
                      <c:pt idx="4">
                        <c:v>816</c:v>
                      </c:pt>
                      <c:pt idx="5">
                        <c:v>817</c:v>
                      </c:pt>
                      <c:pt idx="6">
                        <c:v>818</c:v>
                      </c:pt>
                      <c:pt idx="7">
                        <c:v>819</c:v>
                      </c:pt>
                      <c:pt idx="8">
                        <c:v>820</c:v>
                      </c:pt>
                      <c:pt idx="9">
                        <c:v>821</c:v>
                      </c:pt>
                      <c:pt idx="10">
                        <c:v>822</c:v>
                      </c:pt>
                      <c:pt idx="11">
                        <c:v>823</c:v>
                      </c:pt>
                      <c:pt idx="12">
                        <c:v>824</c:v>
                      </c:pt>
                      <c:pt idx="13">
                        <c:v>825</c:v>
                      </c:pt>
                      <c:pt idx="14">
                        <c:v>826</c:v>
                      </c:pt>
                      <c:pt idx="15">
                        <c:v>827</c:v>
                      </c:pt>
                      <c:pt idx="16">
                        <c:v>828</c:v>
                      </c:pt>
                      <c:pt idx="17">
                        <c:v>828</c:v>
                      </c:pt>
                      <c:pt idx="18">
                        <c:v>829</c:v>
                      </c:pt>
                      <c:pt idx="19">
                        <c:v>830</c:v>
                      </c:pt>
                      <c:pt idx="20">
                        <c:v>831</c:v>
                      </c:pt>
                      <c:pt idx="21">
                        <c:v>832</c:v>
                      </c:pt>
                      <c:pt idx="22">
                        <c:v>833</c:v>
                      </c:pt>
                      <c:pt idx="23">
                        <c:v>833</c:v>
                      </c:pt>
                      <c:pt idx="24">
                        <c:v>833</c:v>
                      </c:pt>
                      <c:pt idx="25">
                        <c:v>834</c:v>
                      </c:pt>
                      <c:pt idx="26">
                        <c:v>834</c:v>
                      </c:pt>
                      <c:pt idx="27">
                        <c:v>835</c:v>
                      </c:pt>
                      <c:pt idx="28">
                        <c:v>835</c:v>
                      </c:pt>
                      <c:pt idx="29">
                        <c:v>836</c:v>
                      </c:pt>
                      <c:pt idx="30">
                        <c:v>837</c:v>
                      </c:pt>
                      <c:pt idx="31">
                        <c:v>838</c:v>
                      </c:pt>
                      <c:pt idx="32">
                        <c:v>839</c:v>
                      </c:pt>
                      <c:pt idx="33">
                        <c:v>840</c:v>
                      </c:pt>
                      <c:pt idx="34">
                        <c:v>841</c:v>
                      </c:pt>
                      <c:pt idx="35">
                        <c:v>842</c:v>
                      </c:pt>
                      <c:pt idx="36">
                        <c:v>843</c:v>
                      </c:pt>
                      <c:pt idx="37">
                        <c:v>844</c:v>
                      </c:pt>
                      <c:pt idx="38">
                        <c:v>845</c:v>
                      </c:pt>
                      <c:pt idx="39">
                        <c:v>846</c:v>
                      </c:pt>
                      <c:pt idx="40">
                        <c:v>847</c:v>
                      </c:pt>
                      <c:pt idx="41">
                        <c:v>848</c:v>
                      </c:pt>
                      <c:pt idx="42">
                        <c:v>849</c:v>
                      </c:pt>
                      <c:pt idx="43">
                        <c:v>850</c:v>
                      </c:pt>
                      <c:pt idx="44">
                        <c:v>851</c:v>
                      </c:pt>
                      <c:pt idx="45">
                        <c:v>851</c:v>
                      </c:pt>
                      <c:pt idx="46">
                        <c:v>852</c:v>
                      </c:pt>
                      <c:pt idx="47">
                        <c:v>853</c:v>
                      </c:pt>
                      <c:pt idx="48">
                        <c:v>853</c:v>
                      </c:pt>
                      <c:pt idx="49">
                        <c:v>854</c:v>
                      </c:pt>
                      <c:pt idx="50">
                        <c:v>854</c:v>
                      </c:pt>
                      <c:pt idx="51">
                        <c:v>855</c:v>
                      </c:pt>
                      <c:pt idx="52">
                        <c:v>856</c:v>
                      </c:pt>
                      <c:pt idx="53">
                        <c:v>857</c:v>
                      </c:pt>
                      <c:pt idx="54">
                        <c:v>858</c:v>
                      </c:pt>
                      <c:pt idx="55">
                        <c:v>859</c:v>
                      </c:pt>
                      <c:pt idx="56">
                        <c:v>861</c:v>
                      </c:pt>
                      <c:pt idx="57">
                        <c:v>862</c:v>
                      </c:pt>
                      <c:pt idx="58">
                        <c:v>864</c:v>
                      </c:pt>
                      <c:pt idx="59">
                        <c:v>866</c:v>
                      </c:pt>
                      <c:pt idx="60">
                        <c:v>868</c:v>
                      </c:pt>
                      <c:pt idx="61">
                        <c:v>870</c:v>
                      </c:pt>
                      <c:pt idx="62">
                        <c:v>872</c:v>
                      </c:pt>
                      <c:pt idx="63">
                        <c:v>873</c:v>
                      </c:pt>
                      <c:pt idx="64">
                        <c:v>875</c:v>
                      </c:pt>
                      <c:pt idx="65">
                        <c:v>877</c:v>
                      </c:pt>
                      <c:pt idx="66">
                        <c:v>878</c:v>
                      </c:pt>
                      <c:pt idx="67">
                        <c:v>880</c:v>
                      </c:pt>
                      <c:pt idx="68">
                        <c:v>882</c:v>
                      </c:pt>
                      <c:pt idx="69">
                        <c:v>883</c:v>
                      </c:pt>
                      <c:pt idx="70">
                        <c:v>885</c:v>
                      </c:pt>
                      <c:pt idx="71">
                        <c:v>887</c:v>
                      </c:pt>
                      <c:pt idx="72">
                        <c:v>889</c:v>
                      </c:pt>
                      <c:pt idx="73">
                        <c:v>890</c:v>
                      </c:pt>
                      <c:pt idx="74">
                        <c:v>893</c:v>
                      </c:pt>
                      <c:pt idx="75">
                        <c:v>896</c:v>
                      </c:pt>
                      <c:pt idx="76">
                        <c:v>898</c:v>
                      </c:pt>
                      <c:pt idx="77">
                        <c:v>902</c:v>
                      </c:pt>
                      <c:pt idx="78">
                        <c:v>906</c:v>
                      </c:pt>
                      <c:pt idx="79">
                        <c:v>909</c:v>
                      </c:pt>
                      <c:pt idx="80">
                        <c:v>915</c:v>
                      </c:pt>
                      <c:pt idx="81">
                        <c:v>920</c:v>
                      </c:pt>
                      <c:pt idx="82">
                        <c:v>925</c:v>
                      </c:pt>
                      <c:pt idx="83">
                        <c:v>932</c:v>
                      </c:pt>
                      <c:pt idx="84">
                        <c:v>938</c:v>
                      </c:pt>
                      <c:pt idx="85">
                        <c:v>944</c:v>
                      </c:pt>
                      <c:pt idx="86">
                        <c:v>950</c:v>
                      </c:pt>
                      <c:pt idx="87">
                        <c:v>956</c:v>
                      </c:pt>
                      <c:pt idx="88">
                        <c:v>962</c:v>
                      </c:pt>
                      <c:pt idx="89">
                        <c:v>968</c:v>
                      </c:pt>
                      <c:pt idx="90">
                        <c:v>975</c:v>
                      </c:pt>
                    </c:numCache>
                  </c:numRef>
                </c:val>
                <c:smooth val="0"/>
                <c:extLst xmlns:c15="http://schemas.microsoft.com/office/drawing/2012/chart">
                  <c:ext xmlns:c16="http://schemas.microsoft.com/office/drawing/2014/chart" uri="{C3380CC4-5D6E-409C-BE32-E72D297353CC}">
                    <c16:uniqueId val="{00000053-B135-4F29-B62C-2A8A2B3064F6}"/>
                  </c:ext>
                </c:extLst>
              </c15:ser>
            </c15:filteredLineSeries>
          </c:ext>
        </c:extLst>
      </c:lineChart>
      <c:dateAx>
        <c:axId val="499919088"/>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4928"/>
        <c:crosses val="autoZero"/>
        <c:auto val="0"/>
        <c:lblOffset val="100"/>
        <c:baseTimeUnit val="days"/>
        <c:majorUnit val="12"/>
        <c:minorUnit val="1"/>
      </c:dateAx>
      <c:valAx>
        <c:axId val="49991492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9088"/>
        <c:crossesAt val="1"/>
        <c:crossBetween val="midCat"/>
      </c:valAx>
      <c:spPr>
        <a:noFill/>
        <a:ln>
          <a:noFill/>
        </a:ln>
        <a:effectLst>
          <a:softEdge rad="0"/>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Housing!$A$346</c:f>
              <c:strCache>
                <c:ptCount val="1"/>
                <c:pt idx="0">
                  <c:v>Median Value (Dollars) of Owner Occupied Homes</c:v>
                </c:pt>
              </c:strCache>
            </c:strRef>
          </c:tx>
          <c:spPr>
            <a:solidFill>
              <a:schemeClr val="accent1"/>
            </a:solidFill>
            <a:ln>
              <a:noFill/>
            </a:ln>
            <a:effectLst/>
          </c:spPr>
          <c:invertIfNegative val="0"/>
          <c:dLbls>
            <c:dLbl>
              <c:idx val="2"/>
              <c:layout>
                <c:manualLayout>
                  <c:x val="0"/>
                  <c:y val="7.20724555177813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7EB-4FD4-BFA3-B9FB6FAC5152}"/>
                </c:ext>
              </c:extLst>
            </c:dLbl>
            <c:dLbl>
              <c:idx val="3"/>
              <c:layout>
                <c:manualLayout>
                  <c:x val="1.0683760683760762E-2"/>
                  <c:y val="4.298100472266115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2DD-4135-B06C-4F2F89A6FA1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Housing!$B$345:$F$345</c:f>
              <c:numCache>
                <c:formatCode>General</c:formatCode>
                <c:ptCount val="5"/>
                <c:pt idx="0">
                  <c:v>1980</c:v>
                </c:pt>
                <c:pt idx="1">
                  <c:v>1990</c:v>
                </c:pt>
                <c:pt idx="2">
                  <c:v>2000</c:v>
                </c:pt>
                <c:pt idx="3">
                  <c:v>2010</c:v>
                </c:pt>
                <c:pt idx="4">
                  <c:v>2020</c:v>
                </c:pt>
              </c:numCache>
            </c:numRef>
          </c:cat>
          <c:val>
            <c:numRef>
              <c:f>Housing!$B$346:$F$346</c:f>
              <c:numCache>
                <c:formatCode>_("$"* #,##0_);_("$"* \(#,##0\);_("$"* "-"??_);_(@_)</c:formatCode>
                <c:ptCount val="5"/>
                <c:pt idx="0">
                  <c:v>46700</c:v>
                </c:pt>
                <c:pt idx="1">
                  <c:v>70400</c:v>
                </c:pt>
                <c:pt idx="2">
                  <c:v>96500</c:v>
                </c:pt>
                <c:pt idx="3">
                  <c:v>220400</c:v>
                </c:pt>
                <c:pt idx="4">
                  <c:v>227400</c:v>
                </c:pt>
              </c:numCache>
            </c:numRef>
          </c:val>
          <c:extLst>
            <c:ext xmlns:c16="http://schemas.microsoft.com/office/drawing/2014/chart" uri="{C3380CC4-5D6E-409C-BE32-E72D297353CC}">
              <c16:uniqueId val="{00000001-22DD-4135-B06C-4F2F89A6FA16}"/>
            </c:ext>
          </c:extLst>
        </c:ser>
        <c:dLbls>
          <c:showLegendKey val="0"/>
          <c:showVal val="0"/>
          <c:showCatName val="0"/>
          <c:showSerName val="0"/>
          <c:showPercent val="0"/>
          <c:showBubbleSize val="0"/>
        </c:dLbls>
        <c:gapWidth val="80"/>
        <c:overlap val="-27"/>
        <c:axId val="779456063"/>
        <c:axId val="779461887"/>
      </c:barChart>
      <c:lineChart>
        <c:grouping val="standard"/>
        <c:varyColors val="0"/>
        <c:ser>
          <c:idx val="1"/>
          <c:order val="1"/>
          <c:tx>
            <c:strRef>
              <c:f>Housing!$A$347</c:f>
              <c:strCache>
                <c:ptCount val="1"/>
                <c:pt idx="0">
                  <c:v>Percent Change</c:v>
                </c:pt>
              </c:strCache>
            </c:strRef>
          </c:tx>
          <c:spPr>
            <a:ln w="31750" cap="rnd">
              <a:solidFill>
                <a:schemeClr val="tx2"/>
              </a:solidFill>
              <a:round/>
            </a:ln>
            <a:effectLst/>
          </c:spPr>
          <c:marker>
            <c:symbol val="none"/>
          </c:marker>
          <c:dLbls>
            <c:dLbl>
              <c:idx val="1"/>
              <c:layout>
                <c:manualLayout>
                  <c:x val="-5.4717006528030188E-2"/>
                  <c:y val="-2.68373697958657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3E7-4322-B507-30A30554416D}"/>
                </c:ext>
              </c:extLst>
            </c:dLbl>
            <c:dLbl>
              <c:idx val="2"/>
              <c:layout>
                <c:manualLayout>
                  <c:x val="-2.3931623931623932E-3"/>
                  <c:y val="9.47085977970364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7EB-4FD4-BFA3-B9FB6FAC5152}"/>
                </c:ext>
              </c:extLst>
            </c:dLbl>
            <c:dLbl>
              <c:idx val="3"/>
              <c:layout>
                <c:manualLayout>
                  <c:x val="-0.11881957063059433"/>
                  <c:y val="9.403114509015264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2DD-4135-B06C-4F2F89A6FA16}"/>
                </c:ext>
              </c:extLst>
            </c:dLbl>
            <c:dLbl>
              <c:idx val="4"/>
              <c:layout>
                <c:manualLayout>
                  <c:x val="-4.4086580523588395E-2"/>
                  <c:y val="3.68717325794302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3E7-4322-B507-30A30554416D}"/>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Housing!$B$345:$F$345</c:f>
              <c:numCache>
                <c:formatCode>General</c:formatCode>
                <c:ptCount val="5"/>
                <c:pt idx="0">
                  <c:v>1980</c:v>
                </c:pt>
                <c:pt idx="1">
                  <c:v>1990</c:v>
                </c:pt>
                <c:pt idx="2">
                  <c:v>2000</c:v>
                </c:pt>
                <c:pt idx="3">
                  <c:v>2010</c:v>
                </c:pt>
                <c:pt idx="4">
                  <c:v>2020</c:v>
                </c:pt>
              </c:numCache>
            </c:numRef>
          </c:cat>
          <c:val>
            <c:numRef>
              <c:f>Housing!$B$347:$F$347</c:f>
              <c:numCache>
                <c:formatCode>0.00%</c:formatCode>
                <c:ptCount val="5"/>
                <c:pt idx="1">
                  <c:v>0.50749464668094213</c:v>
                </c:pt>
                <c:pt idx="2">
                  <c:v>0.37073863636363635</c:v>
                </c:pt>
                <c:pt idx="3">
                  <c:v>1.283937823834197</c:v>
                </c:pt>
                <c:pt idx="4">
                  <c:v>3.1760435571687839E-2</c:v>
                </c:pt>
              </c:numCache>
            </c:numRef>
          </c:val>
          <c:smooth val="0"/>
          <c:extLst>
            <c:ext xmlns:c16="http://schemas.microsoft.com/office/drawing/2014/chart" uri="{C3380CC4-5D6E-409C-BE32-E72D297353CC}">
              <c16:uniqueId val="{00000003-22DD-4135-B06C-4F2F89A6FA16}"/>
            </c:ext>
          </c:extLst>
        </c:ser>
        <c:dLbls>
          <c:showLegendKey val="0"/>
          <c:showVal val="0"/>
          <c:showCatName val="0"/>
          <c:showSerName val="0"/>
          <c:showPercent val="0"/>
          <c:showBubbleSize val="0"/>
        </c:dLbls>
        <c:marker val="1"/>
        <c:smooth val="0"/>
        <c:axId val="779463551"/>
        <c:axId val="779456895"/>
      </c:lineChart>
      <c:catAx>
        <c:axId val="7794560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1887"/>
        <c:crosses val="autoZero"/>
        <c:auto val="1"/>
        <c:lblAlgn val="ctr"/>
        <c:lblOffset val="100"/>
        <c:noMultiLvlLbl val="0"/>
      </c:catAx>
      <c:valAx>
        <c:axId val="77946188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Housing Value (Dollars)*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56063"/>
        <c:crosses val="autoZero"/>
        <c:crossBetween val="between"/>
      </c:valAx>
      <c:valAx>
        <c:axId val="779456895"/>
        <c:scaling>
          <c:orientation val="minMax"/>
          <c:min val="-0.5"/>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551"/>
        <c:crosses val="max"/>
        <c:crossBetween val="between"/>
      </c:valAx>
      <c:catAx>
        <c:axId val="779463551"/>
        <c:scaling>
          <c:orientation val="minMax"/>
        </c:scaling>
        <c:delete val="1"/>
        <c:axPos val="b"/>
        <c:numFmt formatCode="General" sourceLinked="1"/>
        <c:majorTickMark val="none"/>
        <c:minorTickMark val="none"/>
        <c:tickLblPos val="nextTo"/>
        <c:crossAx val="77945689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Population!$A$221</c:f>
              <c:strCache>
                <c:ptCount val="1"/>
                <c:pt idx="0">
                  <c:v>   Agriculture, Forestry, Fishing And Hunting, And Mining</c:v>
                </c:pt>
              </c:strCache>
            </c:strRef>
          </c:tx>
          <c:spPr>
            <a:ln w="28575" cap="rnd">
              <a:solidFill>
                <a:schemeClr val="accent2"/>
              </a:solidFill>
              <a:round/>
            </a:ln>
            <a:effectLst/>
          </c:spPr>
          <c:marker>
            <c:symbol val="x"/>
            <c:size val="5"/>
            <c:spPr>
              <a:noFill/>
              <a:ln w="9525">
                <a:solidFill>
                  <a:schemeClr val="accent2"/>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Population!$B$221:$G$221</c15:sqref>
                  </c15:fullRef>
                </c:ext>
              </c:extLst>
              <c:f>(Population!$B$221,Population!$D$221,Population!$F$221)</c:f>
              <c:numCache>
                <c:formatCode>0.0%</c:formatCode>
                <c:ptCount val="3"/>
                <c:pt idx="0" formatCode="#,##0">
                  <c:v>2732</c:v>
                </c:pt>
                <c:pt idx="1" formatCode="#,##0">
                  <c:v>3146</c:v>
                </c:pt>
                <c:pt idx="2" formatCode="#,##0">
                  <c:v>2474</c:v>
                </c:pt>
              </c:numCache>
            </c:numRef>
          </c:val>
          <c:smooth val="1"/>
          <c:extLst>
            <c:ext xmlns:c16="http://schemas.microsoft.com/office/drawing/2014/chart" uri="{C3380CC4-5D6E-409C-BE32-E72D297353CC}">
              <c16:uniqueId val="{00000000-C789-4DDB-8DFE-3566B04BE85A}"/>
            </c:ext>
          </c:extLst>
        </c:ser>
        <c:ser>
          <c:idx val="2"/>
          <c:order val="2"/>
          <c:tx>
            <c:strRef>
              <c:f>Population!$A$222</c:f>
              <c:strCache>
                <c:ptCount val="1"/>
                <c:pt idx="0">
                  <c:v>   Construction</c:v>
                </c:pt>
              </c:strCache>
            </c:strRef>
          </c:tx>
          <c:spPr>
            <a:ln w="28575" cap="rnd">
              <a:solidFill>
                <a:schemeClr val="accent3"/>
              </a:solidFill>
              <a:round/>
            </a:ln>
            <a:effectLst/>
          </c:spPr>
          <c:marker>
            <c:symbol val="triang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Population!$B$222:$G$222</c15:sqref>
                  </c15:fullRef>
                </c:ext>
              </c:extLst>
              <c:f>(Population!$B$222,Population!$D$222,Population!$F$222)</c:f>
              <c:numCache>
                <c:formatCode>0.0%</c:formatCode>
                <c:ptCount val="3"/>
                <c:pt idx="0" formatCode="#,##0">
                  <c:v>508</c:v>
                </c:pt>
                <c:pt idx="1" formatCode="#,##0">
                  <c:v>411</c:v>
                </c:pt>
                <c:pt idx="2" formatCode="#,##0">
                  <c:v>424</c:v>
                </c:pt>
              </c:numCache>
            </c:numRef>
          </c:val>
          <c:smooth val="1"/>
          <c:extLst>
            <c:ext xmlns:c16="http://schemas.microsoft.com/office/drawing/2014/chart" uri="{C3380CC4-5D6E-409C-BE32-E72D297353CC}">
              <c16:uniqueId val="{00000001-C789-4DDB-8DFE-3566B04BE85A}"/>
            </c:ext>
          </c:extLst>
        </c:ser>
        <c:ser>
          <c:idx val="3"/>
          <c:order val="3"/>
          <c:tx>
            <c:strRef>
              <c:f>Population!$A$223</c:f>
              <c:strCache>
                <c:ptCount val="1"/>
                <c:pt idx="0">
                  <c:v>   Manufacturing</c:v>
                </c:pt>
              </c:strCache>
            </c:strRef>
          </c:tx>
          <c:spPr>
            <a:ln w="28575" cap="rnd">
              <a:solidFill>
                <a:schemeClr val="accent4"/>
              </a:solidFill>
              <a:round/>
            </a:ln>
            <a:effectLst/>
          </c:spPr>
          <c:marker>
            <c:symbol val="x"/>
            <c:size val="5"/>
            <c:spPr>
              <a:noFill/>
              <a:ln w="9525">
                <a:solidFill>
                  <a:schemeClr val="accent4"/>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Population!$B$223:$G$223</c15:sqref>
                  </c15:fullRef>
                </c:ext>
              </c:extLst>
              <c:f>(Population!$B$223,Population!$D$223,Population!$F$223)</c:f>
              <c:numCache>
                <c:formatCode>0.0%</c:formatCode>
                <c:ptCount val="3"/>
                <c:pt idx="0" formatCode="#,##0">
                  <c:v>1038</c:v>
                </c:pt>
                <c:pt idx="1" formatCode="#,##0">
                  <c:v>779</c:v>
                </c:pt>
                <c:pt idx="2" formatCode="#,##0">
                  <c:v>805</c:v>
                </c:pt>
              </c:numCache>
            </c:numRef>
          </c:val>
          <c:smooth val="1"/>
          <c:extLst>
            <c:ext xmlns:c16="http://schemas.microsoft.com/office/drawing/2014/chart" uri="{C3380CC4-5D6E-409C-BE32-E72D297353CC}">
              <c16:uniqueId val="{00000002-C789-4DDB-8DFE-3566B04BE85A}"/>
            </c:ext>
          </c:extLst>
        </c:ser>
        <c:ser>
          <c:idx val="4"/>
          <c:order val="4"/>
          <c:tx>
            <c:strRef>
              <c:f>Population!$A$224</c:f>
              <c:strCache>
                <c:ptCount val="1"/>
                <c:pt idx="0">
                  <c:v>   Wholesale Trade</c:v>
                </c:pt>
              </c:strCache>
            </c:strRef>
          </c:tx>
          <c:spPr>
            <a:ln w="28575" cap="rnd">
              <a:solidFill>
                <a:srgbClr val="ACCDDE"/>
              </a:solidFill>
              <a:round/>
            </a:ln>
            <a:effectLst/>
          </c:spPr>
          <c:marker>
            <c:symbol val="triangle"/>
            <c:size val="5"/>
            <c:spPr>
              <a:solidFill>
                <a:srgbClr val="ACCDDE"/>
              </a:solidFill>
              <a:ln w="9525">
                <a:solidFill>
                  <a:srgbClr val="ACCDDE"/>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Population!$B$224:$G$224</c15:sqref>
                  </c15:fullRef>
                </c:ext>
              </c:extLst>
              <c:f>(Population!$B$224,Population!$D$224,Population!$F$224)</c:f>
              <c:numCache>
                <c:formatCode>0.0%</c:formatCode>
                <c:ptCount val="3"/>
                <c:pt idx="0" formatCode="#,##0">
                  <c:v>279</c:v>
                </c:pt>
                <c:pt idx="1" formatCode="#,##0">
                  <c:v>374</c:v>
                </c:pt>
                <c:pt idx="2" formatCode="#,##0">
                  <c:v>335</c:v>
                </c:pt>
              </c:numCache>
            </c:numRef>
          </c:val>
          <c:smooth val="1"/>
          <c:extLst>
            <c:ext xmlns:c16="http://schemas.microsoft.com/office/drawing/2014/chart" uri="{C3380CC4-5D6E-409C-BE32-E72D297353CC}">
              <c16:uniqueId val="{00000003-C789-4DDB-8DFE-3566B04BE85A}"/>
            </c:ext>
          </c:extLst>
        </c:ser>
        <c:ser>
          <c:idx val="5"/>
          <c:order val="5"/>
          <c:tx>
            <c:strRef>
              <c:f>Population!$A$225</c:f>
              <c:strCache>
                <c:ptCount val="1"/>
                <c:pt idx="0">
                  <c:v>   Retail Trade</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Population!$B$225:$G$225</c15:sqref>
                  </c15:fullRef>
                </c:ext>
              </c:extLst>
              <c:f>(Population!$B$225,Population!$D$225,Population!$F$225)</c:f>
              <c:numCache>
                <c:formatCode>0.0%</c:formatCode>
                <c:ptCount val="3"/>
                <c:pt idx="0" formatCode="#,##0">
                  <c:v>850</c:v>
                </c:pt>
                <c:pt idx="1" formatCode="#,##0">
                  <c:v>936</c:v>
                </c:pt>
                <c:pt idx="2" formatCode="#,##0">
                  <c:v>1244</c:v>
                </c:pt>
              </c:numCache>
            </c:numRef>
          </c:val>
          <c:smooth val="1"/>
          <c:extLst>
            <c:ext xmlns:c16="http://schemas.microsoft.com/office/drawing/2014/chart" uri="{C3380CC4-5D6E-409C-BE32-E72D297353CC}">
              <c16:uniqueId val="{00000004-C789-4DDB-8DFE-3566B04BE85A}"/>
            </c:ext>
          </c:extLst>
        </c:ser>
        <c:ser>
          <c:idx val="6"/>
          <c:order val="6"/>
          <c:tx>
            <c:strRef>
              <c:f>Population!$A$226</c:f>
              <c:strCache>
                <c:ptCount val="1"/>
                <c:pt idx="0">
                  <c:v>   Transportation And Warehousing, And Utilities</c:v>
                </c:pt>
              </c:strCache>
            </c:strRef>
          </c:tx>
          <c:spPr>
            <a:ln w="28575" cap="rnd">
              <a:solidFill>
                <a:schemeClr val="accent1">
                  <a:lumMod val="60000"/>
                </a:schemeClr>
              </a:solidFill>
              <a:round/>
            </a:ln>
            <a:effectLst/>
          </c:spPr>
          <c:marker>
            <c:symbol val="square"/>
            <c:size val="5"/>
            <c:spPr>
              <a:solidFill>
                <a:schemeClr val="accent1">
                  <a:lumMod val="60000"/>
                </a:schemeClr>
              </a:solidFill>
              <a:ln w="9525">
                <a:solidFill>
                  <a:schemeClr val="accent1">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Population!$B$226:$G$226</c15:sqref>
                  </c15:fullRef>
                </c:ext>
              </c:extLst>
              <c:f>(Population!$B$226,Population!$D$226,Population!$F$226)</c:f>
              <c:numCache>
                <c:formatCode>0.0%</c:formatCode>
                <c:ptCount val="3"/>
                <c:pt idx="0" formatCode="#,##0">
                  <c:v>735</c:v>
                </c:pt>
                <c:pt idx="1" formatCode="#,##0">
                  <c:v>433</c:v>
                </c:pt>
                <c:pt idx="2" formatCode="#,##0">
                  <c:v>721</c:v>
                </c:pt>
              </c:numCache>
            </c:numRef>
          </c:val>
          <c:smooth val="1"/>
          <c:extLst>
            <c:ext xmlns:c16="http://schemas.microsoft.com/office/drawing/2014/chart" uri="{C3380CC4-5D6E-409C-BE32-E72D297353CC}">
              <c16:uniqueId val="{00000005-C789-4DDB-8DFE-3566B04BE85A}"/>
            </c:ext>
          </c:extLst>
        </c:ser>
        <c:ser>
          <c:idx val="7"/>
          <c:order val="7"/>
          <c:tx>
            <c:strRef>
              <c:f>Population!$A$227</c:f>
              <c:strCache>
                <c:ptCount val="1"/>
                <c:pt idx="0">
                  <c:v>   Information</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Population!$B$227:$G$227</c15:sqref>
                  </c15:fullRef>
                </c:ext>
              </c:extLst>
              <c:f>(Population!$B$227,Population!$D$227,Population!$F$227)</c:f>
              <c:numCache>
                <c:formatCode>0.0%</c:formatCode>
                <c:ptCount val="3"/>
                <c:pt idx="0" formatCode="#,##0">
                  <c:v>91</c:v>
                </c:pt>
                <c:pt idx="1" formatCode="#,##0">
                  <c:v>65</c:v>
                </c:pt>
                <c:pt idx="2" formatCode="#,##0">
                  <c:v>51</c:v>
                </c:pt>
              </c:numCache>
            </c:numRef>
          </c:val>
          <c:smooth val="1"/>
          <c:extLst>
            <c:ext xmlns:c16="http://schemas.microsoft.com/office/drawing/2014/chart" uri="{C3380CC4-5D6E-409C-BE32-E72D297353CC}">
              <c16:uniqueId val="{00000006-C789-4DDB-8DFE-3566B04BE85A}"/>
            </c:ext>
          </c:extLst>
        </c:ser>
        <c:ser>
          <c:idx val="8"/>
          <c:order val="8"/>
          <c:tx>
            <c:strRef>
              <c:f>Population!$A$228</c:f>
              <c:strCache>
                <c:ptCount val="1"/>
                <c:pt idx="0">
                  <c:v>   Finance And Insurance, And Real Estate, And Rental And Leasing</c:v>
                </c:pt>
              </c:strCache>
            </c:strRef>
          </c:tx>
          <c:spPr>
            <a:ln w="28575" cap="rnd">
              <a:solidFill>
                <a:schemeClr val="accent3">
                  <a:lumMod val="60000"/>
                </a:schemeClr>
              </a:solidFill>
              <a:round/>
            </a:ln>
            <a:effectLst/>
          </c:spPr>
          <c:marker>
            <c:symbol val="x"/>
            <c:size val="5"/>
            <c:spPr>
              <a:noFill/>
              <a:ln w="9525">
                <a:solidFill>
                  <a:schemeClr val="accent3">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Population!$B$228:$G$228</c15:sqref>
                  </c15:fullRef>
                </c:ext>
              </c:extLst>
              <c:f>(Population!$B$228,Population!$D$228,Population!$F$228)</c:f>
              <c:numCache>
                <c:formatCode>0.0%</c:formatCode>
                <c:ptCount val="3"/>
                <c:pt idx="0" formatCode="#,##0">
                  <c:v>362</c:v>
                </c:pt>
                <c:pt idx="1" formatCode="#,##0">
                  <c:v>217</c:v>
                </c:pt>
                <c:pt idx="2" formatCode="#,##0">
                  <c:v>324</c:v>
                </c:pt>
              </c:numCache>
            </c:numRef>
          </c:val>
          <c:smooth val="1"/>
          <c:extLst>
            <c:ext xmlns:c16="http://schemas.microsoft.com/office/drawing/2014/chart" uri="{C3380CC4-5D6E-409C-BE32-E72D297353CC}">
              <c16:uniqueId val="{00000007-C789-4DDB-8DFE-3566B04BE85A}"/>
            </c:ext>
          </c:extLst>
        </c:ser>
        <c:ser>
          <c:idx val="9"/>
          <c:order val="9"/>
          <c:tx>
            <c:strRef>
              <c:f>Population!$A$229</c:f>
              <c:strCache>
                <c:ptCount val="1"/>
                <c:pt idx="0">
                  <c:v>   Professional, Scientific, And Management, And Administrative, And Waste Management Services</c:v>
                </c:pt>
              </c:strCache>
            </c:strRef>
          </c:tx>
          <c:spPr>
            <a:ln w="28575" cap="rnd">
              <a:solidFill>
                <a:schemeClr val="accent4">
                  <a:lumMod val="60000"/>
                </a:schemeClr>
              </a:solidFill>
              <a:round/>
            </a:ln>
            <a:effectLst/>
          </c:spPr>
          <c:marker>
            <c:symbol val="triangle"/>
            <c:size val="5"/>
            <c:spPr>
              <a:solidFill>
                <a:schemeClr val="accent4">
                  <a:lumMod val="60000"/>
                </a:schemeClr>
              </a:solidFill>
              <a:ln w="9525">
                <a:solidFill>
                  <a:schemeClr val="accent4">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Population!$B$229:$G$229</c15:sqref>
                  </c15:fullRef>
                </c:ext>
              </c:extLst>
              <c:f>(Population!$B$229,Population!$D$229,Population!$F$229)</c:f>
              <c:numCache>
                <c:formatCode>0.0%</c:formatCode>
                <c:ptCount val="3"/>
                <c:pt idx="0" formatCode="#,##0">
                  <c:v>588</c:v>
                </c:pt>
                <c:pt idx="1" formatCode="#,##0">
                  <c:v>587</c:v>
                </c:pt>
                <c:pt idx="2" formatCode="#,##0">
                  <c:v>706</c:v>
                </c:pt>
              </c:numCache>
            </c:numRef>
          </c:val>
          <c:smooth val="1"/>
          <c:extLst>
            <c:ext xmlns:c16="http://schemas.microsoft.com/office/drawing/2014/chart" uri="{C3380CC4-5D6E-409C-BE32-E72D297353CC}">
              <c16:uniqueId val="{00000008-C789-4DDB-8DFE-3566B04BE85A}"/>
            </c:ext>
          </c:extLst>
        </c:ser>
        <c:ser>
          <c:idx val="10"/>
          <c:order val="10"/>
          <c:tx>
            <c:strRef>
              <c:f>Population!$A$230</c:f>
              <c:strCache>
                <c:ptCount val="1"/>
                <c:pt idx="0">
                  <c:v>   Educational Services, And Health Care And Social Assistance</c:v>
                </c:pt>
              </c:strCache>
            </c:strRef>
          </c:tx>
          <c:spPr>
            <a:ln w="28575" cap="sq">
              <a:solidFill>
                <a:schemeClr val="accent5">
                  <a:lumMod val="60000"/>
                </a:schemeClr>
              </a:solidFill>
              <a:round/>
            </a:ln>
            <a:effectLst/>
          </c:spPr>
          <c:marker>
            <c:symbol val="triangle"/>
            <c:size val="5"/>
            <c:spPr>
              <a:solidFill>
                <a:schemeClr val="accent5">
                  <a:lumMod val="60000"/>
                </a:schemeClr>
              </a:solidFill>
              <a:ln w="9525" cap="sq">
                <a:solidFill>
                  <a:schemeClr val="accent5">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Population!$B$230:$G$230</c15:sqref>
                  </c15:fullRef>
                </c:ext>
              </c:extLst>
              <c:f>(Population!$B$230,Population!$D$230,Population!$F$230)</c:f>
              <c:numCache>
                <c:formatCode>0.0%</c:formatCode>
                <c:ptCount val="3"/>
                <c:pt idx="0" formatCode="#,##0">
                  <c:v>1819</c:v>
                </c:pt>
                <c:pt idx="1" formatCode="#,##0">
                  <c:v>1782</c:v>
                </c:pt>
                <c:pt idx="2" formatCode="#,##0">
                  <c:v>1923</c:v>
                </c:pt>
              </c:numCache>
            </c:numRef>
          </c:val>
          <c:smooth val="1"/>
          <c:extLst>
            <c:ext xmlns:c16="http://schemas.microsoft.com/office/drawing/2014/chart" uri="{C3380CC4-5D6E-409C-BE32-E72D297353CC}">
              <c16:uniqueId val="{00000009-C789-4DDB-8DFE-3566B04BE85A}"/>
            </c:ext>
          </c:extLst>
        </c:ser>
        <c:ser>
          <c:idx val="11"/>
          <c:order val="11"/>
          <c:tx>
            <c:strRef>
              <c:f>Population!$A$231</c:f>
              <c:strCache>
                <c:ptCount val="1"/>
                <c:pt idx="0">
                  <c:v>   Arts, Entertainment, And Recreation, And Accommodation And Food Services</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Population!$B$231:$G$231</c15:sqref>
                  </c15:fullRef>
                </c:ext>
              </c:extLst>
              <c:f>(Population!$B$231,Population!$D$231,Population!$F$231)</c:f>
              <c:numCache>
                <c:formatCode>0.0%</c:formatCode>
                <c:ptCount val="3"/>
                <c:pt idx="0" formatCode="#,##0">
                  <c:v>1038</c:v>
                </c:pt>
                <c:pt idx="1" formatCode="#,##0">
                  <c:v>1097</c:v>
                </c:pt>
                <c:pt idx="2" formatCode="#,##0">
                  <c:v>656</c:v>
                </c:pt>
              </c:numCache>
            </c:numRef>
          </c:val>
          <c:smooth val="1"/>
          <c:extLst>
            <c:ext xmlns:c16="http://schemas.microsoft.com/office/drawing/2014/chart" uri="{C3380CC4-5D6E-409C-BE32-E72D297353CC}">
              <c16:uniqueId val="{0000000A-C789-4DDB-8DFE-3566B04BE85A}"/>
            </c:ext>
          </c:extLst>
        </c:ser>
        <c:ser>
          <c:idx val="12"/>
          <c:order val="12"/>
          <c:tx>
            <c:strRef>
              <c:f>Population!$A$232</c:f>
              <c:strCache>
                <c:ptCount val="1"/>
                <c:pt idx="0">
                  <c:v>   Other Services, Except Public Administration</c:v>
                </c:pt>
              </c:strCache>
            </c:strRef>
          </c:tx>
          <c:spPr>
            <a:ln w="28575" cap="rnd">
              <a:solidFill>
                <a:schemeClr val="accent1">
                  <a:lumMod val="80000"/>
                  <a:lumOff val="20000"/>
                </a:schemeClr>
              </a:solidFill>
              <a:round/>
            </a:ln>
            <a:effectLst/>
          </c:spPr>
          <c:marker>
            <c:symbol val="x"/>
            <c:size val="5"/>
            <c:spPr>
              <a:noFill/>
              <a:ln w="9525">
                <a:solidFill>
                  <a:schemeClr val="accent1">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Population!$B$232:$G$232</c15:sqref>
                  </c15:fullRef>
                </c:ext>
              </c:extLst>
              <c:f>(Population!$B$232,Population!$D$232,Population!$F$232)</c:f>
              <c:numCache>
                <c:formatCode>0.0%</c:formatCode>
                <c:ptCount val="3"/>
                <c:pt idx="0" formatCode="#,##0">
                  <c:v>480</c:v>
                </c:pt>
                <c:pt idx="1" formatCode="#,##0">
                  <c:v>480</c:v>
                </c:pt>
                <c:pt idx="2" formatCode="#,##0">
                  <c:v>487</c:v>
                </c:pt>
              </c:numCache>
            </c:numRef>
          </c:val>
          <c:smooth val="1"/>
          <c:extLst>
            <c:ext xmlns:c16="http://schemas.microsoft.com/office/drawing/2014/chart" uri="{C3380CC4-5D6E-409C-BE32-E72D297353CC}">
              <c16:uniqueId val="{0000000B-C789-4DDB-8DFE-3566B04BE85A}"/>
            </c:ext>
          </c:extLst>
        </c:ser>
        <c:ser>
          <c:idx val="13"/>
          <c:order val="13"/>
          <c:tx>
            <c:strRef>
              <c:f>Population!$A$233</c:f>
              <c:strCache>
                <c:ptCount val="1"/>
                <c:pt idx="0">
                  <c:v>   Public Administration</c:v>
                </c:pt>
              </c:strCache>
            </c:strRef>
          </c:tx>
          <c:spPr>
            <a:ln w="28575" cap="sq">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Population!$B$233:$G$233</c15:sqref>
                  </c15:fullRef>
                </c:ext>
              </c:extLst>
              <c:f>(Population!$B$233,Population!$D$233,Population!$F$233)</c:f>
              <c:numCache>
                <c:formatCode>0.0%</c:formatCode>
                <c:ptCount val="3"/>
                <c:pt idx="0" formatCode="#,##0">
                  <c:v>1090</c:v>
                </c:pt>
                <c:pt idx="1" formatCode="#,##0">
                  <c:v>1428</c:v>
                </c:pt>
                <c:pt idx="2" formatCode="#,##0">
                  <c:v>885</c:v>
                </c:pt>
              </c:numCache>
            </c:numRef>
          </c:val>
          <c:smooth val="0"/>
          <c:extLst>
            <c:ext xmlns:c16="http://schemas.microsoft.com/office/drawing/2014/chart" uri="{C3380CC4-5D6E-409C-BE32-E72D297353CC}">
              <c16:uniqueId val="{0000000C-C789-4DDB-8DFE-3566B04BE85A}"/>
            </c:ext>
          </c:extLst>
        </c:ser>
        <c:dLbls>
          <c:showLegendKey val="0"/>
          <c:showVal val="0"/>
          <c:showCatName val="0"/>
          <c:showSerName val="0"/>
          <c:showPercent val="0"/>
          <c:showBubbleSize val="0"/>
        </c:dLbls>
        <c:marker val="1"/>
        <c:smooth val="0"/>
        <c:axId val="205588720"/>
        <c:axId val="205593712"/>
        <c:extLst>
          <c:ext xmlns:c15="http://schemas.microsoft.com/office/drawing/2012/chart" uri="{02D57815-91ED-43cb-92C2-25804820EDAC}">
            <c15:filteredLineSeries>
              <c15:ser>
                <c:idx val="0"/>
                <c:order val="0"/>
                <c:tx>
                  <c:strRef>
                    <c:extLst>
                      <c:ext uri="{02D57815-91ED-43cb-92C2-25804820EDAC}">
                        <c15:formulaRef>
                          <c15:sqref>Population!$A$220</c15:sqref>
                        </c15:formulaRef>
                      </c:ext>
                    </c:extLst>
                    <c:strCache>
                      <c:ptCount val="1"/>
                      <c:pt idx="0">
                        <c:v>Total: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Population!$B$219:$G$219</c15:sqref>
                        </c15:fullRef>
                        <c15:formulaRef>
                          <c15:sqref>(Population!$B$219,Population!$D$219,Population!$F$219)</c15:sqref>
                        </c15:formulaRef>
                      </c:ext>
                    </c:extLst>
                    <c:strCache>
                      <c:ptCount val="3"/>
                      <c:pt idx="0">
                        <c:v>2010</c:v>
                      </c:pt>
                      <c:pt idx="1">
                        <c:v>2015</c:v>
                      </c:pt>
                      <c:pt idx="2">
                        <c:v>2020</c:v>
                      </c:pt>
                    </c:strCache>
                  </c:strRef>
                </c:cat>
                <c:val>
                  <c:numRef>
                    <c:extLst>
                      <c:ext uri="{02D57815-91ED-43cb-92C2-25804820EDAC}">
                        <c15:fullRef>
                          <c15:sqref>Population!$B$220:$G$220</c15:sqref>
                        </c15:fullRef>
                        <c15:formulaRef>
                          <c15:sqref>(Population!$B$220,Population!$D$220,Population!$F$220)</c15:sqref>
                        </c15:formulaRef>
                      </c:ext>
                    </c:extLst>
                    <c:numCache>
                      <c:formatCode>0.0%</c:formatCode>
                      <c:ptCount val="3"/>
                      <c:pt idx="0" formatCode="#,##0">
                        <c:v>11610</c:v>
                      </c:pt>
                      <c:pt idx="1" formatCode="#,##0">
                        <c:v>11735</c:v>
                      </c:pt>
                      <c:pt idx="2" formatCode="#,##0">
                        <c:v>11035</c:v>
                      </c:pt>
                    </c:numCache>
                  </c:numRef>
                </c:val>
                <c:smooth val="1"/>
                <c:extLst>
                  <c:ext xmlns:c16="http://schemas.microsoft.com/office/drawing/2014/chart" uri="{C3380CC4-5D6E-409C-BE32-E72D297353CC}">
                    <c16:uniqueId val="{0000000D-C789-4DDB-8DFE-3566B04BE85A}"/>
                  </c:ext>
                </c:extLst>
              </c15:ser>
            </c15:filteredLineSeries>
          </c:ext>
        </c:extLst>
      </c:lineChart>
      <c:catAx>
        <c:axId val="2055887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93712"/>
        <c:crosses val="autoZero"/>
        <c:auto val="1"/>
        <c:lblAlgn val="ctr"/>
        <c:lblOffset val="100"/>
        <c:noMultiLvlLbl val="0"/>
      </c:catAx>
      <c:valAx>
        <c:axId val="20559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88720"/>
        <c:crosses val="autoZero"/>
        <c:crossBetween val="between"/>
      </c:valAx>
      <c:spPr>
        <a:noFill/>
        <a:ln w="25400">
          <a:noFill/>
        </a:ln>
        <a:effectLst/>
      </c:spPr>
    </c:plotArea>
    <c:legend>
      <c:legendPos val="r"/>
      <c:layout>
        <c:manualLayout>
          <c:xMode val="edge"/>
          <c:yMode val="edge"/>
          <c:x val="0.64797866612827237"/>
          <c:y val="2.7779097253972117E-2"/>
          <c:w val="0.33920082105121474"/>
          <c:h val="0.948631142409086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Population!$A$257</c:f>
              <c:strCache>
                <c:ptCount val="1"/>
                <c:pt idx="0">
                  <c:v>   Management, Business, Science, And Arts Occupations: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Unincorporated Kings County</c:v>
                </c:pt>
                <c:pt idx="1">
                  <c:v>Kings County</c:v>
                </c:pt>
                <c:pt idx="2">
                  <c:v>California</c:v>
                </c:pt>
              </c:strCache>
            </c:strRef>
          </c:cat>
          <c:val>
            <c:numRef>
              <c:f>(Population!$C$257,Population!$E$257,Population!$G$257)</c:f>
              <c:numCache>
                <c:formatCode>#,##0.0%</c:formatCode>
                <c:ptCount val="3"/>
                <c:pt idx="0">
                  <c:v>0.24902582691436356</c:v>
                </c:pt>
                <c:pt idx="1">
                  <c:v>0.25186730493415538</c:v>
                </c:pt>
                <c:pt idx="2">
                  <c:v>0.40300000000000002</c:v>
                </c:pt>
              </c:numCache>
            </c:numRef>
          </c:val>
          <c:extLst>
            <c:ext xmlns:c16="http://schemas.microsoft.com/office/drawing/2014/chart" uri="{C3380CC4-5D6E-409C-BE32-E72D297353CC}">
              <c16:uniqueId val="{00000000-BC59-48F9-A7C1-7249E2E7C26D}"/>
            </c:ext>
          </c:extLst>
        </c:ser>
        <c:ser>
          <c:idx val="1"/>
          <c:order val="1"/>
          <c:tx>
            <c:strRef>
              <c:f>Population!$A$258</c:f>
              <c:strCache>
                <c:ptCount val="1"/>
                <c:pt idx="0">
                  <c:v>   Service Occupations: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Unincorporated Kings County</c:v>
                </c:pt>
                <c:pt idx="1">
                  <c:v>Kings County</c:v>
                </c:pt>
                <c:pt idx="2">
                  <c:v>California</c:v>
                </c:pt>
              </c:strCache>
            </c:strRef>
          </c:cat>
          <c:val>
            <c:numRef>
              <c:f>(Population!$C$258,Population!$E$258,Population!$G$258)</c:f>
              <c:numCache>
                <c:formatCode>#,##0.0%</c:formatCode>
                <c:ptCount val="3"/>
                <c:pt idx="0">
                  <c:v>0.16565473493429994</c:v>
                </c:pt>
                <c:pt idx="1">
                  <c:v>0.2025630040791998</c:v>
                </c:pt>
                <c:pt idx="2">
                  <c:v>0.18099999999999999</c:v>
                </c:pt>
              </c:numCache>
            </c:numRef>
          </c:val>
          <c:extLst>
            <c:ext xmlns:c16="http://schemas.microsoft.com/office/drawing/2014/chart" uri="{C3380CC4-5D6E-409C-BE32-E72D297353CC}">
              <c16:uniqueId val="{00000001-BC59-48F9-A7C1-7249E2E7C26D}"/>
            </c:ext>
          </c:extLst>
        </c:ser>
        <c:ser>
          <c:idx val="2"/>
          <c:order val="2"/>
          <c:tx>
            <c:strRef>
              <c:f>Population!$A$259</c:f>
              <c:strCache>
                <c:ptCount val="1"/>
                <c:pt idx="0">
                  <c:v>   Sales And Office Occupations: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Unincorporated Kings County</c:v>
                </c:pt>
                <c:pt idx="1">
                  <c:v>Kings County</c:v>
                </c:pt>
                <c:pt idx="2">
                  <c:v>California</c:v>
                </c:pt>
              </c:strCache>
            </c:strRef>
          </c:cat>
          <c:val>
            <c:numRef>
              <c:f>(Population!$C$259,Population!$E$259,Population!$G$259)</c:f>
              <c:numCache>
                <c:formatCode>#,##0.0%</c:formatCode>
                <c:ptCount val="3"/>
                <c:pt idx="0">
                  <c:v>0.17571363842319893</c:v>
                </c:pt>
                <c:pt idx="1">
                  <c:v>0.18984111609886936</c:v>
                </c:pt>
                <c:pt idx="2">
                  <c:v>0.20899999999999999</c:v>
                </c:pt>
              </c:numCache>
            </c:numRef>
          </c:val>
          <c:extLst>
            <c:ext xmlns:c16="http://schemas.microsoft.com/office/drawing/2014/chart" uri="{C3380CC4-5D6E-409C-BE32-E72D297353CC}">
              <c16:uniqueId val="{00000002-BC59-48F9-A7C1-7249E2E7C26D}"/>
            </c:ext>
          </c:extLst>
        </c:ser>
        <c:ser>
          <c:idx val="3"/>
          <c:order val="3"/>
          <c:tx>
            <c:strRef>
              <c:f>Population!$A$260</c:f>
              <c:strCache>
                <c:ptCount val="1"/>
                <c:pt idx="0">
                  <c:v>   Natural Resources, Construction, And Maintenance Occupations: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Unincorporated Kings County</c:v>
                </c:pt>
                <c:pt idx="1">
                  <c:v>Kings County</c:v>
                </c:pt>
                <c:pt idx="2">
                  <c:v>California</c:v>
                </c:pt>
              </c:strCache>
            </c:strRef>
          </c:cat>
          <c:val>
            <c:numRef>
              <c:f>(Population!$C$260,Population!$E$260,Population!$G$260)</c:f>
              <c:numCache>
                <c:formatCode>#,##0.0%</c:formatCode>
                <c:ptCount val="3"/>
                <c:pt idx="0">
                  <c:v>0.25636610783869507</c:v>
                </c:pt>
                <c:pt idx="1">
                  <c:v>0.20500307336971707</c:v>
                </c:pt>
                <c:pt idx="2">
                  <c:v>8.7999999999999995E-2</c:v>
                </c:pt>
              </c:numCache>
            </c:numRef>
          </c:val>
          <c:extLst>
            <c:ext xmlns:c16="http://schemas.microsoft.com/office/drawing/2014/chart" uri="{C3380CC4-5D6E-409C-BE32-E72D297353CC}">
              <c16:uniqueId val="{00000003-BC59-48F9-A7C1-7249E2E7C26D}"/>
            </c:ext>
          </c:extLst>
        </c:ser>
        <c:ser>
          <c:idx val="4"/>
          <c:order val="4"/>
          <c:tx>
            <c:strRef>
              <c:f>Population!$A$261</c:f>
              <c:strCache>
                <c:ptCount val="1"/>
                <c:pt idx="0">
                  <c:v>   Production, Transportation, And Material Moving Occupations:</c:v>
                </c:pt>
              </c:strCache>
            </c:strRef>
          </c:tx>
          <c:spPr>
            <a:solidFill>
              <a:srgbClr val="ACCDD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Unincorporated Kings County</c:v>
                </c:pt>
                <c:pt idx="1">
                  <c:v>Kings County</c:v>
                </c:pt>
                <c:pt idx="2">
                  <c:v>California</c:v>
                </c:pt>
              </c:strCache>
            </c:strRef>
          </c:cat>
          <c:val>
            <c:numRef>
              <c:f>(Population!$C$261,Population!$E$261,Population!$G$261)</c:f>
              <c:numCache>
                <c:formatCode>#,##0.0%</c:formatCode>
                <c:ptCount val="3"/>
                <c:pt idx="0">
                  <c:v>0.15323969188944278</c:v>
                </c:pt>
                <c:pt idx="1">
                  <c:v>0.15072550151805839</c:v>
                </c:pt>
                <c:pt idx="2">
                  <c:v>0.11899999999999999</c:v>
                </c:pt>
              </c:numCache>
            </c:numRef>
          </c:val>
          <c:extLst>
            <c:ext xmlns:c16="http://schemas.microsoft.com/office/drawing/2014/chart" uri="{C3380CC4-5D6E-409C-BE32-E72D297353CC}">
              <c16:uniqueId val="{00000004-BC59-48F9-A7C1-7249E2E7C26D}"/>
            </c:ext>
          </c:extLst>
        </c:ser>
        <c:dLbls>
          <c:dLblPos val="ctr"/>
          <c:showLegendKey val="0"/>
          <c:showVal val="1"/>
          <c:showCatName val="0"/>
          <c:showSerName val="0"/>
          <c:showPercent val="0"/>
          <c:showBubbleSize val="0"/>
        </c:dLbls>
        <c:gapWidth val="40"/>
        <c:overlap val="100"/>
        <c:axId val="204099472"/>
        <c:axId val="204097808"/>
      </c:barChart>
      <c:catAx>
        <c:axId val="204099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7808"/>
        <c:crosses val="autoZero"/>
        <c:auto val="1"/>
        <c:lblAlgn val="ctr"/>
        <c:lblOffset val="100"/>
        <c:noMultiLvlLbl val="0"/>
      </c:catAx>
      <c:valAx>
        <c:axId val="204097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4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Population!$C$160</c:f>
              <c:strCache>
                <c:ptCount val="1"/>
                <c:pt idx="0">
                  <c:v>Unincorporated Kings County</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Population!$C$161:$C$173</c15:sqref>
                  </c15:fullRef>
                </c:ext>
              </c:extLst>
              <c:f>(Population!$C$163:$C$165,Population!$C$167:$C$169,Population!$C$171:$C$173)</c:f>
              <c:numCache>
                <c:formatCode>#,##0.0%</c:formatCode>
                <c:ptCount val="9"/>
                <c:pt idx="0">
                  <c:v>1.8604173090759586E-2</c:v>
                </c:pt>
                <c:pt idx="1">
                  <c:v>4.3169904409497382E-3</c:v>
                </c:pt>
                <c:pt idx="2">
                  <c:v>0.97707883646829063</c:v>
                </c:pt>
                <c:pt idx="3">
                  <c:v>6.6434186417636973E-2</c:v>
                </c:pt>
                <c:pt idx="4">
                  <c:v>4.7461433890891899E-2</c:v>
                </c:pt>
                <c:pt idx="5">
                  <c:v>0.88610437969147116</c:v>
                </c:pt>
                <c:pt idx="6">
                  <c:v>0.19493999351281219</c:v>
                </c:pt>
                <c:pt idx="7">
                  <c:v>0.17028867985728185</c:v>
                </c:pt>
                <c:pt idx="8">
                  <c:v>0.63477132662990599</c:v>
                </c:pt>
              </c:numCache>
            </c:numRef>
          </c:val>
          <c:extLst>
            <c:ext xmlns:c16="http://schemas.microsoft.com/office/drawing/2014/chart" uri="{C3380CC4-5D6E-409C-BE32-E72D297353CC}">
              <c16:uniqueId val="{00000001-5B89-4965-8BA5-98E0B255318B}"/>
            </c:ext>
          </c:extLst>
        </c:ser>
        <c:ser>
          <c:idx val="3"/>
          <c:order val="3"/>
          <c:tx>
            <c:strRef>
              <c:f>Population!$E$160</c:f>
              <c:strCache>
                <c:ptCount val="1"/>
                <c:pt idx="0">
                  <c:v>Kings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Population!$E$161:$E$173</c15:sqref>
                  </c15:fullRef>
                </c:ext>
              </c:extLst>
              <c:f>(Population!$E$163:$E$165,Population!$E$167:$E$169,Population!$E$171:$E$173)</c:f>
              <c:numCache>
                <c:formatCode>#,##0.0%</c:formatCode>
                <c:ptCount val="9"/>
                <c:pt idx="0">
                  <c:v>2.9146392155903856E-2</c:v>
                </c:pt>
                <c:pt idx="1">
                  <c:v>7.4822114091498155E-3</c:v>
                </c:pt>
                <c:pt idx="2">
                  <c:v>0.96337139643494629</c:v>
                </c:pt>
                <c:pt idx="3">
                  <c:v>5.856218162319507E-2</c:v>
                </c:pt>
                <c:pt idx="4">
                  <c:v>4.8131551061575191E-2</c:v>
                </c:pt>
                <c:pt idx="5">
                  <c:v>0.89330626731522977</c:v>
                </c:pt>
                <c:pt idx="6">
                  <c:v>0.18158398837439726</c:v>
                </c:pt>
                <c:pt idx="7">
                  <c:v>0.22656714446132506</c:v>
                </c:pt>
                <c:pt idx="8">
                  <c:v>0.59184886716427765</c:v>
                </c:pt>
              </c:numCache>
            </c:numRef>
          </c:val>
          <c:extLst>
            <c:ext xmlns:c16="http://schemas.microsoft.com/office/drawing/2014/chart" uri="{C3380CC4-5D6E-409C-BE32-E72D297353CC}">
              <c16:uniqueId val="{00000003-5B89-4965-8BA5-98E0B255318B}"/>
            </c:ext>
          </c:extLst>
        </c:ser>
        <c:ser>
          <c:idx val="5"/>
          <c:order val="5"/>
          <c:tx>
            <c:strRef>
              <c:f>Population!$G$160</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Population!$G$161:$G$173</c15:sqref>
                  </c15:fullRef>
                </c:ext>
              </c:extLst>
              <c:f>(Population!$G$163:$G$165,Population!$G$167:$G$169,Population!$G$171:$G$173)</c:f>
              <c:numCache>
                <c:formatCode>#,##0.0%</c:formatCode>
                <c:ptCount val="9"/>
                <c:pt idx="0">
                  <c:v>2.3235509437814796E-2</c:v>
                </c:pt>
                <c:pt idx="1">
                  <c:v>1.1071679488560041E-2</c:v>
                </c:pt>
                <c:pt idx="2">
                  <c:v>0.96569281107362515</c:v>
                </c:pt>
                <c:pt idx="3">
                  <c:v>4.4267939136815253E-2</c:v>
                </c:pt>
                <c:pt idx="4">
                  <c:v>3.560015352771826E-2</c:v>
                </c:pt>
                <c:pt idx="5">
                  <c:v>0.92013190733546646</c:v>
                </c:pt>
                <c:pt idx="6">
                  <c:v>0.14480922871071136</c:v>
                </c:pt>
                <c:pt idx="7">
                  <c:v>0.19683102805409247</c:v>
                </c:pt>
                <c:pt idx="8">
                  <c:v>0.65835974323519619</c:v>
                </c:pt>
              </c:numCache>
            </c:numRef>
          </c:val>
          <c:extLst>
            <c:ext xmlns:c16="http://schemas.microsoft.com/office/drawing/2014/chart" uri="{C3380CC4-5D6E-409C-BE32-E72D297353CC}">
              <c16:uniqueId val="{00000005-5B89-4965-8BA5-98E0B255318B}"/>
            </c:ext>
          </c:extLst>
        </c:ser>
        <c:dLbls>
          <c:showLegendKey val="0"/>
          <c:showVal val="0"/>
          <c:showCatName val="0"/>
          <c:showSerName val="0"/>
          <c:showPercent val="0"/>
          <c:showBubbleSize val="0"/>
        </c:dLbls>
        <c:gapWidth val="40"/>
        <c:axId val="562678447"/>
        <c:axId val="562680943"/>
        <c:extLst>
          <c:ext xmlns:c15="http://schemas.microsoft.com/office/drawing/2012/chart" uri="{02D57815-91ED-43cb-92C2-25804820EDAC}">
            <c15:filteredBarSeries>
              <c15:ser>
                <c:idx val="0"/>
                <c:order val="0"/>
                <c:tx>
                  <c:strRef>
                    <c:extLst>
                      <c:ext uri="{02D57815-91ED-43cb-92C2-25804820EDAC}">
                        <c15:formulaRef>
                          <c15:sqref>Population!$B$160</c15:sqref>
                        </c15:formulaRef>
                      </c:ext>
                    </c:extLst>
                    <c:strCache>
                      <c:ptCount val="1"/>
                      <c:pt idx="0">
                        <c:v>Unincorporated Kings County</c:v>
                      </c:pt>
                    </c:strCache>
                  </c:strRef>
                </c:tx>
                <c:spPr>
                  <a:solidFill>
                    <a:schemeClr val="accent1"/>
                  </a:solidFill>
                  <a:ln>
                    <a:noFill/>
                  </a:ln>
                  <a:effectLst/>
                </c:spPr>
                <c:invertIfNegative val="0"/>
                <c:cat>
                  <c:strRef>
                    <c:extLst>
                      <c:ex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uri="{02D57815-91ED-43cb-92C2-25804820EDAC}">
                        <c15:fullRef>
                          <c15:sqref>Population!$B$161:$B$173</c15:sqref>
                        </c15:fullRef>
                        <c15:formulaRef>
                          <c15:sqref>(Population!$B$163:$B$165,Population!$B$167:$B$169,Population!$B$171:$B$173)</c15:sqref>
                        </c15:formulaRef>
                      </c:ext>
                    </c:extLst>
                    <c:numCache>
                      <c:formatCode>#,##0</c:formatCode>
                      <c:ptCount val="9"/>
                      <c:pt idx="0">
                        <c:v>181</c:v>
                      </c:pt>
                      <c:pt idx="1">
                        <c:v>42</c:v>
                      </c:pt>
                      <c:pt idx="2">
                        <c:v>9506</c:v>
                      </c:pt>
                      <c:pt idx="3">
                        <c:v>1124</c:v>
                      </c:pt>
                      <c:pt idx="4">
                        <c:v>803</c:v>
                      </c:pt>
                      <c:pt idx="5">
                        <c:v>14992</c:v>
                      </c:pt>
                      <c:pt idx="6">
                        <c:v>601</c:v>
                      </c:pt>
                      <c:pt idx="7">
                        <c:v>525</c:v>
                      </c:pt>
                      <c:pt idx="8">
                        <c:v>1957</c:v>
                      </c:pt>
                    </c:numCache>
                  </c:numRef>
                </c:val>
                <c:extLst>
                  <c:ext xmlns:c16="http://schemas.microsoft.com/office/drawing/2014/chart" uri="{C3380CC4-5D6E-409C-BE32-E72D297353CC}">
                    <c16:uniqueId val="{00000000-5B89-4965-8BA5-98E0B255318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Population!$D$160</c15:sqref>
                        </c15:formulaRef>
                      </c:ext>
                    </c:extLst>
                    <c:strCache>
                      <c:ptCount val="1"/>
                      <c:pt idx="0">
                        <c:v>Kings County</c:v>
                      </c:pt>
                    </c:strCache>
                  </c:strRef>
                </c:tx>
                <c:spPr>
                  <a:solidFill>
                    <a:schemeClr val="accent3"/>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Population!$D$161:$D$173</c15:sqref>
                        </c15:fullRef>
                        <c15:formulaRef>
                          <c15:sqref>(Population!$D$163:$D$165,Population!$D$167:$D$169,Population!$D$171:$D$173)</c15:sqref>
                        </c15:formulaRef>
                      </c:ext>
                    </c:extLst>
                    <c:numCache>
                      <c:formatCode>#,##0</c:formatCode>
                      <c:ptCount val="9"/>
                      <c:pt idx="0">
                        <c:v>1192</c:v>
                      </c:pt>
                      <c:pt idx="1">
                        <c:v>306</c:v>
                      </c:pt>
                      <c:pt idx="2">
                        <c:v>39399</c:v>
                      </c:pt>
                      <c:pt idx="3">
                        <c:v>4587</c:v>
                      </c:pt>
                      <c:pt idx="4">
                        <c:v>3770</c:v>
                      </c:pt>
                      <c:pt idx="5">
                        <c:v>69970</c:v>
                      </c:pt>
                      <c:pt idx="6">
                        <c:v>2749</c:v>
                      </c:pt>
                      <c:pt idx="7">
                        <c:v>3430</c:v>
                      </c:pt>
                      <c:pt idx="8">
                        <c:v>8960</c:v>
                      </c:pt>
                    </c:numCache>
                  </c:numRef>
                </c:val>
                <c:extLst xmlns:c15="http://schemas.microsoft.com/office/drawing/2012/chart">
                  <c:ext xmlns:c16="http://schemas.microsoft.com/office/drawing/2014/chart" uri="{C3380CC4-5D6E-409C-BE32-E72D297353CC}">
                    <c16:uniqueId val="{00000002-5B89-4965-8BA5-98E0B255318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Population!$F$160</c15:sqref>
                        </c15:formulaRef>
                      </c:ext>
                    </c:extLst>
                    <c:strCache>
                      <c:ptCount val="1"/>
                      <c:pt idx="0">
                        <c:v>California</c:v>
                      </c:pt>
                    </c:strCache>
                  </c:strRef>
                </c:tx>
                <c:spPr>
                  <a:solidFill>
                    <a:schemeClr val="accent5"/>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Population!$F$161:$F$173</c15:sqref>
                        </c15:fullRef>
                        <c15:formulaRef>
                          <c15:sqref>(Population!$F$163:$F$165,Population!$F$167:$F$169,Population!$F$171:$F$173)</c15:sqref>
                        </c15:formulaRef>
                      </c:ext>
                    </c:extLst>
                    <c:numCache>
                      <c:formatCode>#,##0</c:formatCode>
                      <c:ptCount val="9"/>
                      <c:pt idx="0">
                        <c:v>207793</c:v>
                      </c:pt>
                      <c:pt idx="1">
                        <c:v>99013</c:v>
                      </c:pt>
                      <c:pt idx="2">
                        <c:v>8636101</c:v>
                      </c:pt>
                      <c:pt idx="3">
                        <c:v>1077809</c:v>
                      </c:pt>
                      <c:pt idx="4">
                        <c:v>866771</c:v>
                      </c:pt>
                      <c:pt idx="5">
                        <c:v>22402815</c:v>
                      </c:pt>
                      <c:pt idx="6">
                        <c:v>803463</c:v>
                      </c:pt>
                      <c:pt idx="7">
                        <c:v>1092102</c:v>
                      </c:pt>
                      <c:pt idx="8">
                        <c:v>3652859</c:v>
                      </c:pt>
                    </c:numCache>
                  </c:numRef>
                </c:val>
                <c:extLst xmlns:c15="http://schemas.microsoft.com/office/drawing/2012/chart">
                  <c:ext xmlns:c16="http://schemas.microsoft.com/office/drawing/2014/chart" uri="{C3380CC4-5D6E-409C-BE32-E72D297353CC}">
                    <c16:uniqueId val="{00000004-5B89-4965-8BA5-98E0B255318B}"/>
                  </c:ext>
                </c:extLst>
              </c15:ser>
            </c15:filteredBarSeries>
          </c:ext>
        </c:extLst>
      </c:barChart>
      <c:catAx>
        <c:axId val="5626784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80943"/>
        <c:crosses val="autoZero"/>
        <c:auto val="1"/>
        <c:lblAlgn val="ctr"/>
        <c:lblOffset val="100"/>
        <c:noMultiLvlLbl val="0"/>
      </c:catAx>
      <c:valAx>
        <c:axId val="562680943"/>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784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Households!$A$211</c:f>
              <c:strCache>
                <c:ptCount val="1"/>
                <c:pt idx="0">
                  <c:v>   Owner Occupied: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Unincorporated Kings County</c:v>
                </c:pt>
                <c:pt idx="1">
                  <c:v>Kings County</c:v>
                </c:pt>
                <c:pt idx="2">
                  <c:v>California</c:v>
                </c:pt>
              </c:strCache>
            </c:strRef>
          </c:cat>
          <c:val>
            <c:numRef>
              <c:extLst>
                <c:ext xmlns:c15="http://schemas.microsoft.com/office/drawing/2012/chart" uri="{02D57815-91ED-43cb-92C2-25804820EDAC}">
                  <c15:fullRef>
                    <c15:sqref>Households!$B$211:$G$211</c15:sqref>
                  </c15:fullRef>
                </c:ext>
              </c:extLst>
              <c:f>(Households!$C$211,Households!$E$211,Households!$G$211)</c:f>
              <c:numCache>
                <c:formatCode>#,##0.0%</c:formatCode>
                <c:ptCount val="3"/>
                <c:pt idx="0">
                  <c:v>0.76034390112842554</c:v>
                </c:pt>
                <c:pt idx="1">
                  <c:v>0.7538964577656676</c:v>
                </c:pt>
                <c:pt idx="2">
                  <c:v>0.7317282773496725</c:v>
                </c:pt>
              </c:numCache>
            </c:numRef>
          </c:val>
          <c:extLst>
            <c:ext xmlns:c16="http://schemas.microsoft.com/office/drawing/2014/chart" uri="{C3380CC4-5D6E-409C-BE32-E72D297353CC}">
              <c16:uniqueId val="{00000006-95D7-431E-92EB-F27F5C7718BE}"/>
            </c:ext>
          </c:extLst>
        </c:ser>
        <c:ser>
          <c:idx val="5"/>
          <c:order val="5"/>
          <c:tx>
            <c:strRef>
              <c:f>Households!$A$215</c:f>
              <c:strCache>
                <c:ptCount val="1"/>
                <c:pt idx="0">
                  <c:v>   Renter Occupied:</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Unincorporated Kings County</c:v>
                </c:pt>
                <c:pt idx="1">
                  <c:v>Kings County</c:v>
                </c:pt>
                <c:pt idx="2">
                  <c:v>California</c:v>
                </c:pt>
              </c:strCache>
            </c:strRef>
          </c:cat>
          <c:val>
            <c:numRef>
              <c:extLst>
                <c:ext xmlns:c15="http://schemas.microsoft.com/office/drawing/2012/chart" uri="{02D57815-91ED-43cb-92C2-25804820EDAC}">
                  <c15:fullRef>
                    <c15:sqref>Households!$B$215:$G$215</c15:sqref>
                  </c15:fullRef>
                </c:ext>
              </c:extLst>
              <c:f>(Households!$C$215,Households!$E$215,Households!$G$215)</c:f>
              <c:numCache>
                <c:formatCode>#,##0.0%</c:formatCode>
                <c:ptCount val="3"/>
                <c:pt idx="0">
                  <c:v>0.23965609887157444</c:v>
                </c:pt>
                <c:pt idx="1">
                  <c:v>0.24610354223433242</c:v>
                </c:pt>
                <c:pt idx="2">
                  <c:v>0.26827172265032745</c:v>
                </c:pt>
              </c:numCache>
            </c:numRef>
          </c:val>
          <c:extLst>
            <c:ext xmlns:c16="http://schemas.microsoft.com/office/drawing/2014/chart" uri="{C3380CC4-5D6E-409C-BE32-E72D297353CC}">
              <c16:uniqueId val="{00000008-B989-4627-A98B-8F5F30BB3529}"/>
            </c:ext>
          </c:extLst>
        </c:ser>
        <c:dLbls>
          <c:dLblPos val="ctr"/>
          <c:showLegendKey val="0"/>
          <c:showVal val="1"/>
          <c:showCatName val="0"/>
          <c:showSerName val="0"/>
          <c:showPercent val="0"/>
          <c:showBubbleSize val="0"/>
        </c:dLbls>
        <c:gapWidth val="40"/>
        <c:overlap val="100"/>
        <c:axId val="644408432"/>
        <c:axId val="644426736"/>
        <c:extLst>
          <c:ext xmlns:c15="http://schemas.microsoft.com/office/drawing/2012/chart" uri="{02D57815-91ED-43cb-92C2-25804820EDAC}">
            <c15:filteredBarSeries>
              <c15:ser>
                <c:idx val="0"/>
                <c:order val="0"/>
                <c:tx>
                  <c:strRef>
                    <c:extLst>
                      <c:ext uri="{02D57815-91ED-43cb-92C2-25804820EDAC}">
                        <c15:formulaRef>
                          <c15:sqref>Households!$A$210</c15:sqref>
                        </c15:formulaRef>
                      </c:ext>
                    </c:extLst>
                    <c:strCache>
                      <c:ptCount val="1"/>
                      <c:pt idx="0">
                        <c:v>Total:</c:v>
                      </c:pt>
                    </c:strCache>
                  </c:strRef>
                </c:tx>
                <c:spPr>
                  <a:solidFill>
                    <a:schemeClr val="accent1"/>
                  </a:solidFill>
                  <a:ln w="19050">
                    <a:noFill/>
                  </a:ln>
                  <a:effectLst/>
                </c:spPr>
                <c:invertIfNegative val="0"/>
                <c:dPt>
                  <c:idx val="0"/>
                  <c:invertIfNegative val="0"/>
                  <c:bubble3D val="0"/>
                  <c:extLst>
                    <c:ext xmlns:c16="http://schemas.microsoft.com/office/drawing/2014/chart" uri="{C3380CC4-5D6E-409C-BE32-E72D297353CC}">
                      <c16:uniqueId val="{00000003-4E67-4FD3-AEC8-BD1328C133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Households!$B$209:$G$209</c15:sqref>
                        </c15:fullRef>
                        <c15:formulaRef>
                          <c15:sqref>(Households!$C$209,Households!$E$209,Households!$G$209)</c15:sqref>
                        </c15:formulaRef>
                      </c:ext>
                    </c:extLst>
                    <c:strCache>
                      <c:ptCount val="3"/>
                      <c:pt idx="0">
                        <c:v>Unincorporated Kings County</c:v>
                      </c:pt>
                      <c:pt idx="1">
                        <c:v>Kings County</c:v>
                      </c:pt>
                      <c:pt idx="2">
                        <c:v>California</c:v>
                      </c:pt>
                    </c:strCache>
                  </c:strRef>
                </c:cat>
                <c:val>
                  <c:numRef>
                    <c:extLst>
                      <c:ext uri="{02D57815-91ED-43cb-92C2-25804820EDAC}">
                        <c15:fullRef>
                          <c15:sqref>Households!$B$210:$G$210</c15:sqref>
                        </c15:fullRef>
                        <c15:formulaRef>
                          <c15:sqref>(Households!$C$210,Households!$E$210,Households!$G$210)</c15:sqref>
                        </c15:formulaRef>
                      </c:ext>
                    </c:extLst>
                    <c:numCache>
                      <c:formatCode>#,##0.0%</c:formatCode>
                      <c:ptCount val="3"/>
                    </c:numCache>
                  </c:numRef>
                </c:val>
                <c:extLst>
                  <c:ext uri="{02D57815-91ED-43cb-92C2-25804820EDAC}">
                    <c15:categoryFilterExceptions>
                      <c15:categoryFilterException>
                        <c15:sqref>Households!$B$210</c15:sqref>
                        <c15:spPr xmlns:c15="http://schemas.microsoft.com/office/drawing/2012/chart">
                          <a:solidFill>
                            <a:schemeClr val="accent1"/>
                          </a:solidFill>
                          <a:ln w="19050">
                            <a:noFill/>
                          </a:ln>
                          <a:effectLst/>
                        </c15:spPr>
                        <c15:invertIfNegative val="0"/>
                        <c15:bubble3D val="0"/>
                      </c15:categoryFilterException>
                    </c15:categoryFilterExceptions>
                  </c:ext>
                  <c:ext xmlns:c16="http://schemas.microsoft.com/office/drawing/2014/chart" uri="{C3380CC4-5D6E-409C-BE32-E72D297353CC}">
                    <c16:uniqueId val="{00000000-4E67-4FD3-AEC8-BD1328C1334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Households!$A$212</c15:sqref>
                        </c15:formulaRef>
                      </c:ext>
                    </c:extLst>
                    <c:strCache>
                      <c:ptCount val="1"/>
                      <c:pt idx="0">
                        <c:v>      Householder 65 To 74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Unincorporated Kings County</c:v>
                      </c:pt>
                      <c:pt idx="1">
                        <c:v>Kings County</c:v>
                      </c:pt>
                      <c:pt idx="2">
                        <c:v>California</c:v>
                      </c:pt>
                    </c:strCache>
                  </c:strRef>
                </c:cat>
                <c:val>
                  <c:numRef>
                    <c:extLst>
                      <c:ext xmlns:c15="http://schemas.microsoft.com/office/drawing/2012/chart" uri="{02D57815-91ED-43cb-92C2-25804820EDAC}">
                        <c15:fullRef>
                          <c15:sqref>Households!$B$212:$G$212</c15:sqref>
                        </c15:fullRef>
                        <c15:formulaRef>
                          <c15:sqref>(Households!$C$212,Households!$E$212,Households!$G$212)</c15:sqref>
                        </c15:formulaRef>
                      </c:ext>
                    </c:extLst>
                    <c:numCache>
                      <c:formatCode>#,##0.0%</c:formatCode>
                      <c:ptCount val="3"/>
                      <c:pt idx="0">
                        <c:v>0.59293286219081276</c:v>
                      </c:pt>
                      <c:pt idx="1">
                        <c:v>0.57250252999855433</c:v>
                      </c:pt>
                      <c:pt idx="2">
                        <c:v>0.57692115441222647</c:v>
                      </c:pt>
                    </c:numCache>
                  </c:numRef>
                </c:val>
                <c:extLst xmlns:c15="http://schemas.microsoft.com/office/drawing/2012/chart">
                  <c:ext xmlns:c16="http://schemas.microsoft.com/office/drawing/2014/chart" uri="{C3380CC4-5D6E-409C-BE32-E72D297353CC}">
                    <c16:uniqueId val="{00000005-B989-4627-A98B-8F5F30BB352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Households!$A$213</c15:sqref>
                        </c15:formulaRef>
                      </c:ext>
                    </c:extLst>
                    <c:strCache>
                      <c:ptCount val="1"/>
                      <c:pt idx="0">
                        <c:v>      Householder 75 To 84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Unincorporated Kings County</c:v>
                      </c:pt>
                      <c:pt idx="1">
                        <c:v>Kings County</c:v>
                      </c:pt>
                      <c:pt idx="2">
                        <c:v>California</c:v>
                      </c:pt>
                    </c:strCache>
                  </c:strRef>
                </c:cat>
                <c:val>
                  <c:numRef>
                    <c:extLst>
                      <c:ext xmlns:c15="http://schemas.microsoft.com/office/drawing/2012/chart" uri="{02D57815-91ED-43cb-92C2-25804820EDAC}">
                        <c15:fullRef>
                          <c15:sqref>Households!$B$213:$G$213</c15:sqref>
                        </c15:fullRef>
                        <c15:formulaRef>
                          <c15:sqref>(Households!$C$213,Households!$E$213,Households!$G$213)</c15:sqref>
                        </c15:formulaRef>
                      </c:ext>
                    </c:extLst>
                    <c:numCache>
                      <c:formatCode>#,##0.0%</c:formatCode>
                      <c:ptCount val="3"/>
                      <c:pt idx="0">
                        <c:v>0.31660777385159011</c:v>
                      </c:pt>
                      <c:pt idx="1">
                        <c:v>0.30952725169871331</c:v>
                      </c:pt>
                      <c:pt idx="2">
                        <c:v>0.29411980831285145</c:v>
                      </c:pt>
                    </c:numCache>
                  </c:numRef>
                </c:val>
                <c:extLst xmlns:c15="http://schemas.microsoft.com/office/drawing/2012/chart">
                  <c:ext xmlns:c16="http://schemas.microsoft.com/office/drawing/2014/chart" uri="{C3380CC4-5D6E-409C-BE32-E72D297353CC}">
                    <c16:uniqueId val="{00000006-B989-4627-A98B-8F5F30BB35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Households!$A$214</c15:sqref>
                        </c15:formulaRef>
                      </c:ext>
                    </c:extLst>
                    <c:strCache>
                      <c:ptCount val="1"/>
                      <c:pt idx="0">
                        <c:v>      Householder 85 Years And Over</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Unincorporated Kings County</c:v>
                      </c:pt>
                      <c:pt idx="1">
                        <c:v>Kings County</c:v>
                      </c:pt>
                      <c:pt idx="2">
                        <c:v>California</c:v>
                      </c:pt>
                    </c:strCache>
                  </c:strRef>
                </c:cat>
                <c:val>
                  <c:numRef>
                    <c:extLst>
                      <c:ext xmlns:c15="http://schemas.microsoft.com/office/drawing/2012/chart" uri="{02D57815-91ED-43cb-92C2-25804820EDAC}">
                        <c15:fullRef>
                          <c15:sqref>Households!$B$214:$G$214</c15:sqref>
                        </c15:fullRef>
                        <c15:formulaRef>
                          <c15:sqref>(Households!$C$214,Households!$E$214,Households!$G$214)</c15:sqref>
                        </c15:formulaRef>
                      </c:ext>
                    </c:extLst>
                    <c:numCache>
                      <c:formatCode>#,##0.0%</c:formatCode>
                      <c:ptCount val="3"/>
                      <c:pt idx="0">
                        <c:v>9.0459363957597169E-2</c:v>
                      </c:pt>
                      <c:pt idx="1">
                        <c:v>0.1179702183027324</c:v>
                      </c:pt>
                      <c:pt idx="2">
                        <c:v>0.12895903727492206</c:v>
                      </c:pt>
                    </c:numCache>
                  </c:numRef>
                </c:val>
                <c:extLst xmlns:c15="http://schemas.microsoft.com/office/drawing/2012/chart">
                  <c:ext xmlns:c16="http://schemas.microsoft.com/office/drawing/2014/chart" uri="{C3380CC4-5D6E-409C-BE32-E72D297353CC}">
                    <c16:uniqueId val="{00000007-B989-4627-A98B-8F5F30BB352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Households!$A$216</c15:sqref>
                        </c15:formulaRef>
                      </c:ext>
                    </c:extLst>
                    <c:strCache>
                      <c:ptCount val="1"/>
                      <c:pt idx="0">
                        <c:v>      Householder 65 To 74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Unincorporated Kings County</c:v>
                      </c:pt>
                      <c:pt idx="1">
                        <c:v>Kings County</c:v>
                      </c:pt>
                      <c:pt idx="2">
                        <c:v>California</c:v>
                      </c:pt>
                    </c:strCache>
                  </c:strRef>
                </c:cat>
                <c:val>
                  <c:numRef>
                    <c:extLst>
                      <c:ext xmlns:c15="http://schemas.microsoft.com/office/drawing/2012/chart" uri="{02D57815-91ED-43cb-92C2-25804820EDAC}">
                        <c15:fullRef>
                          <c15:sqref>Households!$B$216:$G$216</c15:sqref>
                        </c15:fullRef>
                        <c15:formulaRef>
                          <c15:sqref>(Households!$C$216,Households!$E$216,Households!$G$216)</c15:sqref>
                        </c15:formulaRef>
                      </c:ext>
                    </c:extLst>
                    <c:numCache>
                      <c:formatCode>#,##0.0%</c:formatCode>
                      <c:ptCount val="3"/>
                      <c:pt idx="0">
                        <c:v>0.65246636771300448</c:v>
                      </c:pt>
                      <c:pt idx="1">
                        <c:v>0.65101860053144378</c:v>
                      </c:pt>
                      <c:pt idx="2">
                        <c:v>0.56430669769425545</c:v>
                      </c:pt>
                    </c:numCache>
                  </c:numRef>
                </c:val>
                <c:extLst xmlns:c15="http://schemas.microsoft.com/office/drawing/2012/chart">
                  <c:ext xmlns:c16="http://schemas.microsoft.com/office/drawing/2014/chart" uri="{C3380CC4-5D6E-409C-BE32-E72D297353CC}">
                    <c16:uniqueId val="{00000009-B989-4627-A98B-8F5F30BB3529}"/>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Households!$A$217</c15:sqref>
                        </c15:formulaRef>
                      </c:ext>
                    </c:extLst>
                    <c:strCache>
                      <c:ptCount val="1"/>
                      <c:pt idx="0">
                        <c:v>      Householder 75 To 84 Years</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Unincorporated Kings County</c:v>
                      </c:pt>
                      <c:pt idx="1">
                        <c:v>Kings County</c:v>
                      </c:pt>
                      <c:pt idx="2">
                        <c:v>California</c:v>
                      </c:pt>
                    </c:strCache>
                  </c:strRef>
                </c:cat>
                <c:val>
                  <c:numRef>
                    <c:extLst>
                      <c:ext xmlns:c15="http://schemas.microsoft.com/office/drawing/2012/chart" uri="{02D57815-91ED-43cb-92C2-25804820EDAC}">
                        <c15:fullRef>
                          <c15:sqref>Households!$B$217:$G$217</c15:sqref>
                        </c15:fullRef>
                        <c15:formulaRef>
                          <c15:sqref>(Households!$C$217,Households!$E$217,Households!$G$217)</c15:sqref>
                        </c15:formulaRef>
                      </c:ext>
                    </c:extLst>
                    <c:numCache>
                      <c:formatCode>#,##0.0%</c:formatCode>
                      <c:ptCount val="3"/>
                      <c:pt idx="0">
                        <c:v>0.2914798206278027</c:v>
                      </c:pt>
                      <c:pt idx="1">
                        <c:v>0.28520814880425155</c:v>
                      </c:pt>
                      <c:pt idx="2">
                        <c:v>0.27275418015966701</c:v>
                      </c:pt>
                    </c:numCache>
                  </c:numRef>
                </c:val>
                <c:extLst xmlns:c15="http://schemas.microsoft.com/office/drawing/2012/chart">
                  <c:ext xmlns:c16="http://schemas.microsoft.com/office/drawing/2014/chart" uri="{C3380CC4-5D6E-409C-BE32-E72D297353CC}">
                    <c16:uniqueId val="{0000000A-B989-4627-A98B-8F5F30BB352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Households!$A$218</c15:sqref>
                        </c15:formulaRef>
                      </c:ext>
                    </c:extLst>
                    <c:strCache>
                      <c:ptCount val="1"/>
                      <c:pt idx="0">
                        <c:v>      Householder 85 Years And Over</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Unincorporated Kings County</c:v>
                      </c:pt>
                      <c:pt idx="1">
                        <c:v>Kings County</c:v>
                      </c:pt>
                      <c:pt idx="2">
                        <c:v>California</c:v>
                      </c:pt>
                    </c:strCache>
                  </c:strRef>
                </c:cat>
                <c:val>
                  <c:numRef>
                    <c:extLst>
                      <c:ext xmlns:c15="http://schemas.microsoft.com/office/drawing/2012/chart" uri="{02D57815-91ED-43cb-92C2-25804820EDAC}">
                        <c15:fullRef>
                          <c15:sqref>Households!$B$218:$G$218</c15:sqref>
                        </c15:fullRef>
                        <c15:formulaRef>
                          <c15:sqref>(Households!$C$218,Households!$E$218,Households!$G$218)</c15:sqref>
                        </c15:formulaRef>
                      </c:ext>
                    </c:extLst>
                    <c:numCache>
                      <c:formatCode>#,##0.0%</c:formatCode>
                      <c:ptCount val="3"/>
                      <c:pt idx="0">
                        <c:v>5.6053811659192827E-2</c:v>
                      </c:pt>
                      <c:pt idx="1">
                        <c:v>6.3773250664304698E-2</c:v>
                      </c:pt>
                      <c:pt idx="2">
                        <c:v>0.16293912214607748</c:v>
                      </c:pt>
                    </c:numCache>
                  </c:numRef>
                </c:val>
                <c:extLst xmlns:c15="http://schemas.microsoft.com/office/drawing/2012/chart">
                  <c:ext xmlns:c16="http://schemas.microsoft.com/office/drawing/2014/chart" uri="{C3380CC4-5D6E-409C-BE32-E72D297353CC}">
                    <c16:uniqueId val="{0000000B-B989-4627-A98B-8F5F30BB3529}"/>
                  </c:ext>
                </c:extLst>
              </c15:ser>
            </c15:filteredBarSeries>
          </c:ext>
        </c:extLst>
      </c:barChart>
      <c:valAx>
        <c:axId val="6444267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08432"/>
        <c:crosses val="autoZero"/>
        <c:crossBetween val="between"/>
      </c:valAx>
      <c:catAx>
        <c:axId val="644408432"/>
        <c:scaling>
          <c:orientation val="minMax"/>
        </c:scaling>
        <c:delete val="0"/>
        <c:axPos val="l"/>
        <c:numFmt formatCode="General"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267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plotArea>
      <cx:plotAreaRegion>
        <cx:series layoutId="treemap" uniqueId="{231C0A8A-220F-4633-9BC5-4C94B125041E}">
          <cx:spPr>
            <a:ln>
              <a:solidFill>
                <a:schemeClr val="bg1">
                  <a:lumMod val="85000"/>
                </a:schemeClr>
              </a:solidFill>
            </a:ln>
          </cx:spPr>
          <cx:dataPt idx="4">
            <cx:spPr>
              <a:solidFill>
                <a:srgbClr val="ACCDDE"/>
              </a:solidFill>
            </cx:spPr>
          </cx:dataPt>
          <cx:dataPt idx="5">
            <cx:spPr>
              <a:solidFill>
                <a:srgbClr val="DDBB7C"/>
              </a:solidFill>
            </cx:spPr>
          </cx:dataPt>
          <cx:dataLabels>
            <cx:txPr>
              <a:bodyPr spcFirstLastPara="1" vertOverflow="ellipsis" horzOverflow="overflow" wrap="square" lIns="0" tIns="0" rIns="0" bIns="0" anchor="ctr" anchorCtr="1"/>
              <a:lstStyle/>
              <a:p>
                <a:pPr algn="ctr" rtl="0">
                  <a:defRPr sz="1200" b="1"/>
                </a:pPr>
                <a:endParaRPr lang="en-US" sz="1200" b="1" i="0" u="none" strike="noStrike" baseline="0">
                  <a:solidFill>
                    <a:sysClr val="window" lastClr="FFFFFF"/>
                  </a:solidFill>
                  <a:latin typeface="Calibri"/>
                </a:endParaRPr>
              </a:p>
            </cx:txPr>
            <cx:visibility seriesName="0" categoryName="1" value="1"/>
            <cx:separator>
</cx:separator>
          </cx:dataLabels>
          <cx:dataId val="0"/>
          <cx:layoutPr/>
        </cx:series>
      </cx:plotAreaRegion>
    </cx:plotArea>
  </cx:chart>
  <cx:spPr>
    <a:ln>
      <a:solidFill>
        <a:schemeClr val="bg1">
          <a:lumMod val="85000"/>
        </a:schemeClr>
      </a:solid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6.xml"/><Relationship Id="rId13" Type="http://schemas.openxmlformats.org/officeDocument/2006/relationships/chart" Target="../charts/chart21.xml"/><Relationship Id="rId18" Type="http://schemas.openxmlformats.org/officeDocument/2006/relationships/chart" Target="../charts/chart26.xml"/><Relationship Id="rId3" Type="http://schemas.openxmlformats.org/officeDocument/2006/relationships/chart" Target="../charts/chart11.xml"/><Relationship Id="rId7" Type="http://schemas.openxmlformats.org/officeDocument/2006/relationships/chart" Target="../charts/chart15.xml"/><Relationship Id="rId12" Type="http://schemas.openxmlformats.org/officeDocument/2006/relationships/chart" Target="../charts/chart20.xml"/><Relationship Id="rId17" Type="http://schemas.openxmlformats.org/officeDocument/2006/relationships/chart" Target="../charts/chart25.xml"/><Relationship Id="rId2" Type="http://schemas.openxmlformats.org/officeDocument/2006/relationships/chart" Target="../charts/chart10.xml"/><Relationship Id="rId16" Type="http://schemas.openxmlformats.org/officeDocument/2006/relationships/chart" Target="../charts/chart24.xml"/><Relationship Id="rId20" Type="http://schemas.openxmlformats.org/officeDocument/2006/relationships/chart" Target="../charts/chart28.xml"/><Relationship Id="rId1" Type="http://schemas.openxmlformats.org/officeDocument/2006/relationships/chart" Target="../charts/chart9.xml"/><Relationship Id="rId6" Type="http://schemas.openxmlformats.org/officeDocument/2006/relationships/chart" Target="../charts/chart14.xml"/><Relationship Id="rId11" Type="http://schemas.openxmlformats.org/officeDocument/2006/relationships/chart" Target="../charts/chart19.xml"/><Relationship Id="rId5" Type="http://schemas.openxmlformats.org/officeDocument/2006/relationships/chart" Target="../charts/chart13.xml"/><Relationship Id="rId15" Type="http://schemas.openxmlformats.org/officeDocument/2006/relationships/chart" Target="../charts/chart23.xml"/><Relationship Id="rId10" Type="http://schemas.openxmlformats.org/officeDocument/2006/relationships/chart" Target="../charts/chart18.xml"/><Relationship Id="rId19" Type="http://schemas.openxmlformats.org/officeDocument/2006/relationships/chart" Target="../charts/chart27.xml"/><Relationship Id="rId4" Type="http://schemas.openxmlformats.org/officeDocument/2006/relationships/chart" Target="../charts/chart12.xml"/><Relationship Id="rId9" Type="http://schemas.openxmlformats.org/officeDocument/2006/relationships/chart" Target="../charts/chart17.xml"/><Relationship Id="rId14" Type="http://schemas.openxmlformats.org/officeDocument/2006/relationships/chart" Target="../charts/chart2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34.xml"/><Relationship Id="rId13" Type="http://schemas.openxmlformats.org/officeDocument/2006/relationships/chart" Target="../charts/chart39.xml"/><Relationship Id="rId3" Type="http://schemas.openxmlformats.org/officeDocument/2006/relationships/chart" Target="../charts/chart29.xml"/><Relationship Id="rId7" Type="http://schemas.openxmlformats.org/officeDocument/2006/relationships/chart" Target="../charts/chart33.xml"/><Relationship Id="rId12" Type="http://schemas.openxmlformats.org/officeDocument/2006/relationships/chart" Target="../charts/chart38.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32.xml"/><Relationship Id="rId11" Type="http://schemas.openxmlformats.org/officeDocument/2006/relationships/chart" Target="../charts/chart37.xml"/><Relationship Id="rId5" Type="http://schemas.openxmlformats.org/officeDocument/2006/relationships/chart" Target="../charts/chart31.xml"/><Relationship Id="rId10" Type="http://schemas.openxmlformats.org/officeDocument/2006/relationships/chart" Target="../charts/chart36.xml"/><Relationship Id="rId4" Type="http://schemas.openxmlformats.org/officeDocument/2006/relationships/chart" Target="../charts/chart30.xml"/><Relationship Id="rId9" Type="http://schemas.openxmlformats.org/officeDocument/2006/relationships/chart" Target="../charts/chart35.xml"/><Relationship Id="rId14" Type="http://schemas.openxmlformats.org/officeDocument/2006/relationships/chart" Target="../charts/chart40.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7.xml"/><Relationship Id="rId13" Type="http://schemas.openxmlformats.org/officeDocument/2006/relationships/chart" Target="../charts/chart52.xml"/><Relationship Id="rId18" Type="http://schemas.openxmlformats.org/officeDocument/2006/relationships/chart" Target="../charts/chart57.xml"/><Relationship Id="rId3" Type="http://schemas.openxmlformats.org/officeDocument/2006/relationships/chart" Target="../charts/chart42.xml"/><Relationship Id="rId21" Type="http://schemas.openxmlformats.org/officeDocument/2006/relationships/chart" Target="../charts/chart59.xml"/><Relationship Id="rId7" Type="http://schemas.openxmlformats.org/officeDocument/2006/relationships/chart" Target="../charts/chart46.xml"/><Relationship Id="rId12" Type="http://schemas.openxmlformats.org/officeDocument/2006/relationships/chart" Target="../charts/chart51.xml"/><Relationship Id="rId17" Type="http://schemas.openxmlformats.org/officeDocument/2006/relationships/chart" Target="../charts/chart56.xml"/><Relationship Id="rId2" Type="http://schemas.openxmlformats.org/officeDocument/2006/relationships/chart" Target="../charts/chart41.xml"/><Relationship Id="rId16" Type="http://schemas.openxmlformats.org/officeDocument/2006/relationships/chart" Target="../charts/chart55.xml"/><Relationship Id="rId20" Type="http://schemas.openxmlformats.org/officeDocument/2006/relationships/chart" Target="../charts/chart58.xml"/><Relationship Id="rId1" Type="http://schemas.microsoft.com/office/2014/relationships/chartEx" Target="../charts/chartEx1.xml"/><Relationship Id="rId6" Type="http://schemas.openxmlformats.org/officeDocument/2006/relationships/chart" Target="../charts/chart45.xml"/><Relationship Id="rId11" Type="http://schemas.openxmlformats.org/officeDocument/2006/relationships/chart" Target="../charts/chart50.xml"/><Relationship Id="rId5" Type="http://schemas.openxmlformats.org/officeDocument/2006/relationships/chart" Target="../charts/chart44.xml"/><Relationship Id="rId15" Type="http://schemas.openxmlformats.org/officeDocument/2006/relationships/chart" Target="../charts/chart54.xml"/><Relationship Id="rId10" Type="http://schemas.openxmlformats.org/officeDocument/2006/relationships/chart" Target="../charts/chart49.xml"/><Relationship Id="rId19" Type="http://schemas.openxmlformats.org/officeDocument/2006/relationships/image" Target="../media/image3.png"/><Relationship Id="rId4" Type="http://schemas.openxmlformats.org/officeDocument/2006/relationships/chart" Target="../charts/chart43.xml"/><Relationship Id="rId9" Type="http://schemas.openxmlformats.org/officeDocument/2006/relationships/chart" Target="../charts/chart48.xml"/><Relationship Id="rId14" Type="http://schemas.openxmlformats.org/officeDocument/2006/relationships/chart" Target="../charts/chart53.xml"/></Relationships>
</file>

<file path=xl/drawings/drawing1.xml><?xml version="1.0" encoding="utf-8"?>
<xdr:wsDr xmlns:xdr="http://schemas.openxmlformats.org/drawingml/2006/spreadsheetDrawing" xmlns:a="http://schemas.openxmlformats.org/drawingml/2006/main">
  <xdr:twoCellAnchor>
    <xdr:from>
      <xdr:col>8</xdr:col>
      <xdr:colOff>31665</xdr:colOff>
      <xdr:row>6</xdr:row>
      <xdr:rowOff>35718</xdr:rowOff>
    </xdr:from>
    <xdr:to>
      <xdr:col>8</xdr:col>
      <xdr:colOff>5975265</xdr:colOff>
      <xdr:row>19</xdr:row>
      <xdr:rowOff>133349</xdr:rowOff>
    </xdr:to>
    <xdr:graphicFrame macro="">
      <xdr:nvGraphicFramePr>
        <xdr:cNvPr id="2" name="Chart 1">
          <a:extLst>
            <a:ext uri="{FF2B5EF4-FFF2-40B4-BE49-F238E27FC236}">
              <a16:creationId xmlns:a16="http://schemas.microsoft.com/office/drawing/2014/main" id="{35CEE200-2A4F-4D25-8B1A-8FF41DCF06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24388</xdr:colOff>
      <xdr:row>130</xdr:row>
      <xdr:rowOff>89690</xdr:rowOff>
    </xdr:from>
    <xdr:to>
      <xdr:col>8</xdr:col>
      <xdr:colOff>5967988</xdr:colOff>
      <xdr:row>155</xdr:row>
      <xdr:rowOff>2221</xdr:rowOff>
    </xdr:to>
    <xdr:graphicFrame macro="">
      <xdr:nvGraphicFramePr>
        <xdr:cNvPr id="3" name="Chart 2">
          <a:extLst>
            <a:ext uri="{FF2B5EF4-FFF2-40B4-BE49-F238E27FC236}">
              <a16:creationId xmlns:a16="http://schemas.microsoft.com/office/drawing/2014/main" id="{93C3DDFF-5B3B-47DE-A33B-4CFC94FF64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57890</xdr:colOff>
      <xdr:row>66</xdr:row>
      <xdr:rowOff>104775</xdr:rowOff>
    </xdr:from>
    <xdr:to>
      <xdr:col>8</xdr:col>
      <xdr:colOff>6001490</xdr:colOff>
      <xdr:row>98</xdr:row>
      <xdr:rowOff>78557</xdr:rowOff>
    </xdr:to>
    <xdr:graphicFrame macro="">
      <xdr:nvGraphicFramePr>
        <xdr:cNvPr id="7" name="Chart 6">
          <a:extLst>
            <a:ext uri="{FF2B5EF4-FFF2-40B4-BE49-F238E27FC236}">
              <a16:creationId xmlns:a16="http://schemas.microsoft.com/office/drawing/2014/main" id="{10573ECE-DC11-4189-9AA1-F012209351B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74690</xdr:colOff>
      <xdr:row>180</xdr:row>
      <xdr:rowOff>116285</xdr:rowOff>
    </xdr:from>
    <xdr:to>
      <xdr:col>8</xdr:col>
      <xdr:colOff>6018290</xdr:colOff>
      <xdr:row>192</xdr:row>
      <xdr:rowOff>228771</xdr:rowOff>
    </xdr:to>
    <xdr:graphicFrame macro="">
      <xdr:nvGraphicFramePr>
        <xdr:cNvPr id="4" name="Chart 3">
          <a:extLst>
            <a:ext uri="{FF2B5EF4-FFF2-40B4-BE49-F238E27FC236}">
              <a16:creationId xmlns:a16="http://schemas.microsoft.com/office/drawing/2014/main" id="{54F84B7B-726C-41E2-8E72-A22395648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36673</xdr:colOff>
      <xdr:row>235</xdr:row>
      <xdr:rowOff>22141</xdr:rowOff>
    </xdr:from>
    <xdr:to>
      <xdr:col>8</xdr:col>
      <xdr:colOff>5980273</xdr:colOff>
      <xdr:row>256</xdr:row>
      <xdr:rowOff>4286</xdr:rowOff>
    </xdr:to>
    <xdr:graphicFrame macro="">
      <xdr:nvGraphicFramePr>
        <xdr:cNvPr id="9" name="Chart 8">
          <a:extLst>
            <a:ext uri="{FF2B5EF4-FFF2-40B4-BE49-F238E27FC236}">
              <a16:creationId xmlns:a16="http://schemas.microsoft.com/office/drawing/2014/main" id="{5F3C448E-D3DE-4DF1-909C-993754138B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41179</xdr:colOff>
      <xdr:row>201</xdr:row>
      <xdr:rowOff>17474</xdr:rowOff>
    </xdr:from>
    <xdr:to>
      <xdr:col>8</xdr:col>
      <xdr:colOff>5984779</xdr:colOff>
      <xdr:row>227</xdr:row>
      <xdr:rowOff>108857</xdr:rowOff>
    </xdr:to>
    <xdr:graphicFrame macro="">
      <xdr:nvGraphicFramePr>
        <xdr:cNvPr id="10" name="Chart 9">
          <a:extLst>
            <a:ext uri="{FF2B5EF4-FFF2-40B4-BE49-F238E27FC236}">
              <a16:creationId xmlns:a16="http://schemas.microsoft.com/office/drawing/2014/main" id="{4246079D-A00C-499C-9C47-E5CBF4A78D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39054</xdr:colOff>
      <xdr:row>260</xdr:row>
      <xdr:rowOff>21667</xdr:rowOff>
    </xdr:from>
    <xdr:to>
      <xdr:col>8</xdr:col>
      <xdr:colOff>5982654</xdr:colOff>
      <xdr:row>273</xdr:row>
      <xdr:rowOff>0</xdr:rowOff>
    </xdr:to>
    <xdr:graphicFrame macro="">
      <xdr:nvGraphicFramePr>
        <xdr:cNvPr id="11" name="Chart 10">
          <a:extLst>
            <a:ext uri="{FF2B5EF4-FFF2-40B4-BE49-F238E27FC236}">
              <a16:creationId xmlns:a16="http://schemas.microsoft.com/office/drawing/2014/main" id="{CAD1E516-1077-434C-9911-6A099B6902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47387</xdr:colOff>
      <xdr:row>159</xdr:row>
      <xdr:rowOff>344805</xdr:rowOff>
    </xdr:from>
    <xdr:to>
      <xdr:col>8</xdr:col>
      <xdr:colOff>6026467</xdr:colOff>
      <xdr:row>176</xdr:row>
      <xdr:rowOff>154781</xdr:rowOff>
    </xdr:to>
    <xdr:graphicFrame macro="">
      <xdr:nvGraphicFramePr>
        <xdr:cNvPr id="5" name="Chart 4">
          <a:extLst>
            <a:ext uri="{FF2B5EF4-FFF2-40B4-BE49-F238E27FC236}">
              <a16:creationId xmlns:a16="http://schemas.microsoft.com/office/drawing/2014/main" id="{6071FD53-9768-4991-9167-619D0347C5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47677</xdr:colOff>
      <xdr:row>208</xdr:row>
      <xdr:rowOff>31829</xdr:rowOff>
    </xdr:from>
    <xdr:to>
      <xdr:col>8</xdr:col>
      <xdr:colOff>5991277</xdr:colOff>
      <xdr:row>220</xdr:row>
      <xdr:rowOff>76200</xdr:rowOff>
    </xdr:to>
    <xdr:graphicFrame macro="">
      <xdr:nvGraphicFramePr>
        <xdr:cNvPr id="3" name="Chart 2">
          <a:extLst>
            <a:ext uri="{FF2B5EF4-FFF2-40B4-BE49-F238E27FC236}">
              <a16:creationId xmlns:a16="http://schemas.microsoft.com/office/drawing/2014/main" id="{5E0CAC51-D1D5-4017-9766-DB1C0C3DF4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45507</xdr:colOff>
      <xdr:row>134</xdr:row>
      <xdr:rowOff>36063</xdr:rowOff>
    </xdr:from>
    <xdr:to>
      <xdr:col>8</xdr:col>
      <xdr:colOff>5989107</xdr:colOff>
      <xdr:row>204</xdr:row>
      <xdr:rowOff>57494</xdr:rowOff>
    </xdr:to>
    <xdr:graphicFrame macro="">
      <xdr:nvGraphicFramePr>
        <xdr:cNvPr id="4" name="Chart 3">
          <a:extLst>
            <a:ext uri="{FF2B5EF4-FFF2-40B4-BE49-F238E27FC236}">
              <a16:creationId xmlns:a16="http://schemas.microsoft.com/office/drawing/2014/main" id="{C24A39DD-C2AA-49E3-B605-9FFE50E333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51480</xdr:colOff>
      <xdr:row>7</xdr:row>
      <xdr:rowOff>54703</xdr:rowOff>
    </xdr:from>
    <xdr:to>
      <xdr:col>8</xdr:col>
      <xdr:colOff>5996985</xdr:colOff>
      <xdr:row>18</xdr:row>
      <xdr:rowOff>3903</xdr:rowOff>
    </xdr:to>
    <xdr:graphicFrame macro="">
      <xdr:nvGraphicFramePr>
        <xdr:cNvPr id="6" name="Chart 5">
          <a:extLst>
            <a:ext uri="{FF2B5EF4-FFF2-40B4-BE49-F238E27FC236}">
              <a16:creationId xmlns:a16="http://schemas.microsoft.com/office/drawing/2014/main" id="{25602220-C8C0-40D2-A789-D42DB9BF02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45900</xdr:colOff>
      <xdr:row>23</xdr:row>
      <xdr:rowOff>19553</xdr:rowOff>
    </xdr:from>
    <xdr:to>
      <xdr:col>8</xdr:col>
      <xdr:colOff>5989500</xdr:colOff>
      <xdr:row>39</xdr:row>
      <xdr:rowOff>142875</xdr:rowOff>
    </xdr:to>
    <xdr:graphicFrame macro="">
      <xdr:nvGraphicFramePr>
        <xdr:cNvPr id="7" name="Chart 6">
          <a:extLst>
            <a:ext uri="{FF2B5EF4-FFF2-40B4-BE49-F238E27FC236}">
              <a16:creationId xmlns:a16="http://schemas.microsoft.com/office/drawing/2014/main" id="{F6BFDB36-5E3E-41B9-92A7-832AC921C1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47625</xdr:colOff>
      <xdr:row>223</xdr:row>
      <xdr:rowOff>305753</xdr:rowOff>
    </xdr:from>
    <xdr:to>
      <xdr:col>8</xdr:col>
      <xdr:colOff>5892165</xdr:colOff>
      <xdr:row>237</xdr:row>
      <xdr:rowOff>160973</xdr:rowOff>
    </xdr:to>
    <xdr:graphicFrame macro="">
      <xdr:nvGraphicFramePr>
        <xdr:cNvPr id="2" name="Chart 1">
          <a:extLst>
            <a:ext uri="{FF2B5EF4-FFF2-40B4-BE49-F238E27FC236}">
              <a16:creationId xmlns:a16="http://schemas.microsoft.com/office/drawing/2014/main" id="{1A6368B4-F8E2-4C5C-B75B-E2E52C90A5C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53884</xdr:colOff>
      <xdr:row>242</xdr:row>
      <xdr:rowOff>44393</xdr:rowOff>
    </xdr:from>
    <xdr:to>
      <xdr:col>8</xdr:col>
      <xdr:colOff>5997484</xdr:colOff>
      <xdr:row>260</xdr:row>
      <xdr:rowOff>145993</xdr:rowOff>
    </xdr:to>
    <xdr:graphicFrame macro="">
      <xdr:nvGraphicFramePr>
        <xdr:cNvPr id="12" name="Chart 11">
          <a:extLst>
            <a:ext uri="{FF2B5EF4-FFF2-40B4-BE49-F238E27FC236}">
              <a16:creationId xmlns:a16="http://schemas.microsoft.com/office/drawing/2014/main" id="{8B1AAA30-F3DA-4C05-8F21-3BBE356338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58586</xdr:colOff>
      <xdr:row>267</xdr:row>
      <xdr:rowOff>8809</xdr:rowOff>
    </xdr:from>
    <xdr:to>
      <xdr:col>8</xdr:col>
      <xdr:colOff>5948362</xdr:colOff>
      <xdr:row>290</xdr:row>
      <xdr:rowOff>153828</xdr:rowOff>
    </xdr:to>
    <xdr:graphicFrame macro="">
      <xdr:nvGraphicFramePr>
        <xdr:cNvPr id="13" name="Chart 12">
          <a:extLst>
            <a:ext uri="{FF2B5EF4-FFF2-40B4-BE49-F238E27FC236}">
              <a16:creationId xmlns:a16="http://schemas.microsoft.com/office/drawing/2014/main" id="{63BD3C80-1C07-4B3D-B7E2-B3FE5921C9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35719</xdr:colOff>
      <xdr:row>378</xdr:row>
      <xdr:rowOff>507</xdr:rowOff>
    </xdr:from>
    <xdr:to>
      <xdr:col>8</xdr:col>
      <xdr:colOff>5883717</xdr:colOff>
      <xdr:row>394</xdr:row>
      <xdr:rowOff>84093</xdr:rowOff>
    </xdr:to>
    <xdr:graphicFrame macro="">
      <xdr:nvGraphicFramePr>
        <xdr:cNvPr id="18" name="Chart 17">
          <a:extLst>
            <a:ext uri="{FF2B5EF4-FFF2-40B4-BE49-F238E27FC236}">
              <a16:creationId xmlns:a16="http://schemas.microsoft.com/office/drawing/2014/main" id="{9DF38062-0AB6-4A4B-BB30-FCA3D3CCAC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60756</xdr:colOff>
      <xdr:row>328</xdr:row>
      <xdr:rowOff>21463</xdr:rowOff>
    </xdr:from>
    <xdr:to>
      <xdr:col>8</xdr:col>
      <xdr:colOff>6004356</xdr:colOff>
      <xdr:row>340</xdr:row>
      <xdr:rowOff>31750</xdr:rowOff>
    </xdr:to>
    <xdr:graphicFrame macro="">
      <xdr:nvGraphicFramePr>
        <xdr:cNvPr id="19" name="Chart 18">
          <a:extLst>
            <a:ext uri="{FF2B5EF4-FFF2-40B4-BE49-F238E27FC236}">
              <a16:creationId xmlns:a16="http://schemas.microsoft.com/office/drawing/2014/main" id="{AC212559-9398-411A-A06E-46CCD0643B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50005</xdr:colOff>
      <xdr:row>422</xdr:row>
      <xdr:rowOff>2413</xdr:rowOff>
    </xdr:from>
    <xdr:to>
      <xdr:col>8</xdr:col>
      <xdr:colOff>5993605</xdr:colOff>
      <xdr:row>436</xdr:row>
      <xdr:rowOff>142874</xdr:rowOff>
    </xdr:to>
    <xdr:graphicFrame macro="">
      <xdr:nvGraphicFramePr>
        <xdr:cNvPr id="22" name="Chart 21">
          <a:extLst>
            <a:ext uri="{FF2B5EF4-FFF2-40B4-BE49-F238E27FC236}">
              <a16:creationId xmlns:a16="http://schemas.microsoft.com/office/drawing/2014/main" id="{C1BB07C1-E219-4877-80ED-56B68BF893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60210</xdr:colOff>
      <xdr:row>441</xdr:row>
      <xdr:rowOff>17993</xdr:rowOff>
    </xdr:from>
    <xdr:to>
      <xdr:col>8</xdr:col>
      <xdr:colOff>6003810</xdr:colOff>
      <xdr:row>451</xdr:row>
      <xdr:rowOff>0</xdr:rowOff>
    </xdr:to>
    <xdr:graphicFrame macro="">
      <xdr:nvGraphicFramePr>
        <xdr:cNvPr id="23" name="Chart 22">
          <a:extLst>
            <a:ext uri="{FF2B5EF4-FFF2-40B4-BE49-F238E27FC236}">
              <a16:creationId xmlns:a16="http://schemas.microsoft.com/office/drawing/2014/main" id="{E92627CE-7D14-425B-910C-7C1187DF32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52146</xdr:colOff>
      <xdr:row>404</xdr:row>
      <xdr:rowOff>2582</xdr:rowOff>
    </xdr:from>
    <xdr:to>
      <xdr:col>8</xdr:col>
      <xdr:colOff>5955529</xdr:colOff>
      <xdr:row>419</xdr:row>
      <xdr:rowOff>10583</xdr:rowOff>
    </xdr:to>
    <xdr:graphicFrame macro="">
      <xdr:nvGraphicFramePr>
        <xdr:cNvPr id="24" name="Chart 23">
          <a:extLst>
            <a:ext uri="{FF2B5EF4-FFF2-40B4-BE49-F238E27FC236}">
              <a16:creationId xmlns:a16="http://schemas.microsoft.com/office/drawing/2014/main" id="{7D1283F3-07A9-4D2E-B92F-F35DFE1561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53577</xdr:colOff>
      <xdr:row>42</xdr:row>
      <xdr:rowOff>162163</xdr:rowOff>
    </xdr:from>
    <xdr:to>
      <xdr:col>8</xdr:col>
      <xdr:colOff>5961221</xdr:colOff>
      <xdr:row>62</xdr:row>
      <xdr:rowOff>142875</xdr:rowOff>
    </xdr:to>
    <xdr:graphicFrame macro="">
      <xdr:nvGraphicFramePr>
        <xdr:cNvPr id="8" name="Chart 7">
          <a:extLst>
            <a:ext uri="{FF2B5EF4-FFF2-40B4-BE49-F238E27FC236}">
              <a16:creationId xmlns:a16="http://schemas.microsoft.com/office/drawing/2014/main" id="{A7112648-9C6D-4847-8843-55F3362692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47633</xdr:colOff>
      <xdr:row>95</xdr:row>
      <xdr:rowOff>33337</xdr:rowOff>
    </xdr:from>
    <xdr:to>
      <xdr:col>8</xdr:col>
      <xdr:colOff>5976945</xdr:colOff>
      <xdr:row>111</xdr:row>
      <xdr:rowOff>142874</xdr:rowOff>
    </xdr:to>
    <xdr:graphicFrame macro="">
      <xdr:nvGraphicFramePr>
        <xdr:cNvPr id="9" name="Chart 8">
          <a:extLst>
            <a:ext uri="{FF2B5EF4-FFF2-40B4-BE49-F238E27FC236}">
              <a16:creationId xmlns:a16="http://schemas.microsoft.com/office/drawing/2014/main" id="{E63EE932-9345-461B-9C33-1722FBD1FF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47624</xdr:colOff>
      <xdr:row>115</xdr:row>
      <xdr:rowOff>14287</xdr:rowOff>
    </xdr:from>
    <xdr:to>
      <xdr:col>8</xdr:col>
      <xdr:colOff>5714999</xdr:colOff>
      <xdr:row>130</xdr:row>
      <xdr:rowOff>147637</xdr:rowOff>
    </xdr:to>
    <xdr:graphicFrame macro="">
      <xdr:nvGraphicFramePr>
        <xdr:cNvPr id="11" name="Chart 10">
          <a:extLst>
            <a:ext uri="{FF2B5EF4-FFF2-40B4-BE49-F238E27FC236}">
              <a16:creationId xmlns:a16="http://schemas.microsoft.com/office/drawing/2014/main" id="{FCA350DE-8A4F-4A5F-9335-4AAED3FCD51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28734</xdr:colOff>
      <xdr:row>80</xdr:row>
      <xdr:rowOff>1458</xdr:rowOff>
    </xdr:from>
    <xdr:to>
      <xdr:col>8</xdr:col>
      <xdr:colOff>5972334</xdr:colOff>
      <xdr:row>91</xdr:row>
      <xdr:rowOff>99059</xdr:rowOff>
    </xdr:to>
    <xdr:graphicFrame macro="">
      <xdr:nvGraphicFramePr>
        <xdr:cNvPr id="17" name="Chart 16">
          <a:extLst>
            <a:ext uri="{FF2B5EF4-FFF2-40B4-BE49-F238E27FC236}">
              <a16:creationId xmlns:a16="http://schemas.microsoft.com/office/drawing/2014/main" id="{20B5FB3A-9864-4B29-BACF-647BA2B9C0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8</xdr:col>
      <xdr:colOff>57014</xdr:colOff>
      <xdr:row>295</xdr:row>
      <xdr:rowOff>45685</xdr:rowOff>
    </xdr:from>
    <xdr:to>
      <xdr:col>8</xdr:col>
      <xdr:colOff>6000614</xdr:colOff>
      <xdr:row>309</xdr:row>
      <xdr:rowOff>133981</xdr:rowOff>
    </xdr:to>
    <xdr:graphicFrame macro="">
      <xdr:nvGraphicFramePr>
        <xdr:cNvPr id="20" name="Chart 19">
          <a:extLst>
            <a:ext uri="{FF2B5EF4-FFF2-40B4-BE49-F238E27FC236}">
              <a16:creationId xmlns:a16="http://schemas.microsoft.com/office/drawing/2014/main" id="{02C203D7-D713-42D2-92BE-B37F9ABAAD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57559</xdr:colOff>
      <xdr:row>313</xdr:row>
      <xdr:rowOff>180327</xdr:rowOff>
    </xdr:from>
    <xdr:to>
      <xdr:col>8</xdr:col>
      <xdr:colOff>6001159</xdr:colOff>
      <xdr:row>323</xdr:row>
      <xdr:rowOff>180568</xdr:rowOff>
    </xdr:to>
    <xdr:graphicFrame macro="">
      <xdr:nvGraphicFramePr>
        <xdr:cNvPr id="21" name="Chart 20">
          <a:extLst>
            <a:ext uri="{FF2B5EF4-FFF2-40B4-BE49-F238E27FC236}">
              <a16:creationId xmlns:a16="http://schemas.microsoft.com/office/drawing/2014/main" id="{73677F6E-5695-4ABE-9852-194E019FAC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47624</xdr:colOff>
      <xdr:row>345</xdr:row>
      <xdr:rowOff>1457</xdr:rowOff>
    </xdr:from>
    <xdr:to>
      <xdr:col>8</xdr:col>
      <xdr:colOff>5907055</xdr:colOff>
      <xdr:row>362</xdr:row>
      <xdr:rowOff>3635</xdr:rowOff>
    </xdr:to>
    <xdr:graphicFrame macro="">
      <xdr:nvGraphicFramePr>
        <xdr:cNvPr id="25" name="Chart 24">
          <a:extLst>
            <a:ext uri="{FF2B5EF4-FFF2-40B4-BE49-F238E27FC236}">
              <a16:creationId xmlns:a16="http://schemas.microsoft.com/office/drawing/2014/main" id="{B6963A6D-3598-4B09-BEE2-828A96939E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8</xdr:col>
      <xdr:colOff>37691</xdr:colOff>
      <xdr:row>366</xdr:row>
      <xdr:rowOff>28267</xdr:rowOff>
    </xdr:from>
    <xdr:to>
      <xdr:col>8</xdr:col>
      <xdr:colOff>5981291</xdr:colOff>
      <xdr:row>373</xdr:row>
      <xdr:rowOff>116417</xdr:rowOff>
    </xdr:to>
    <xdr:graphicFrame macro="">
      <xdr:nvGraphicFramePr>
        <xdr:cNvPr id="26" name="Chart 25">
          <a:extLst>
            <a:ext uri="{FF2B5EF4-FFF2-40B4-BE49-F238E27FC236}">
              <a16:creationId xmlns:a16="http://schemas.microsoft.com/office/drawing/2014/main" id="{0FF928DE-69B1-4F75-A392-A7863848C3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40</xdr:col>
      <xdr:colOff>400435</xdr:colOff>
      <xdr:row>96</xdr:row>
      <xdr:rowOff>0</xdr:rowOff>
    </xdr:from>
    <xdr:to>
      <xdr:col>53</xdr:col>
      <xdr:colOff>171217</xdr:colOff>
      <xdr:row>117</xdr:row>
      <xdr:rowOff>93158</xdr:rowOff>
    </xdr:to>
    <xdr:pic>
      <xdr:nvPicPr>
        <xdr:cNvPr id="5" name="Picture 4">
          <a:extLst>
            <a:ext uri="{FF2B5EF4-FFF2-40B4-BE49-F238E27FC236}">
              <a16:creationId xmlns:a16="http://schemas.microsoft.com/office/drawing/2014/main" id="{DBA99698-64AE-4C40-80BB-8A7B18678BF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501060" y="21002625"/>
          <a:ext cx="7695582" cy="3899349"/>
        </a:xfrm>
        <a:prstGeom prst="rect">
          <a:avLst/>
        </a:prstGeom>
        <a:noFill/>
        <a:ln>
          <a:noFill/>
        </a:ln>
      </xdr:spPr>
    </xdr:pic>
    <xdr:clientData/>
  </xdr:twoCellAnchor>
  <xdr:twoCellAnchor editAs="oneCell">
    <xdr:from>
      <xdr:col>65</xdr:col>
      <xdr:colOff>128332</xdr:colOff>
      <xdr:row>57</xdr:row>
      <xdr:rowOff>0</xdr:rowOff>
    </xdr:from>
    <xdr:to>
      <xdr:col>77</xdr:col>
      <xdr:colOff>284861</xdr:colOff>
      <xdr:row>74</xdr:row>
      <xdr:rowOff>129604</xdr:rowOff>
    </xdr:to>
    <xdr:pic>
      <xdr:nvPicPr>
        <xdr:cNvPr id="21" name="Picture 20">
          <a:extLst>
            <a:ext uri="{FF2B5EF4-FFF2-40B4-BE49-F238E27FC236}">
              <a16:creationId xmlns:a16="http://schemas.microsoft.com/office/drawing/2014/main" id="{734AF90E-F78F-4DCE-B49B-B45BB9C0791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468957" y="1366378"/>
          <a:ext cx="7471729" cy="4322509"/>
        </a:xfrm>
        <a:prstGeom prst="rect">
          <a:avLst/>
        </a:prstGeom>
      </xdr:spPr>
    </xdr:pic>
    <xdr:clientData/>
  </xdr:twoCellAnchor>
  <xdr:twoCellAnchor>
    <xdr:from>
      <xdr:col>8</xdr:col>
      <xdr:colOff>35666</xdr:colOff>
      <xdr:row>66</xdr:row>
      <xdr:rowOff>57597</xdr:rowOff>
    </xdr:from>
    <xdr:to>
      <xdr:col>8</xdr:col>
      <xdr:colOff>5979266</xdr:colOff>
      <xdr:row>73</xdr:row>
      <xdr:rowOff>108397</xdr:rowOff>
    </xdr:to>
    <xdr:graphicFrame macro="">
      <xdr:nvGraphicFramePr>
        <xdr:cNvPr id="2" name="Chart 1">
          <a:extLst>
            <a:ext uri="{FF2B5EF4-FFF2-40B4-BE49-F238E27FC236}">
              <a16:creationId xmlns:a16="http://schemas.microsoft.com/office/drawing/2014/main" id="{C8B0F552-BE7C-446F-9A15-F7ED636B2CB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34533</xdr:colOff>
      <xdr:row>77</xdr:row>
      <xdr:rowOff>57997</xdr:rowOff>
    </xdr:from>
    <xdr:to>
      <xdr:col>8</xdr:col>
      <xdr:colOff>5915577</xdr:colOff>
      <xdr:row>93</xdr:row>
      <xdr:rowOff>23812</xdr:rowOff>
    </xdr:to>
    <xdr:graphicFrame macro="">
      <xdr:nvGraphicFramePr>
        <xdr:cNvPr id="8" name="Chart 7">
          <a:extLst>
            <a:ext uri="{FF2B5EF4-FFF2-40B4-BE49-F238E27FC236}">
              <a16:creationId xmlns:a16="http://schemas.microsoft.com/office/drawing/2014/main" id="{1AF3A691-0B62-4334-A4EF-DED48A9F37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50958</xdr:colOff>
      <xdr:row>142</xdr:row>
      <xdr:rowOff>20844</xdr:rowOff>
    </xdr:from>
    <xdr:to>
      <xdr:col>8</xdr:col>
      <xdr:colOff>5994558</xdr:colOff>
      <xdr:row>165</xdr:row>
      <xdr:rowOff>163285</xdr:rowOff>
    </xdr:to>
    <xdr:graphicFrame macro="">
      <xdr:nvGraphicFramePr>
        <xdr:cNvPr id="20" name="Chart 19">
          <a:extLst>
            <a:ext uri="{FF2B5EF4-FFF2-40B4-BE49-F238E27FC236}">
              <a16:creationId xmlns:a16="http://schemas.microsoft.com/office/drawing/2014/main" id="{3A1D85AB-3153-45A4-B160-165F82FE3D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64771</xdr:colOff>
      <xdr:row>169</xdr:row>
      <xdr:rowOff>54155</xdr:rowOff>
    </xdr:from>
    <xdr:to>
      <xdr:col>8</xdr:col>
      <xdr:colOff>5876925</xdr:colOff>
      <xdr:row>183</xdr:row>
      <xdr:rowOff>134165</xdr:rowOff>
    </xdr:to>
    <xdr:graphicFrame macro="">
      <xdr:nvGraphicFramePr>
        <xdr:cNvPr id="6" name="Chart 5">
          <a:extLst>
            <a:ext uri="{FF2B5EF4-FFF2-40B4-BE49-F238E27FC236}">
              <a16:creationId xmlns:a16="http://schemas.microsoft.com/office/drawing/2014/main" id="{557EC944-E1AB-4EEA-9B45-CCB2CB9BF8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54157</xdr:colOff>
      <xdr:row>190</xdr:row>
      <xdr:rowOff>56332</xdr:rowOff>
    </xdr:from>
    <xdr:to>
      <xdr:col>8</xdr:col>
      <xdr:colOff>5819775</xdr:colOff>
      <xdr:row>209</xdr:row>
      <xdr:rowOff>149678</xdr:rowOff>
    </xdr:to>
    <xdr:graphicFrame macro="">
      <xdr:nvGraphicFramePr>
        <xdr:cNvPr id="13" name="Chart 12">
          <a:extLst>
            <a:ext uri="{FF2B5EF4-FFF2-40B4-BE49-F238E27FC236}">
              <a16:creationId xmlns:a16="http://schemas.microsoft.com/office/drawing/2014/main" id="{F0FD2EA5-CACD-464E-96B1-386318BE01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48895</xdr:colOff>
      <xdr:row>98</xdr:row>
      <xdr:rowOff>6802</xdr:rowOff>
    </xdr:from>
    <xdr:to>
      <xdr:col>8</xdr:col>
      <xdr:colOff>6054635</xdr:colOff>
      <xdr:row>109</xdr:row>
      <xdr:rowOff>153670</xdr:rowOff>
    </xdr:to>
    <xdr:graphicFrame macro="">
      <xdr:nvGraphicFramePr>
        <xdr:cNvPr id="15" name="Chart 14">
          <a:extLst>
            <a:ext uri="{FF2B5EF4-FFF2-40B4-BE49-F238E27FC236}">
              <a16:creationId xmlns:a16="http://schemas.microsoft.com/office/drawing/2014/main" id="{D8B0C96A-A651-4B02-8E86-E9BE563232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50798</xdr:colOff>
      <xdr:row>113</xdr:row>
      <xdr:rowOff>26032</xdr:rowOff>
    </xdr:from>
    <xdr:to>
      <xdr:col>8</xdr:col>
      <xdr:colOff>6081303</xdr:colOff>
      <xdr:row>124</xdr:row>
      <xdr:rowOff>169937</xdr:rowOff>
    </xdr:to>
    <xdr:graphicFrame macro="">
      <xdr:nvGraphicFramePr>
        <xdr:cNvPr id="19" name="Chart 18">
          <a:extLst>
            <a:ext uri="{FF2B5EF4-FFF2-40B4-BE49-F238E27FC236}">
              <a16:creationId xmlns:a16="http://schemas.microsoft.com/office/drawing/2014/main" id="{5EC063AF-BA05-417E-A9DF-1692534459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47148</xdr:colOff>
      <xdr:row>128</xdr:row>
      <xdr:rowOff>27861</xdr:rowOff>
    </xdr:from>
    <xdr:to>
      <xdr:col>8</xdr:col>
      <xdr:colOff>5990748</xdr:colOff>
      <xdr:row>139</xdr:row>
      <xdr:rowOff>10583</xdr:rowOff>
    </xdr:to>
    <xdr:graphicFrame macro="">
      <xdr:nvGraphicFramePr>
        <xdr:cNvPr id="11" name="Chart 10">
          <a:extLst>
            <a:ext uri="{FF2B5EF4-FFF2-40B4-BE49-F238E27FC236}">
              <a16:creationId xmlns:a16="http://schemas.microsoft.com/office/drawing/2014/main" id="{D3587431-95D9-4EE7-9F4A-3814F50CAC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43823</xdr:colOff>
      <xdr:row>45</xdr:row>
      <xdr:rowOff>255</xdr:rowOff>
    </xdr:from>
    <xdr:to>
      <xdr:col>8</xdr:col>
      <xdr:colOff>5987423</xdr:colOff>
      <xdr:row>62</xdr:row>
      <xdr:rowOff>0</xdr:rowOff>
    </xdr:to>
    <xdr:graphicFrame macro="">
      <xdr:nvGraphicFramePr>
        <xdr:cNvPr id="12" name="Chart 11">
          <a:extLst>
            <a:ext uri="{FF2B5EF4-FFF2-40B4-BE49-F238E27FC236}">
              <a16:creationId xmlns:a16="http://schemas.microsoft.com/office/drawing/2014/main" id="{F9ACC897-223A-4D5F-A860-4B8602B870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30247</xdr:colOff>
      <xdr:row>6</xdr:row>
      <xdr:rowOff>15717</xdr:rowOff>
    </xdr:from>
    <xdr:to>
      <xdr:col>8</xdr:col>
      <xdr:colOff>5973847</xdr:colOff>
      <xdr:row>18</xdr:row>
      <xdr:rowOff>95250</xdr:rowOff>
    </xdr:to>
    <xdr:graphicFrame macro="">
      <xdr:nvGraphicFramePr>
        <xdr:cNvPr id="14" name="Chart 13">
          <a:extLst>
            <a:ext uri="{FF2B5EF4-FFF2-40B4-BE49-F238E27FC236}">
              <a16:creationId xmlns:a16="http://schemas.microsoft.com/office/drawing/2014/main" id="{96493806-4E10-41D0-AFB2-21DB57E50F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43823</xdr:colOff>
      <xdr:row>45</xdr:row>
      <xdr:rowOff>255</xdr:rowOff>
    </xdr:from>
    <xdr:to>
      <xdr:col>8</xdr:col>
      <xdr:colOff>5987423</xdr:colOff>
      <xdr:row>62</xdr:row>
      <xdr:rowOff>0</xdr:rowOff>
    </xdr:to>
    <xdr:graphicFrame macro="">
      <xdr:nvGraphicFramePr>
        <xdr:cNvPr id="16" name="Chart 15">
          <a:extLst>
            <a:ext uri="{FF2B5EF4-FFF2-40B4-BE49-F238E27FC236}">
              <a16:creationId xmlns:a16="http://schemas.microsoft.com/office/drawing/2014/main" id="{B7330C86-560A-4A05-933C-3DC5B4CDF9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39766</xdr:colOff>
      <xdr:row>22</xdr:row>
      <xdr:rowOff>16670</xdr:rowOff>
    </xdr:from>
    <xdr:to>
      <xdr:col>8</xdr:col>
      <xdr:colOff>5963602</xdr:colOff>
      <xdr:row>36</xdr:row>
      <xdr:rowOff>135731</xdr:rowOff>
    </xdr:to>
    <xdr:graphicFrame macro="">
      <xdr:nvGraphicFramePr>
        <xdr:cNvPr id="17" name="Chart 16">
          <a:extLst>
            <a:ext uri="{FF2B5EF4-FFF2-40B4-BE49-F238E27FC236}">
              <a16:creationId xmlns:a16="http://schemas.microsoft.com/office/drawing/2014/main" id="{6AD1AD38-C2CE-4606-B00A-3DDADEFE9D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12</xdr:col>
      <xdr:colOff>34653</xdr:colOff>
      <xdr:row>57</xdr:row>
      <xdr:rowOff>20826</xdr:rowOff>
    </xdr:from>
    <xdr:to>
      <xdr:col>12</xdr:col>
      <xdr:colOff>5978253</xdr:colOff>
      <xdr:row>70</xdr:row>
      <xdr:rowOff>169334</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D5294521-3DC0-42D7-9E2F-5EEFE85333D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2668613" y="11900406"/>
              <a:ext cx="5943600" cy="252594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12</xdr:col>
      <xdr:colOff>41160</xdr:colOff>
      <xdr:row>6</xdr:row>
      <xdr:rowOff>12619</xdr:rowOff>
    </xdr:from>
    <xdr:to>
      <xdr:col>12</xdr:col>
      <xdr:colOff>5984760</xdr:colOff>
      <xdr:row>18</xdr:row>
      <xdr:rowOff>0</xdr:rowOff>
    </xdr:to>
    <xdr:graphicFrame macro="">
      <xdr:nvGraphicFramePr>
        <xdr:cNvPr id="4" name="Chart 3">
          <a:extLst>
            <a:ext uri="{FF2B5EF4-FFF2-40B4-BE49-F238E27FC236}">
              <a16:creationId xmlns:a16="http://schemas.microsoft.com/office/drawing/2014/main" id="{28925BFD-91C9-4C2E-A18A-7A12B24EFB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47172</xdr:colOff>
      <xdr:row>22</xdr:row>
      <xdr:rowOff>40</xdr:rowOff>
    </xdr:from>
    <xdr:to>
      <xdr:col>12</xdr:col>
      <xdr:colOff>5990772</xdr:colOff>
      <xdr:row>48</xdr:row>
      <xdr:rowOff>59530</xdr:rowOff>
    </xdr:to>
    <xdr:graphicFrame macro="">
      <xdr:nvGraphicFramePr>
        <xdr:cNvPr id="8" name="Chart 7">
          <a:extLst>
            <a:ext uri="{FF2B5EF4-FFF2-40B4-BE49-F238E27FC236}">
              <a16:creationId xmlns:a16="http://schemas.microsoft.com/office/drawing/2014/main" id="{43F3D624-1AAC-4A76-A4EB-871C9E4B10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31569</xdr:colOff>
      <xdr:row>75</xdr:row>
      <xdr:rowOff>25456</xdr:rowOff>
    </xdr:from>
    <xdr:to>
      <xdr:col>12</xdr:col>
      <xdr:colOff>5975169</xdr:colOff>
      <xdr:row>88</xdr:row>
      <xdr:rowOff>77527</xdr:rowOff>
    </xdr:to>
    <xdr:graphicFrame macro="">
      <xdr:nvGraphicFramePr>
        <xdr:cNvPr id="9" name="Chart 8">
          <a:extLst>
            <a:ext uri="{FF2B5EF4-FFF2-40B4-BE49-F238E27FC236}">
              <a16:creationId xmlns:a16="http://schemas.microsoft.com/office/drawing/2014/main" id="{CE8B6C5A-FE25-45B6-A527-F3F64C4B37B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69056</xdr:colOff>
      <xdr:row>163</xdr:row>
      <xdr:rowOff>21193</xdr:rowOff>
    </xdr:from>
    <xdr:to>
      <xdr:col>12</xdr:col>
      <xdr:colOff>5916284</xdr:colOff>
      <xdr:row>176</xdr:row>
      <xdr:rowOff>89058</xdr:rowOff>
    </xdr:to>
    <xdr:graphicFrame macro="">
      <xdr:nvGraphicFramePr>
        <xdr:cNvPr id="10" name="Chart 9">
          <a:extLst>
            <a:ext uri="{FF2B5EF4-FFF2-40B4-BE49-F238E27FC236}">
              <a16:creationId xmlns:a16="http://schemas.microsoft.com/office/drawing/2014/main" id="{A6674D16-D303-46A8-A7E0-3E0291516AC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60959</xdr:colOff>
      <xdr:row>184</xdr:row>
      <xdr:rowOff>7787</xdr:rowOff>
    </xdr:from>
    <xdr:to>
      <xdr:col>12</xdr:col>
      <xdr:colOff>5878002</xdr:colOff>
      <xdr:row>194</xdr:row>
      <xdr:rowOff>161933</xdr:rowOff>
    </xdr:to>
    <xdr:graphicFrame macro="">
      <xdr:nvGraphicFramePr>
        <xdr:cNvPr id="11" name="Chart 10">
          <a:extLst>
            <a:ext uri="{FF2B5EF4-FFF2-40B4-BE49-F238E27FC236}">
              <a16:creationId xmlns:a16="http://schemas.microsoft.com/office/drawing/2014/main" id="{3E7184D2-11A2-4B92-B1A7-09E14D10B8D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67627</xdr:colOff>
      <xdr:row>217</xdr:row>
      <xdr:rowOff>17448</xdr:rowOff>
    </xdr:from>
    <xdr:to>
      <xdr:col>12</xdr:col>
      <xdr:colOff>5932201</xdr:colOff>
      <xdr:row>231</xdr:row>
      <xdr:rowOff>9759</xdr:rowOff>
    </xdr:to>
    <xdr:graphicFrame macro="">
      <xdr:nvGraphicFramePr>
        <xdr:cNvPr id="2" name="Chart 1">
          <a:extLst>
            <a:ext uri="{FF2B5EF4-FFF2-40B4-BE49-F238E27FC236}">
              <a16:creationId xmlns:a16="http://schemas.microsoft.com/office/drawing/2014/main" id="{518B32E2-C7E7-49F7-A9DD-D3937B78E0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38100</xdr:colOff>
      <xdr:row>260</xdr:row>
      <xdr:rowOff>1239</xdr:rowOff>
    </xdr:from>
    <xdr:to>
      <xdr:col>12</xdr:col>
      <xdr:colOff>5981700</xdr:colOff>
      <xdr:row>279</xdr:row>
      <xdr:rowOff>122872</xdr:rowOff>
    </xdr:to>
    <xdr:graphicFrame macro="">
      <xdr:nvGraphicFramePr>
        <xdr:cNvPr id="30" name="Chart 29">
          <a:extLst>
            <a:ext uri="{FF2B5EF4-FFF2-40B4-BE49-F238E27FC236}">
              <a16:creationId xmlns:a16="http://schemas.microsoft.com/office/drawing/2014/main" id="{07EF7E52-13EE-422F-95D2-7AE0AA537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50245</xdr:colOff>
      <xdr:row>309</xdr:row>
      <xdr:rowOff>40719</xdr:rowOff>
    </xdr:from>
    <xdr:to>
      <xdr:col>12</xdr:col>
      <xdr:colOff>5918359</xdr:colOff>
      <xdr:row>320</xdr:row>
      <xdr:rowOff>193357</xdr:rowOff>
    </xdr:to>
    <xdr:graphicFrame macro="">
      <xdr:nvGraphicFramePr>
        <xdr:cNvPr id="7" name="Chart 6">
          <a:extLst>
            <a:ext uri="{FF2B5EF4-FFF2-40B4-BE49-F238E27FC236}">
              <a16:creationId xmlns:a16="http://schemas.microsoft.com/office/drawing/2014/main" id="{7D7F33C0-999F-469F-8577-E3B99FAD12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35251</xdr:colOff>
      <xdr:row>325</xdr:row>
      <xdr:rowOff>59531</xdr:rowOff>
    </xdr:from>
    <xdr:to>
      <xdr:col>12</xdr:col>
      <xdr:colOff>5940266</xdr:colOff>
      <xdr:row>334</xdr:row>
      <xdr:rowOff>16192</xdr:rowOff>
    </xdr:to>
    <xdr:graphicFrame macro="">
      <xdr:nvGraphicFramePr>
        <xdr:cNvPr id="15" name="Chart 14">
          <a:extLst>
            <a:ext uri="{FF2B5EF4-FFF2-40B4-BE49-F238E27FC236}">
              <a16:creationId xmlns:a16="http://schemas.microsoft.com/office/drawing/2014/main" id="{6B7EB21D-E3D0-4D73-B238-119F147B5B8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45720</xdr:colOff>
      <xdr:row>291</xdr:row>
      <xdr:rowOff>78818</xdr:rowOff>
    </xdr:from>
    <xdr:to>
      <xdr:col>12</xdr:col>
      <xdr:colOff>5889308</xdr:colOff>
      <xdr:row>305</xdr:row>
      <xdr:rowOff>135492</xdr:rowOff>
    </xdr:to>
    <xdr:graphicFrame macro="">
      <xdr:nvGraphicFramePr>
        <xdr:cNvPr id="25" name="Chart 24">
          <a:extLst>
            <a:ext uri="{FF2B5EF4-FFF2-40B4-BE49-F238E27FC236}">
              <a16:creationId xmlns:a16="http://schemas.microsoft.com/office/drawing/2014/main" id="{4C738F0D-8B5C-4FD6-891A-1117401827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44425</xdr:colOff>
      <xdr:row>145</xdr:row>
      <xdr:rowOff>19456</xdr:rowOff>
    </xdr:from>
    <xdr:to>
      <xdr:col>12</xdr:col>
      <xdr:colOff>5988025</xdr:colOff>
      <xdr:row>157</xdr:row>
      <xdr:rowOff>103346</xdr:rowOff>
    </xdr:to>
    <xdr:graphicFrame macro="">
      <xdr:nvGraphicFramePr>
        <xdr:cNvPr id="32" name="Chart 31">
          <a:extLst>
            <a:ext uri="{FF2B5EF4-FFF2-40B4-BE49-F238E27FC236}">
              <a16:creationId xmlns:a16="http://schemas.microsoft.com/office/drawing/2014/main" id="{17482ADC-9E67-4B5C-B369-4BBBFFD09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38814</xdr:colOff>
      <xdr:row>235</xdr:row>
      <xdr:rowOff>55006</xdr:rowOff>
    </xdr:from>
    <xdr:to>
      <xdr:col>12</xdr:col>
      <xdr:colOff>5960269</xdr:colOff>
      <xdr:row>256</xdr:row>
      <xdr:rowOff>95250</xdr:rowOff>
    </xdr:to>
    <xdr:graphicFrame macro="">
      <xdr:nvGraphicFramePr>
        <xdr:cNvPr id="19" name="Chart 18">
          <a:extLst>
            <a:ext uri="{FF2B5EF4-FFF2-40B4-BE49-F238E27FC236}">
              <a16:creationId xmlns:a16="http://schemas.microsoft.com/office/drawing/2014/main" id="{C7DC8DC0-5978-44CA-98F4-6AAD2F71AB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34767</xdr:colOff>
      <xdr:row>199</xdr:row>
      <xdr:rowOff>57151</xdr:rowOff>
    </xdr:from>
    <xdr:to>
      <xdr:col>13</xdr:col>
      <xdr:colOff>9525</xdr:colOff>
      <xdr:row>212</xdr:row>
      <xdr:rowOff>139066</xdr:rowOff>
    </xdr:to>
    <xdr:graphicFrame macro="">
      <xdr:nvGraphicFramePr>
        <xdr:cNvPr id="22" name="Chart 21">
          <a:extLst>
            <a:ext uri="{FF2B5EF4-FFF2-40B4-BE49-F238E27FC236}">
              <a16:creationId xmlns:a16="http://schemas.microsoft.com/office/drawing/2014/main" id="{BCC6626F-7E55-4C38-991C-C1AC53B67B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44292</xdr:colOff>
      <xdr:row>122</xdr:row>
      <xdr:rowOff>16193</xdr:rowOff>
    </xdr:from>
    <xdr:to>
      <xdr:col>12</xdr:col>
      <xdr:colOff>5934075</xdr:colOff>
      <xdr:row>130</xdr:row>
      <xdr:rowOff>95250</xdr:rowOff>
    </xdr:to>
    <xdr:graphicFrame macro="">
      <xdr:nvGraphicFramePr>
        <xdr:cNvPr id="5" name="Chart 4">
          <a:extLst>
            <a:ext uri="{FF2B5EF4-FFF2-40B4-BE49-F238E27FC236}">
              <a16:creationId xmlns:a16="http://schemas.microsoft.com/office/drawing/2014/main" id="{8587A371-DC08-40FE-BAF2-D448FFEC13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12</xdr:col>
      <xdr:colOff>38576</xdr:colOff>
      <xdr:row>133</xdr:row>
      <xdr:rowOff>19049</xdr:rowOff>
    </xdr:from>
    <xdr:to>
      <xdr:col>12</xdr:col>
      <xdr:colOff>5916929</xdr:colOff>
      <xdr:row>140</xdr:row>
      <xdr:rowOff>88581</xdr:rowOff>
    </xdr:to>
    <xdr:graphicFrame macro="">
      <xdr:nvGraphicFramePr>
        <xdr:cNvPr id="23" name="Chart 22">
          <a:extLst>
            <a:ext uri="{FF2B5EF4-FFF2-40B4-BE49-F238E27FC236}">
              <a16:creationId xmlns:a16="http://schemas.microsoft.com/office/drawing/2014/main" id="{56F0A1AE-02F9-4C77-A87E-FA6E95D339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12</xdr:col>
      <xdr:colOff>44769</xdr:colOff>
      <xdr:row>385</xdr:row>
      <xdr:rowOff>16192</xdr:rowOff>
    </xdr:from>
    <xdr:to>
      <xdr:col>12</xdr:col>
      <xdr:colOff>5989797</xdr:colOff>
      <xdr:row>412</xdr:row>
      <xdr:rowOff>130968</xdr:rowOff>
    </xdr:to>
    <xdr:graphicFrame macro="">
      <xdr:nvGraphicFramePr>
        <xdr:cNvPr id="27" name="Chart 26">
          <a:extLst>
            <a:ext uri="{FF2B5EF4-FFF2-40B4-BE49-F238E27FC236}">
              <a16:creationId xmlns:a16="http://schemas.microsoft.com/office/drawing/2014/main" id="{B309574F-FDE6-49C0-BEBE-9CA91EF417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12</xdr:col>
      <xdr:colOff>37148</xdr:colOff>
      <xdr:row>418</xdr:row>
      <xdr:rowOff>58106</xdr:rowOff>
    </xdr:from>
    <xdr:to>
      <xdr:col>12</xdr:col>
      <xdr:colOff>5962173</xdr:colOff>
      <xdr:row>447</xdr:row>
      <xdr:rowOff>154781</xdr:rowOff>
    </xdr:to>
    <xdr:graphicFrame macro="">
      <xdr:nvGraphicFramePr>
        <xdr:cNvPr id="28" name="Chart 27">
          <a:extLst>
            <a:ext uri="{FF2B5EF4-FFF2-40B4-BE49-F238E27FC236}">
              <a16:creationId xmlns:a16="http://schemas.microsoft.com/office/drawing/2014/main" id="{BA88EA40-2006-4AA7-8CB0-AE25AC150D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13</xdr:col>
      <xdr:colOff>78581</xdr:colOff>
      <xdr:row>356</xdr:row>
      <xdr:rowOff>30003</xdr:rowOff>
    </xdr:from>
    <xdr:to>
      <xdr:col>22</xdr:col>
      <xdr:colOff>17620</xdr:colOff>
      <xdr:row>382</xdr:row>
      <xdr:rowOff>320222</xdr:rowOff>
    </xdr:to>
    <xdr:pic>
      <xdr:nvPicPr>
        <xdr:cNvPr id="29" name="Picture 28">
          <a:extLst>
            <a:ext uri="{FF2B5EF4-FFF2-40B4-BE49-F238E27FC236}">
              <a16:creationId xmlns:a16="http://schemas.microsoft.com/office/drawing/2014/main" id="{B5F56F0E-9E9D-415D-B09E-7AC116A5E672}"/>
            </a:ext>
          </a:extLst>
        </xdr:cNvPr>
        <xdr:cNvPicPr>
          <a:picLocks noChangeAspect="1"/>
        </xdr:cNvPicPr>
      </xdr:nvPicPr>
      <xdr:blipFill>
        <a:blip xmlns:r="http://schemas.openxmlformats.org/officeDocument/2006/relationships" r:embed="rId19"/>
        <a:stretch>
          <a:fillRect/>
        </a:stretch>
      </xdr:blipFill>
      <xdr:spPr>
        <a:xfrm>
          <a:off x="18521362" y="71396066"/>
          <a:ext cx="5404008" cy="5495155"/>
        </a:xfrm>
        <a:prstGeom prst="rect">
          <a:avLst/>
        </a:prstGeom>
      </xdr:spPr>
    </xdr:pic>
    <xdr:clientData/>
  </xdr:twoCellAnchor>
  <xdr:twoCellAnchor>
    <xdr:from>
      <xdr:col>12</xdr:col>
      <xdr:colOff>38100</xdr:colOff>
      <xdr:row>356</xdr:row>
      <xdr:rowOff>0</xdr:rowOff>
    </xdr:from>
    <xdr:to>
      <xdr:col>12</xdr:col>
      <xdr:colOff>5884069</xdr:colOff>
      <xdr:row>379</xdr:row>
      <xdr:rowOff>115253</xdr:rowOff>
    </xdr:to>
    <xdr:graphicFrame macro="">
      <xdr:nvGraphicFramePr>
        <xdr:cNvPr id="38" name="Chart 37">
          <a:extLst>
            <a:ext uri="{FF2B5EF4-FFF2-40B4-BE49-F238E27FC236}">
              <a16:creationId xmlns:a16="http://schemas.microsoft.com/office/drawing/2014/main" id="{C19915C6-1641-4250-BCD4-1BAAD4D9D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12</xdr:col>
      <xdr:colOff>40480</xdr:colOff>
      <xdr:row>337</xdr:row>
      <xdr:rowOff>53780</xdr:rowOff>
    </xdr:from>
    <xdr:to>
      <xdr:col>12</xdr:col>
      <xdr:colOff>5984080</xdr:colOff>
      <xdr:row>351</xdr:row>
      <xdr:rowOff>129965</xdr:rowOff>
    </xdr:to>
    <xdr:graphicFrame macro="">
      <xdr:nvGraphicFramePr>
        <xdr:cNvPr id="24" name="Chart 23">
          <a:extLst>
            <a:ext uri="{FF2B5EF4-FFF2-40B4-BE49-F238E27FC236}">
              <a16:creationId xmlns:a16="http://schemas.microsoft.com/office/drawing/2014/main" id="{30534470-30FB-4C27-98A7-C8D6A3C4C0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jects/20041_San%20Joaquin%20Valley%20REAP%20Housing%20Report/05_Product_Files/Existing%20Conditions%20Report/2_Data_Zillow/SJV_REAP_ZillowData_FILTERED_2107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Zillow_Data"/>
      <sheetName val="Notes"/>
    </sheetNames>
    <sheetDataSet>
      <sheetData sheetId="0">
        <row r="2">
          <cell r="B2" t="str">
            <v>United States</v>
          </cell>
          <cell r="C2">
            <v>0</v>
          </cell>
          <cell r="D2">
            <v>1358</v>
          </cell>
          <cell r="E2">
            <v>1364</v>
          </cell>
          <cell r="F2">
            <v>1369</v>
          </cell>
          <cell r="G2">
            <v>1375</v>
          </cell>
          <cell r="H2">
            <v>1381</v>
          </cell>
          <cell r="I2">
            <v>1386</v>
          </cell>
          <cell r="J2">
            <v>1392</v>
          </cell>
          <cell r="K2">
            <v>1397</v>
          </cell>
          <cell r="L2">
            <v>1403</v>
          </cell>
          <cell r="M2">
            <v>1409</v>
          </cell>
          <cell r="N2">
            <v>1414</v>
          </cell>
          <cell r="O2">
            <v>1420</v>
          </cell>
          <cell r="P2">
            <v>1426</v>
          </cell>
          <cell r="Q2">
            <v>1431</v>
          </cell>
          <cell r="R2">
            <v>1436</v>
          </cell>
          <cell r="S2">
            <v>1442</v>
          </cell>
          <cell r="T2">
            <v>1447</v>
          </cell>
          <cell r="U2">
            <v>1453</v>
          </cell>
          <cell r="V2">
            <v>1458</v>
          </cell>
          <cell r="W2">
            <v>1463</v>
          </cell>
          <cell r="X2">
            <v>1469</v>
          </cell>
          <cell r="Y2">
            <v>1474</v>
          </cell>
          <cell r="Z2">
            <v>1479</v>
          </cell>
          <cell r="AA2">
            <v>1484</v>
          </cell>
          <cell r="AB2">
            <v>1489</v>
          </cell>
          <cell r="AC2">
            <v>1494</v>
          </cell>
          <cell r="AD2">
            <v>1499</v>
          </cell>
          <cell r="AE2">
            <v>1503</v>
          </cell>
          <cell r="AF2">
            <v>1507</v>
          </cell>
          <cell r="AG2">
            <v>1511</v>
          </cell>
          <cell r="AH2">
            <v>1516</v>
          </cell>
          <cell r="AI2">
            <v>1520</v>
          </cell>
          <cell r="AJ2">
            <v>1524</v>
          </cell>
          <cell r="AK2">
            <v>1527</v>
          </cell>
          <cell r="AL2">
            <v>1531</v>
          </cell>
          <cell r="AM2">
            <v>1535</v>
          </cell>
          <cell r="AN2">
            <v>1540</v>
          </cell>
          <cell r="AO2">
            <v>1544</v>
          </cell>
          <cell r="AP2">
            <v>1548</v>
          </cell>
          <cell r="AQ2">
            <v>1552</v>
          </cell>
          <cell r="AR2">
            <v>1556</v>
          </cell>
          <cell r="AS2">
            <v>1561</v>
          </cell>
          <cell r="AT2">
            <v>1565</v>
          </cell>
          <cell r="AU2">
            <v>1569</v>
          </cell>
          <cell r="AV2">
            <v>1574</v>
          </cell>
          <cell r="AW2">
            <v>1578</v>
          </cell>
          <cell r="AX2">
            <v>1582</v>
          </cell>
          <cell r="AY2">
            <v>1587</v>
          </cell>
          <cell r="AZ2">
            <v>1591</v>
          </cell>
          <cell r="BA2">
            <v>1596</v>
          </cell>
          <cell r="BB2">
            <v>1600</v>
          </cell>
          <cell r="BC2">
            <v>1605</v>
          </cell>
          <cell r="BD2">
            <v>1610</v>
          </cell>
          <cell r="BE2">
            <v>1615</v>
          </cell>
          <cell r="BF2">
            <v>1620</v>
          </cell>
          <cell r="BG2">
            <v>1625</v>
          </cell>
          <cell r="BH2">
            <v>1630</v>
          </cell>
          <cell r="BI2">
            <v>1635</v>
          </cell>
          <cell r="BJ2">
            <v>1640</v>
          </cell>
          <cell r="BK2">
            <v>1645</v>
          </cell>
          <cell r="BL2">
            <v>1650</v>
          </cell>
          <cell r="BM2">
            <v>1655</v>
          </cell>
          <cell r="BN2">
            <v>1660</v>
          </cell>
          <cell r="BO2">
            <v>1665</v>
          </cell>
          <cell r="BP2">
            <v>1670</v>
          </cell>
          <cell r="BQ2">
            <v>1675</v>
          </cell>
          <cell r="BR2">
            <v>1680</v>
          </cell>
          <cell r="BS2">
            <v>1684</v>
          </cell>
          <cell r="BT2">
            <v>1688</v>
          </cell>
          <cell r="BU2">
            <v>1692</v>
          </cell>
          <cell r="BV2">
            <v>1694</v>
          </cell>
          <cell r="BW2">
            <v>1697</v>
          </cell>
          <cell r="BX2">
            <v>1699</v>
          </cell>
          <cell r="BY2">
            <v>1700</v>
          </cell>
          <cell r="BZ2">
            <v>1701</v>
          </cell>
          <cell r="CA2">
            <v>1702</v>
          </cell>
          <cell r="CB2">
            <v>1703</v>
          </cell>
          <cell r="CC2">
            <v>1704</v>
          </cell>
          <cell r="CD2">
            <v>1705</v>
          </cell>
          <cell r="CE2">
            <v>1709</v>
          </cell>
          <cell r="CF2">
            <v>1713</v>
          </cell>
          <cell r="CG2">
            <v>1717</v>
          </cell>
          <cell r="CH2">
            <v>1724</v>
          </cell>
          <cell r="CI2">
            <v>1730</v>
          </cell>
          <cell r="CJ2">
            <v>1737</v>
          </cell>
          <cell r="CK2">
            <v>1744</v>
          </cell>
          <cell r="CL2">
            <v>1750</v>
          </cell>
          <cell r="CM2">
            <v>1757</v>
          </cell>
          <cell r="CN2">
            <v>1765</v>
          </cell>
          <cell r="CO2">
            <v>1772</v>
          </cell>
        </row>
        <row r="3">
          <cell r="B3" t="str">
            <v>New York, NY</v>
          </cell>
          <cell r="C3">
            <v>1</v>
          </cell>
          <cell r="D3">
            <v>2261</v>
          </cell>
          <cell r="E3">
            <v>2272</v>
          </cell>
          <cell r="F3">
            <v>2282</v>
          </cell>
          <cell r="G3">
            <v>2292</v>
          </cell>
          <cell r="H3">
            <v>2302</v>
          </cell>
          <cell r="I3">
            <v>2312</v>
          </cell>
          <cell r="J3">
            <v>2322</v>
          </cell>
          <cell r="K3">
            <v>2332</v>
          </cell>
          <cell r="L3">
            <v>2342</v>
          </cell>
          <cell r="M3">
            <v>2352</v>
          </cell>
          <cell r="N3">
            <v>2362</v>
          </cell>
          <cell r="O3">
            <v>2371</v>
          </cell>
          <cell r="P3">
            <v>2381</v>
          </cell>
          <cell r="Q3">
            <v>2390</v>
          </cell>
          <cell r="R3">
            <v>2399</v>
          </cell>
          <cell r="S3">
            <v>2408</v>
          </cell>
          <cell r="T3">
            <v>2417</v>
          </cell>
          <cell r="U3">
            <v>2425</v>
          </cell>
          <cell r="V3">
            <v>2434</v>
          </cell>
          <cell r="W3">
            <v>2441</v>
          </cell>
          <cell r="X3">
            <v>2448</v>
          </cell>
          <cell r="Y3">
            <v>2456</v>
          </cell>
          <cell r="Z3">
            <v>2461</v>
          </cell>
          <cell r="AA3">
            <v>2467</v>
          </cell>
          <cell r="AB3">
            <v>2472</v>
          </cell>
          <cell r="AC3">
            <v>2476</v>
          </cell>
          <cell r="AD3">
            <v>2481</v>
          </cell>
          <cell r="AE3">
            <v>2485</v>
          </cell>
          <cell r="AF3">
            <v>2489</v>
          </cell>
          <cell r="AG3">
            <v>2493</v>
          </cell>
          <cell r="AH3">
            <v>2496</v>
          </cell>
          <cell r="AI3">
            <v>2500</v>
          </cell>
          <cell r="AJ3">
            <v>2503</v>
          </cell>
          <cell r="AK3">
            <v>2507</v>
          </cell>
          <cell r="AL3">
            <v>2510</v>
          </cell>
          <cell r="AM3">
            <v>2514</v>
          </cell>
          <cell r="AN3">
            <v>2518</v>
          </cell>
          <cell r="AO3">
            <v>2521</v>
          </cell>
          <cell r="AP3">
            <v>2525</v>
          </cell>
          <cell r="AQ3">
            <v>2529</v>
          </cell>
          <cell r="AR3">
            <v>2532</v>
          </cell>
          <cell r="AS3">
            <v>2536</v>
          </cell>
          <cell r="AT3">
            <v>2539</v>
          </cell>
          <cell r="AU3">
            <v>2541</v>
          </cell>
          <cell r="AV3">
            <v>2544</v>
          </cell>
          <cell r="AW3">
            <v>2547</v>
          </cell>
          <cell r="AX3">
            <v>2549</v>
          </cell>
          <cell r="AY3">
            <v>2551</v>
          </cell>
          <cell r="AZ3">
            <v>2554</v>
          </cell>
          <cell r="BA3">
            <v>2557</v>
          </cell>
          <cell r="BB3">
            <v>2560</v>
          </cell>
          <cell r="BC3">
            <v>2563</v>
          </cell>
          <cell r="BD3">
            <v>2568</v>
          </cell>
          <cell r="BE3">
            <v>2572</v>
          </cell>
          <cell r="BF3">
            <v>2576</v>
          </cell>
          <cell r="BG3">
            <v>2581</v>
          </cell>
          <cell r="BH3">
            <v>2586</v>
          </cell>
          <cell r="BI3">
            <v>2591</v>
          </cell>
          <cell r="BJ3">
            <v>2596</v>
          </cell>
          <cell r="BK3">
            <v>2602</v>
          </cell>
          <cell r="BL3">
            <v>2607</v>
          </cell>
          <cell r="BM3">
            <v>2613</v>
          </cell>
          <cell r="BN3">
            <v>2618</v>
          </cell>
          <cell r="BO3">
            <v>2624</v>
          </cell>
          <cell r="BP3">
            <v>2628</v>
          </cell>
          <cell r="BQ3">
            <v>2633</v>
          </cell>
          <cell r="BR3">
            <v>2638</v>
          </cell>
          <cell r="BS3">
            <v>2642</v>
          </cell>
          <cell r="BT3">
            <v>2645</v>
          </cell>
          <cell r="BU3">
            <v>2649</v>
          </cell>
          <cell r="BV3">
            <v>2646</v>
          </cell>
          <cell r="BW3">
            <v>2643</v>
          </cell>
          <cell r="BX3">
            <v>2640</v>
          </cell>
          <cell r="BY3">
            <v>2627</v>
          </cell>
          <cell r="BZ3">
            <v>2614</v>
          </cell>
          <cell r="CA3">
            <v>2601</v>
          </cell>
          <cell r="CB3">
            <v>2583</v>
          </cell>
          <cell r="CC3">
            <v>2564</v>
          </cell>
          <cell r="CD3">
            <v>2546</v>
          </cell>
          <cell r="CE3">
            <v>2531</v>
          </cell>
          <cell r="CF3">
            <v>2517</v>
          </cell>
          <cell r="CG3">
            <v>2503</v>
          </cell>
          <cell r="CH3">
            <v>2493</v>
          </cell>
          <cell r="CI3">
            <v>2483</v>
          </cell>
          <cell r="CJ3">
            <v>2473</v>
          </cell>
          <cell r="CK3">
            <v>2464</v>
          </cell>
          <cell r="CL3">
            <v>2456</v>
          </cell>
          <cell r="CM3">
            <v>2447</v>
          </cell>
          <cell r="CN3">
            <v>2440</v>
          </cell>
          <cell r="CO3">
            <v>2432</v>
          </cell>
        </row>
        <row r="4">
          <cell r="B4" t="str">
            <v>Los Angeles-Long Beach-Anaheim, CA</v>
          </cell>
          <cell r="C4">
            <v>2</v>
          </cell>
          <cell r="D4">
            <v>1771</v>
          </cell>
          <cell r="E4">
            <v>1781</v>
          </cell>
          <cell r="F4">
            <v>1792</v>
          </cell>
          <cell r="G4">
            <v>1803</v>
          </cell>
          <cell r="H4">
            <v>1813</v>
          </cell>
          <cell r="I4">
            <v>1824</v>
          </cell>
          <cell r="J4">
            <v>1835</v>
          </cell>
          <cell r="K4">
            <v>1845</v>
          </cell>
          <cell r="L4">
            <v>1856</v>
          </cell>
          <cell r="M4">
            <v>1867</v>
          </cell>
          <cell r="N4">
            <v>1877</v>
          </cell>
          <cell r="O4">
            <v>1888</v>
          </cell>
          <cell r="P4">
            <v>1899</v>
          </cell>
          <cell r="Q4">
            <v>1909</v>
          </cell>
          <cell r="R4">
            <v>1919</v>
          </cell>
          <cell r="S4">
            <v>1930</v>
          </cell>
          <cell r="T4">
            <v>1940</v>
          </cell>
          <cell r="U4">
            <v>1951</v>
          </cell>
          <cell r="V4">
            <v>1962</v>
          </cell>
          <cell r="W4">
            <v>1972</v>
          </cell>
          <cell r="X4">
            <v>1983</v>
          </cell>
          <cell r="Y4">
            <v>1994</v>
          </cell>
          <cell r="Z4">
            <v>2005</v>
          </cell>
          <cell r="AA4">
            <v>2016</v>
          </cell>
          <cell r="AB4">
            <v>2027</v>
          </cell>
          <cell r="AC4">
            <v>2037</v>
          </cell>
          <cell r="AD4">
            <v>2048</v>
          </cell>
          <cell r="AE4">
            <v>2058</v>
          </cell>
          <cell r="AF4">
            <v>2068</v>
          </cell>
          <cell r="AG4">
            <v>2077</v>
          </cell>
          <cell r="AH4">
            <v>2087</v>
          </cell>
          <cell r="AI4">
            <v>2096</v>
          </cell>
          <cell r="AJ4">
            <v>2105</v>
          </cell>
          <cell r="AK4">
            <v>2115</v>
          </cell>
          <cell r="AL4">
            <v>2124</v>
          </cell>
          <cell r="AM4">
            <v>2133</v>
          </cell>
          <cell r="AN4">
            <v>2142</v>
          </cell>
          <cell r="AO4">
            <v>2152</v>
          </cell>
          <cell r="AP4">
            <v>2161</v>
          </cell>
          <cell r="AQ4">
            <v>2170</v>
          </cell>
          <cell r="AR4">
            <v>2179</v>
          </cell>
          <cell r="AS4">
            <v>2188</v>
          </cell>
          <cell r="AT4">
            <v>2197</v>
          </cell>
          <cell r="AU4">
            <v>2205</v>
          </cell>
          <cell r="AV4">
            <v>2213</v>
          </cell>
          <cell r="AW4">
            <v>2221</v>
          </cell>
          <cell r="AX4">
            <v>2228</v>
          </cell>
          <cell r="AY4">
            <v>2236</v>
          </cell>
          <cell r="AZ4">
            <v>2243</v>
          </cell>
          <cell r="BA4">
            <v>2251</v>
          </cell>
          <cell r="BB4">
            <v>2259</v>
          </cell>
          <cell r="BC4">
            <v>2267</v>
          </cell>
          <cell r="BD4">
            <v>2275</v>
          </cell>
          <cell r="BE4">
            <v>2283</v>
          </cell>
          <cell r="BF4">
            <v>2292</v>
          </cell>
          <cell r="BG4">
            <v>2300</v>
          </cell>
          <cell r="BH4">
            <v>2308</v>
          </cell>
          <cell r="BI4">
            <v>2316</v>
          </cell>
          <cell r="BJ4">
            <v>2323</v>
          </cell>
          <cell r="BK4">
            <v>2331</v>
          </cell>
          <cell r="BL4">
            <v>2338</v>
          </cell>
          <cell r="BM4">
            <v>2346</v>
          </cell>
          <cell r="BN4">
            <v>2353</v>
          </cell>
          <cell r="BO4">
            <v>2360</v>
          </cell>
          <cell r="BP4">
            <v>2367</v>
          </cell>
          <cell r="BQ4">
            <v>2374</v>
          </cell>
          <cell r="BR4">
            <v>2381</v>
          </cell>
          <cell r="BS4">
            <v>2386</v>
          </cell>
          <cell r="BT4">
            <v>2392</v>
          </cell>
          <cell r="BU4">
            <v>2397</v>
          </cell>
          <cell r="BV4">
            <v>2399</v>
          </cell>
          <cell r="BW4">
            <v>2401</v>
          </cell>
          <cell r="BX4">
            <v>2402</v>
          </cell>
          <cell r="BY4">
            <v>2402</v>
          </cell>
          <cell r="BZ4">
            <v>2401</v>
          </cell>
          <cell r="CA4">
            <v>2400</v>
          </cell>
          <cell r="CB4">
            <v>2399</v>
          </cell>
          <cell r="CC4">
            <v>2398</v>
          </cell>
          <cell r="CD4">
            <v>2396</v>
          </cell>
          <cell r="CE4">
            <v>2398</v>
          </cell>
          <cell r="CF4">
            <v>2400</v>
          </cell>
          <cell r="CG4">
            <v>2402</v>
          </cell>
          <cell r="CH4">
            <v>2407</v>
          </cell>
          <cell r="CI4">
            <v>2412</v>
          </cell>
          <cell r="CJ4">
            <v>2417</v>
          </cell>
          <cell r="CK4">
            <v>2422</v>
          </cell>
          <cell r="CL4">
            <v>2428</v>
          </cell>
          <cell r="CM4">
            <v>2433</v>
          </cell>
          <cell r="CN4">
            <v>2439</v>
          </cell>
          <cell r="CO4">
            <v>2445</v>
          </cell>
        </row>
        <row r="5">
          <cell r="B5" t="str">
            <v>Chicago, IL</v>
          </cell>
          <cell r="C5">
            <v>3</v>
          </cell>
          <cell r="D5">
            <v>1501</v>
          </cell>
          <cell r="E5">
            <v>1505</v>
          </cell>
          <cell r="F5">
            <v>1509</v>
          </cell>
          <cell r="G5">
            <v>1513</v>
          </cell>
          <cell r="H5">
            <v>1517</v>
          </cell>
          <cell r="I5">
            <v>1520</v>
          </cell>
          <cell r="J5">
            <v>1524</v>
          </cell>
          <cell r="K5">
            <v>1528</v>
          </cell>
          <cell r="L5">
            <v>1532</v>
          </cell>
          <cell r="M5">
            <v>1535</v>
          </cell>
          <cell r="N5">
            <v>1539</v>
          </cell>
          <cell r="O5">
            <v>1543</v>
          </cell>
          <cell r="P5">
            <v>1546</v>
          </cell>
          <cell r="Q5">
            <v>1550</v>
          </cell>
          <cell r="R5">
            <v>1554</v>
          </cell>
          <cell r="S5">
            <v>1558</v>
          </cell>
          <cell r="T5">
            <v>1562</v>
          </cell>
          <cell r="U5">
            <v>1566</v>
          </cell>
          <cell r="V5">
            <v>1570</v>
          </cell>
          <cell r="W5">
            <v>1575</v>
          </cell>
          <cell r="X5">
            <v>1580</v>
          </cell>
          <cell r="Y5">
            <v>1585</v>
          </cell>
          <cell r="Z5">
            <v>1590</v>
          </cell>
          <cell r="AA5">
            <v>1595</v>
          </cell>
          <cell r="AB5">
            <v>1600</v>
          </cell>
          <cell r="AC5">
            <v>1604</v>
          </cell>
          <cell r="AD5">
            <v>1608</v>
          </cell>
          <cell r="AE5">
            <v>1612</v>
          </cell>
          <cell r="AF5">
            <v>1615</v>
          </cell>
          <cell r="AG5">
            <v>1618</v>
          </cell>
          <cell r="AH5">
            <v>1621</v>
          </cell>
          <cell r="AI5">
            <v>1624</v>
          </cell>
          <cell r="AJ5">
            <v>1627</v>
          </cell>
          <cell r="AK5">
            <v>1630</v>
          </cell>
          <cell r="AL5">
            <v>1633</v>
          </cell>
          <cell r="AM5">
            <v>1635</v>
          </cell>
          <cell r="AN5">
            <v>1638</v>
          </cell>
          <cell r="AO5">
            <v>1641</v>
          </cell>
          <cell r="AP5">
            <v>1643</v>
          </cell>
          <cell r="AQ5">
            <v>1646</v>
          </cell>
          <cell r="AR5">
            <v>1649</v>
          </cell>
          <cell r="AS5">
            <v>1652</v>
          </cell>
          <cell r="AT5">
            <v>1655</v>
          </cell>
          <cell r="AU5">
            <v>1658</v>
          </cell>
          <cell r="AV5">
            <v>1660</v>
          </cell>
          <cell r="AW5">
            <v>1663</v>
          </cell>
          <cell r="AX5">
            <v>1666</v>
          </cell>
          <cell r="AY5">
            <v>1668</v>
          </cell>
          <cell r="AZ5">
            <v>1671</v>
          </cell>
          <cell r="BA5">
            <v>1673</v>
          </cell>
          <cell r="BB5">
            <v>1676</v>
          </cell>
          <cell r="BC5">
            <v>1679</v>
          </cell>
          <cell r="BD5">
            <v>1682</v>
          </cell>
          <cell r="BE5">
            <v>1685</v>
          </cell>
          <cell r="BF5">
            <v>1688</v>
          </cell>
          <cell r="BG5">
            <v>1691</v>
          </cell>
          <cell r="BH5">
            <v>1694</v>
          </cell>
          <cell r="BI5">
            <v>1697</v>
          </cell>
          <cell r="BJ5">
            <v>1701</v>
          </cell>
          <cell r="BK5">
            <v>1704</v>
          </cell>
          <cell r="BL5">
            <v>1708</v>
          </cell>
          <cell r="BM5">
            <v>1712</v>
          </cell>
          <cell r="BN5">
            <v>1716</v>
          </cell>
          <cell r="BO5">
            <v>1720</v>
          </cell>
          <cell r="BP5">
            <v>1724</v>
          </cell>
          <cell r="BQ5">
            <v>1728</v>
          </cell>
          <cell r="BR5">
            <v>1732</v>
          </cell>
          <cell r="BS5">
            <v>1735</v>
          </cell>
          <cell r="BT5">
            <v>1738</v>
          </cell>
          <cell r="BU5">
            <v>1742</v>
          </cell>
          <cell r="BV5">
            <v>1743</v>
          </cell>
          <cell r="BW5">
            <v>1744</v>
          </cell>
          <cell r="BX5">
            <v>1745</v>
          </cell>
          <cell r="BY5">
            <v>1743</v>
          </cell>
          <cell r="BZ5">
            <v>1742</v>
          </cell>
          <cell r="CA5">
            <v>1740</v>
          </cell>
          <cell r="CB5">
            <v>1737</v>
          </cell>
          <cell r="CC5">
            <v>1733</v>
          </cell>
          <cell r="CD5">
            <v>1730</v>
          </cell>
          <cell r="CE5">
            <v>1728</v>
          </cell>
          <cell r="CF5">
            <v>1727</v>
          </cell>
          <cell r="CG5">
            <v>1725</v>
          </cell>
          <cell r="CH5">
            <v>1725</v>
          </cell>
          <cell r="CI5">
            <v>1726</v>
          </cell>
          <cell r="CJ5">
            <v>1726</v>
          </cell>
          <cell r="CK5">
            <v>1726</v>
          </cell>
          <cell r="CL5">
            <v>1727</v>
          </cell>
          <cell r="CM5">
            <v>1728</v>
          </cell>
          <cell r="CN5">
            <v>1729</v>
          </cell>
          <cell r="CO5">
            <v>1730</v>
          </cell>
        </row>
        <row r="6">
          <cell r="B6" t="str">
            <v>Dallas-Fort Worth, TX</v>
          </cell>
          <cell r="C6">
            <v>4</v>
          </cell>
          <cell r="D6">
            <v>1178</v>
          </cell>
          <cell r="E6">
            <v>1182</v>
          </cell>
          <cell r="F6">
            <v>1186</v>
          </cell>
          <cell r="G6">
            <v>1190</v>
          </cell>
          <cell r="H6">
            <v>1194</v>
          </cell>
          <cell r="I6">
            <v>1197</v>
          </cell>
          <cell r="J6">
            <v>1201</v>
          </cell>
          <cell r="K6">
            <v>1205</v>
          </cell>
          <cell r="L6">
            <v>1209</v>
          </cell>
          <cell r="M6">
            <v>1213</v>
          </cell>
          <cell r="N6">
            <v>1217</v>
          </cell>
          <cell r="O6">
            <v>1221</v>
          </cell>
          <cell r="P6">
            <v>1226</v>
          </cell>
          <cell r="Q6">
            <v>1231</v>
          </cell>
          <cell r="R6">
            <v>1235</v>
          </cell>
          <cell r="S6">
            <v>1240</v>
          </cell>
          <cell r="T6">
            <v>1245</v>
          </cell>
          <cell r="U6">
            <v>1250</v>
          </cell>
          <cell r="V6">
            <v>1254</v>
          </cell>
          <cell r="W6">
            <v>1259</v>
          </cell>
          <cell r="X6">
            <v>1264</v>
          </cell>
          <cell r="Y6">
            <v>1269</v>
          </cell>
          <cell r="Z6">
            <v>1274</v>
          </cell>
          <cell r="AA6">
            <v>1279</v>
          </cell>
          <cell r="AB6">
            <v>1284</v>
          </cell>
          <cell r="AC6">
            <v>1290</v>
          </cell>
          <cell r="AD6">
            <v>1295</v>
          </cell>
          <cell r="AE6">
            <v>1301</v>
          </cell>
          <cell r="AF6">
            <v>1306</v>
          </cell>
          <cell r="AG6">
            <v>1312</v>
          </cell>
          <cell r="AH6">
            <v>1317</v>
          </cell>
          <cell r="AI6">
            <v>1322</v>
          </cell>
          <cell r="AJ6">
            <v>1327</v>
          </cell>
          <cell r="AK6">
            <v>1332</v>
          </cell>
          <cell r="AL6">
            <v>1337</v>
          </cell>
          <cell r="AM6">
            <v>1342</v>
          </cell>
          <cell r="AN6">
            <v>1346</v>
          </cell>
          <cell r="AO6">
            <v>1351</v>
          </cell>
          <cell r="AP6">
            <v>1356</v>
          </cell>
          <cell r="AQ6">
            <v>1360</v>
          </cell>
          <cell r="AR6">
            <v>1365</v>
          </cell>
          <cell r="AS6">
            <v>1369</v>
          </cell>
          <cell r="AT6">
            <v>1374</v>
          </cell>
          <cell r="AU6">
            <v>1378</v>
          </cell>
          <cell r="AV6">
            <v>1382</v>
          </cell>
          <cell r="AW6">
            <v>1386</v>
          </cell>
          <cell r="AX6">
            <v>1390</v>
          </cell>
          <cell r="AY6">
            <v>1394</v>
          </cell>
          <cell r="AZ6">
            <v>1397</v>
          </cell>
          <cell r="BA6">
            <v>1401</v>
          </cell>
          <cell r="BB6">
            <v>1405</v>
          </cell>
          <cell r="BC6">
            <v>1409</v>
          </cell>
          <cell r="BD6">
            <v>1413</v>
          </cell>
          <cell r="BE6">
            <v>1417</v>
          </cell>
          <cell r="BF6">
            <v>1421</v>
          </cell>
          <cell r="BG6">
            <v>1425</v>
          </cell>
          <cell r="BH6">
            <v>1429</v>
          </cell>
          <cell r="BI6">
            <v>1434</v>
          </cell>
          <cell r="BJ6">
            <v>1438</v>
          </cell>
          <cell r="BK6">
            <v>1443</v>
          </cell>
          <cell r="BL6">
            <v>1447</v>
          </cell>
          <cell r="BM6">
            <v>1452</v>
          </cell>
          <cell r="BN6">
            <v>1456</v>
          </cell>
          <cell r="BO6">
            <v>1461</v>
          </cell>
          <cell r="BP6">
            <v>1465</v>
          </cell>
          <cell r="BQ6">
            <v>1469</v>
          </cell>
          <cell r="BR6">
            <v>1474</v>
          </cell>
          <cell r="BS6">
            <v>1477</v>
          </cell>
          <cell r="BT6">
            <v>1480</v>
          </cell>
          <cell r="BU6">
            <v>1484</v>
          </cell>
          <cell r="BV6">
            <v>1486</v>
          </cell>
          <cell r="BW6">
            <v>1488</v>
          </cell>
          <cell r="BX6">
            <v>1490</v>
          </cell>
          <cell r="BY6">
            <v>1491</v>
          </cell>
          <cell r="BZ6">
            <v>1493</v>
          </cell>
          <cell r="CA6">
            <v>1495</v>
          </cell>
          <cell r="CB6">
            <v>1497</v>
          </cell>
          <cell r="CC6">
            <v>1500</v>
          </cell>
          <cell r="CD6">
            <v>1502</v>
          </cell>
          <cell r="CE6">
            <v>1508</v>
          </cell>
          <cell r="CF6">
            <v>1514</v>
          </cell>
          <cell r="CG6">
            <v>1521</v>
          </cell>
          <cell r="CH6">
            <v>1529</v>
          </cell>
          <cell r="CI6">
            <v>1537</v>
          </cell>
          <cell r="CJ6">
            <v>1546</v>
          </cell>
          <cell r="CK6">
            <v>1554</v>
          </cell>
          <cell r="CL6">
            <v>1563</v>
          </cell>
          <cell r="CM6">
            <v>1572</v>
          </cell>
          <cell r="CN6">
            <v>1581</v>
          </cell>
          <cell r="CO6">
            <v>1591</v>
          </cell>
        </row>
        <row r="7">
          <cell r="B7" t="str">
            <v>Philadelphia, PA</v>
          </cell>
          <cell r="C7">
            <v>5</v>
          </cell>
          <cell r="D7">
            <v>1395</v>
          </cell>
          <cell r="E7">
            <v>1398</v>
          </cell>
          <cell r="F7">
            <v>1401</v>
          </cell>
          <cell r="G7">
            <v>1404</v>
          </cell>
          <cell r="H7">
            <v>1406</v>
          </cell>
          <cell r="I7">
            <v>1409</v>
          </cell>
          <cell r="J7">
            <v>1412</v>
          </cell>
          <cell r="K7">
            <v>1415</v>
          </cell>
          <cell r="L7">
            <v>1418</v>
          </cell>
          <cell r="M7">
            <v>1421</v>
          </cell>
          <cell r="N7">
            <v>1424</v>
          </cell>
          <cell r="O7">
            <v>1427</v>
          </cell>
          <cell r="P7">
            <v>1431</v>
          </cell>
          <cell r="Q7">
            <v>1434</v>
          </cell>
          <cell r="R7">
            <v>1437</v>
          </cell>
          <cell r="S7">
            <v>1440</v>
          </cell>
          <cell r="T7">
            <v>1443</v>
          </cell>
          <cell r="U7">
            <v>1447</v>
          </cell>
          <cell r="V7">
            <v>1450</v>
          </cell>
          <cell r="W7">
            <v>1454</v>
          </cell>
          <cell r="X7">
            <v>1458</v>
          </cell>
          <cell r="Y7">
            <v>1462</v>
          </cell>
          <cell r="Z7">
            <v>1466</v>
          </cell>
          <cell r="AA7">
            <v>1469</v>
          </cell>
          <cell r="AB7">
            <v>1473</v>
          </cell>
          <cell r="AC7">
            <v>1476</v>
          </cell>
          <cell r="AD7">
            <v>1480</v>
          </cell>
          <cell r="AE7">
            <v>1483</v>
          </cell>
          <cell r="AF7">
            <v>1486</v>
          </cell>
          <cell r="AG7">
            <v>1489</v>
          </cell>
          <cell r="AH7">
            <v>1493</v>
          </cell>
          <cell r="AI7">
            <v>1495</v>
          </cell>
          <cell r="AJ7">
            <v>1498</v>
          </cell>
          <cell r="AK7">
            <v>1501</v>
          </cell>
          <cell r="AL7">
            <v>1504</v>
          </cell>
          <cell r="AM7">
            <v>1506</v>
          </cell>
          <cell r="AN7">
            <v>1509</v>
          </cell>
          <cell r="AO7">
            <v>1512</v>
          </cell>
          <cell r="AP7">
            <v>1514</v>
          </cell>
          <cell r="AQ7">
            <v>1517</v>
          </cell>
          <cell r="AR7">
            <v>1520</v>
          </cell>
          <cell r="AS7">
            <v>1523</v>
          </cell>
          <cell r="AT7">
            <v>1526</v>
          </cell>
          <cell r="AU7">
            <v>1529</v>
          </cell>
          <cell r="AV7">
            <v>1532</v>
          </cell>
          <cell r="AW7">
            <v>1536</v>
          </cell>
          <cell r="AX7">
            <v>1539</v>
          </cell>
          <cell r="AY7">
            <v>1542</v>
          </cell>
          <cell r="AZ7">
            <v>1546</v>
          </cell>
          <cell r="BA7">
            <v>1550</v>
          </cell>
          <cell r="BB7">
            <v>1554</v>
          </cell>
          <cell r="BC7">
            <v>1557</v>
          </cell>
          <cell r="BD7">
            <v>1561</v>
          </cell>
          <cell r="BE7">
            <v>1566</v>
          </cell>
          <cell r="BF7">
            <v>1570</v>
          </cell>
          <cell r="BG7">
            <v>1574</v>
          </cell>
          <cell r="BH7">
            <v>1578</v>
          </cell>
          <cell r="BI7">
            <v>1583</v>
          </cell>
          <cell r="BJ7">
            <v>1587</v>
          </cell>
          <cell r="BK7">
            <v>1591</v>
          </cell>
          <cell r="BL7">
            <v>1596</v>
          </cell>
          <cell r="BM7">
            <v>1600</v>
          </cell>
          <cell r="BN7">
            <v>1605</v>
          </cell>
          <cell r="BO7">
            <v>1609</v>
          </cell>
          <cell r="BP7">
            <v>1613</v>
          </cell>
          <cell r="BQ7">
            <v>1617</v>
          </cell>
          <cell r="BR7">
            <v>1621</v>
          </cell>
          <cell r="BS7">
            <v>1625</v>
          </cell>
          <cell r="BT7">
            <v>1629</v>
          </cell>
          <cell r="BU7">
            <v>1632</v>
          </cell>
          <cell r="BV7">
            <v>1635</v>
          </cell>
          <cell r="BW7">
            <v>1637</v>
          </cell>
          <cell r="BX7">
            <v>1640</v>
          </cell>
          <cell r="BY7">
            <v>1642</v>
          </cell>
          <cell r="BZ7">
            <v>1644</v>
          </cell>
          <cell r="CA7">
            <v>1646</v>
          </cell>
          <cell r="CB7">
            <v>1649</v>
          </cell>
          <cell r="CC7">
            <v>1651</v>
          </cell>
          <cell r="CD7">
            <v>1653</v>
          </cell>
          <cell r="CE7">
            <v>1657</v>
          </cell>
          <cell r="CF7">
            <v>1661</v>
          </cell>
          <cell r="CG7">
            <v>1665</v>
          </cell>
          <cell r="CH7">
            <v>1670</v>
          </cell>
          <cell r="CI7">
            <v>1674</v>
          </cell>
          <cell r="CJ7">
            <v>1679</v>
          </cell>
          <cell r="CK7">
            <v>1684</v>
          </cell>
          <cell r="CL7">
            <v>1689</v>
          </cell>
          <cell r="CM7">
            <v>1694</v>
          </cell>
          <cell r="CN7">
            <v>1700</v>
          </cell>
          <cell r="CO7">
            <v>1705</v>
          </cell>
        </row>
        <row r="8">
          <cell r="B8" t="str">
            <v>Houston, TX</v>
          </cell>
          <cell r="C8">
            <v>6</v>
          </cell>
          <cell r="D8">
            <v>1191</v>
          </cell>
          <cell r="E8">
            <v>1197</v>
          </cell>
          <cell r="F8">
            <v>1204</v>
          </cell>
          <cell r="G8">
            <v>1211</v>
          </cell>
          <cell r="H8">
            <v>1218</v>
          </cell>
          <cell r="I8">
            <v>1225</v>
          </cell>
          <cell r="J8">
            <v>1231</v>
          </cell>
          <cell r="K8">
            <v>1238</v>
          </cell>
          <cell r="L8">
            <v>1244</v>
          </cell>
          <cell r="M8">
            <v>1251</v>
          </cell>
          <cell r="N8">
            <v>1256</v>
          </cell>
          <cell r="O8">
            <v>1261</v>
          </cell>
          <cell r="P8">
            <v>1267</v>
          </cell>
          <cell r="Q8">
            <v>1270</v>
          </cell>
          <cell r="R8">
            <v>1274</v>
          </cell>
          <cell r="S8">
            <v>1278</v>
          </cell>
          <cell r="T8">
            <v>1281</v>
          </cell>
          <cell r="U8">
            <v>1284</v>
          </cell>
          <cell r="V8">
            <v>1287</v>
          </cell>
          <cell r="W8">
            <v>1289</v>
          </cell>
          <cell r="X8">
            <v>1292</v>
          </cell>
          <cell r="Y8">
            <v>1294</v>
          </cell>
          <cell r="Z8">
            <v>1295</v>
          </cell>
          <cell r="AA8">
            <v>1297</v>
          </cell>
          <cell r="AB8">
            <v>1298</v>
          </cell>
          <cell r="AC8">
            <v>1298</v>
          </cell>
          <cell r="AD8">
            <v>1299</v>
          </cell>
          <cell r="AE8">
            <v>1299</v>
          </cell>
          <cell r="AF8">
            <v>1298</v>
          </cell>
          <cell r="AG8">
            <v>1298</v>
          </cell>
          <cell r="AH8">
            <v>1298</v>
          </cell>
          <cell r="AI8">
            <v>1297</v>
          </cell>
          <cell r="AJ8">
            <v>1296</v>
          </cell>
          <cell r="AK8">
            <v>1295</v>
          </cell>
          <cell r="AL8">
            <v>1295</v>
          </cell>
          <cell r="AM8">
            <v>1295</v>
          </cell>
          <cell r="AN8">
            <v>1295</v>
          </cell>
          <cell r="AO8">
            <v>1296</v>
          </cell>
          <cell r="AP8">
            <v>1297</v>
          </cell>
          <cell r="AQ8">
            <v>1298</v>
          </cell>
          <cell r="AR8">
            <v>1301</v>
          </cell>
          <cell r="AS8">
            <v>1304</v>
          </cell>
          <cell r="AT8">
            <v>1307</v>
          </cell>
          <cell r="AU8">
            <v>1312</v>
          </cell>
          <cell r="AV8">
            <v>1316</v>
          </cell>
          <cell r="AW8">
            <v>1320</v>
          </cell>
          <cell r="AX8">
            <v>1324</v>
          </cell>
          <cell r="AY8">
            <v>1328</v>
          </cell>
          <cell r="AZ8">
            <v>1332</v>
          </cell>
          <cell r="BA8">
            <v>1336</v>
          </cell>
          <cell r="BB8">
            <v>1339</v>
          </cell>
          <cell r="BC8">
            <v>1343</v>
          </cell>
          <cell r="BD8">
            <v>1345</v>
          </cell>
          <cell r="BE8">
            <v>1348</v>
          </cell>
          <cell r="BF8">
            <v>1350</v>
          </cell>
          <cell r="BG8">
            <v>1352</v>
          </cell>
          <cell r="BH8">
            <v>1353</v>
          </cell>
          <cell r="BI8">
            <v>1355</v>
          </cell>
          <cell r="BJ8">
            <v>1357</v>
          </cell>
          <cell r="BK8">
            <v>1359</v>
          </cell>
          <cell r="BL8">
            <v>1361</v>
          </cell>
          <cell r="BM8">
            <v>1363</v>
          </cell>
          <cell r="BN8">
            <v>1365</v>
          </cell>
          <cell r="BO8">
            <v>1367</v>
          </cell>
          <cell r="BP8">
            <v>1369</v>
          </cell>
          <cell r="BQ8">
            <v>1371</v>
          </cell>
          <cell r="BR8">
            <v>1373</v>
          </cell>
          <cell r="BS8">
            <v>1374</v>
          </cell>
          <cell r="BT8">
            <v>1376</v>
          </cell>
          <cell r="BU8">
            <v>1378</v>
          </cell>
          <cell r="BV8">
            <v>1378</v>
          </cell>
          <cell r="BW8">
            <v>1378</v>
          </cell>
          <cell r="BX8">
            <v>1379</v>
          </cell>
          <cell r="BY8">
            <v>1379</v>
          </cell>
          <cell r="BZ8">
            <v>1378</v>
          </cell>
          <cell r="CA8">
            <v>1378</v>
          </cell>
          <cell r="CB8">
            <v>1378</v>
          </cell>
          <cell r="CC8">
            <v>1378</v>
          </cell>
          <cell r="CD8">
            <v>1378</v>
          </cell>
          <cell r="CE8">
            <v>1381</v>
          </cell>
          <cell r="CF8">
            <v>1383</v>
          </cell>
          <cell r="CG8">
            <v>1385</v>
          </cell>
          <cell r="CH8">
            <v>1389</v>
          </cell>
          <cell r="CI8">
            <v>1393</v>
          </cell>
          <cell r="CJ8">
            <v>1397</v>
          </cell>
          <cell r="CK8">
            <v>1401</v>
          </cell>
          <cell r="CL8">
            <v>1406</v>
          </cell>
          <cell r="CM8">
            <v>1410</v>
          </cell>
          <cell r="CN8">
            <v>1414</v>
          </cell>
          <cell r="CO8">
            <v>1419</v>
          </cell>
        </row>
        <row r="9">
          <cell r="B9" t="str">
            <v>Washington, DC</v>
          </cell>
          <cell r="C9">
            <v>7</v>
          </cell>
          <cell r="D9">
            <v>1847</v>
          </cell>
          <cell r="E9">
            <v>1851</v>
          </cell>
          <cell r="F9">
            <v>1854</v>
          </cell>
          <cell r="G9">
            <v>1857</v>
          </cell>
          <cell r="H9">
            <v>1860</v>
          </cell>
          <cell r="I9">
            <v>1863</v>
          </cell>
          <cell r="J9">
            <v>1866</v>
          </cell>
          <cell r="K9">
            <v>1868</v>
          </cell>
          <cell r="L9">
            <v>1871</v>
          </cell>
          <cell r="M9">
            <v>1874</v>
          </cell>
          <cell r="N9">
            <v>1876</v>
          </cell>
          <cell r="O9">
            <v>1879</v>
          </cell>
          <cell r="P9">
            <v>1881</v>
          </cell>
          <cell r="Q9">
            <v>1883</v>
          </cell>
          <cell r="R9">
            <v>1885</v>
          </cell>
          <cell r="S9">
            <v>1887</v>
          </cell>
          <cell r="T9">
            <v>1890</v>
          </cell>
          <cell r="U9">
            <v>1893</v>
          </cell>
          <cell r="V9">
            <v>1895</v>
          </cell>
          <cell r="W9">
            <v>1898</v>
          </cell>
          <cell r="X9">
            <v>1902</v>
          </cell>
          <cell r="Y9">
            <v>1905</v>
          </cell>
          <cell r="Z9">
            <v>1908</v>
          </cell>
          <cell r="AA9">
            <v>1911</v>
          </cell>
          <cell r="AB9">
            <v>1914</v>
          </cell>
          <cell r="AC9">
            <v>1917</v>
          </cell>
          <cell r="AD9">
            <v>1919</v>
          </cell>
          <cell r="AE9">
            <v>1922</v>
          </cell>
          <cell r="AF9">
            <v>1924</v>
          </cell>
          <cell r="AG9">
            <v>1926</v>
          </cell>
          <cell r="AH9">
            <v>1929</v>
          </cell>
          <cell r="AI9">
            <v>1931</v>
          </cell>
          <cell r="AJ9">
            <v>1934</v>
          </cell>
          <cell r="AK9">
            <v>1936</v>
          </cell>
          <cell r="AL9">
            <v>1939</v>
          </cell>
          <cell r="AM9">
            <v>1942</v>
          </cell>
          <cell r="AN9">
            <v>1945</v>
          </cell>
          <cell r="AO9">
            <v>1948</v>
          </cell>
          <cell r="AP9">
            <v>1951</v>
          </cell>
          <cell r="AQ9">
            <v>1955</v>
          </cell>
          <cell r="AR9">
            <v>1957</v>
          </cell>
          <cell r="AS9">
            <v>1960</v>
          </cell>
          <cell r="AT9">
            <v>1962</v>
          </cell>
          <cell r="AU9">
            <v>1964</v>
          </cell>
          <cell r="AV9">
            <v>1967</v>
          </cell>
          <cell r="AW9">
            <v>1969</v>
          </cell>
          <cell r="AX9">
            <v>1971</v>
          </cell>
          <cell r="AY9">
            <v>1974</v>
          </cell>
          <cell r="AZ9">
            <v>1976</v>
          </cell>
          <cell r="BA9">
            <v>1980</v>
          </cell>
          <cell r="BB9">
            <v>1983</v>
          </cell>
          <cell r="BC9">
            <v>1987</v>
          </cell>
          <cell r="BD9">
            <v>1991</v>
          </cell>
          <cell r="BE9">
            <v>1996</v>
          </cell>
          <cell r="BF9">
            <v>2000</v>
          </cell>
          <cell r="BG9">
            <v>2006</v>
          </cell>
          <cell r="BH9">
            <v>2011</v>
          </cell>
          <cell r="BI9">
            <v>2016</v>
          </cell>
          <cell r="BJ9">
            <v>2021</v>
          </cell>
          <cell r="BK9">
            <v>2026</v>
          </cell>
          <cell r="BL9">
            <v>2031</v>
          </cell>
          <cell r="BM9">
            <v>2036</v>
          </cell>
          <cell r="BN9">
            <v>2041</v>
          </cell>
          <cell r="BO9">
            <v>2046</v>
          </cell>
          <cell r="BP9">
            <v>2051</v>
          </cell>
          <cell r="BQ9">
            <v>2055</v>
          </cell>
          <cell r="BR9">
            <v>2060</v>
          </cell>
          <cell r="BS9">
            <v>2064</v>
          </cell>
          <cell r="BT9">
            <v>2067</v>
          </cell>
          <cell r="BU9">
            <v>2071</v>
          </cell>
          <cell r="BV9">
            <v>2071</v>
          </cell>
          <cell r="BW9">
            <v>2071</v>
          </cell>
          <cell r="BX9">
            <v>2072</v>
          </cell>
          <cell r="BY9">
            <v>2069</v>
          </cell>
          <cell r="BZ9">
            <v>2066</v>
          </cell>
          <cell r="CA9">
            <v>2063</v>
          </cell>
          <cell r="CB9">
            <v>2057</v>
          </cell>
          <cell r="CC9">
            <v>2052</v>
          </cell>
          <cell r="CD9">
            <v>2047</v>
          </cell>
          <cell r="CE9">
            <v>2043</v>
          </cell>
          <cell r="CF9">
            <v>2040</v>
          </cell>
          <cell r="CG9">
            <v>2036</v>
          </cell>
          <cell r="CH9">
            <v>2035</v>
          </cell>
          <cell r="CI9">
            <v>2034</v>
          </cell>
          <cell r="CJ9">
            <v>2033</v>
          </cell>
          <cell r="CK9">
            <v>2032</v>
          </cell>
          <cell r="CL9">
            <v>2031</v>
          </cell>
          <cell r="CM9">
            <v>2030</v>
          </cell>
          <cell r="CN9">
            <v>2030</v>
          </cell>
          <cell r="CO9">
            <v>2029</v>
          </cell>
        </row>
        <row r="10">
          <cell r="B10" t="str">
            <v>Miami-Fort Lauderdale, FL</v>
          </cell>
          <cell r="C10">
            <v>8</v>
          </cell>
          <cell r="D10">
            <v>1655</v>
          </cell>
          <cell r="E10">
            <v>1663</v>
          </cell>
          <cell r="F10">
            <v>1672</v>
          </cell>
          <cell r="G10">
            <v>1680</v>
          </cell>
          <cell r="H10">
            <v>1688</v>
          </cell>
          <cell r="I10">
            <v>1696</v>
          </cell>
          <cell r="J10">
            <v>1705</v>
          </cell>
          <cell r="K10">
            <v>1713</v>
          </cell>
          <cell r="L10">
            <v>1721</v>
          </cell>
          <cell r="M10">
            <v>1729</v>
          </cell>
          <cell r="N10">
            <v>1738</v>
          </cell>
          <cell r="O10">
            <v>1746</v>
          </cell>
          <cell r="P10">
            <v>1755</v>
          </cell>
          <cell r="Q10">
            <v>1763</v>
          </cell>
          <cell r="R10">
            <v>1771</v>
          </cell>
          <cell r="S10">
            <v>1780</v>
          </cell>
          <cell r="T10">
            <v>1788</v>
          </cell>
          <cell r="U10">
            <v>1797</v>
          </cell>
          <cell r="V10">
            <v>1805</v>
          </cell>
          <cell r="W10">
            <v>1813</v>
          </cell>
          <cell r="X10">
            <v>1821</v>
          </cell>
          <cell r="Y10">
            <v>1830</v>
          </cell>
          <cell r="Z10">
            <v>1836</v>
          </cell>
          <cell r="AA10">
            <v>1843</v>
          </cell>
          <cell r="AB10">
            <v>1850</v>
          </cell>
          <cell r="AC10">
            <v>1855</v>
          </cell>
          <cell r="AD10">
            <v>1860</v>
          </cell>
          <cell r="AE10">
            <v>1865</v>
          </cell>
          <cell r="AF10">
            <v>1869</v>
          </cell>
          <cell r="AG10">
            <v>1872</v>
          </cell>
          <cell r="AH10">
            <v>1876</v>
          </cell>
          <cell r="AI10">
            <v>1879</v>
          </cell>
          <cell r="AJ10">
            <v>1881</v>
          </cell>
          <cell r="AK10">
            <v>1884</v>
          </cell>
          <cell r="AL10">
            <v>1887</v>
          </cell>
          <cell r="AM10">
            <v>1890</v>
          </cell>
          <cell r="AN10">
            <v>1893</v>
          </cell>
          <cell r="AO10">
            <v>1897</v>
          </cell>
          <cell r="AP10">
            <v>1900</v>
          </cell>
          <cell r="AQ10">
            <v>1904</v>
          </cell>
          <cell r="AR10">
            <v>1908</v>
          </cell>
          <cell r="AS10">
            <v>1912</v>
          </cell>
          <cell r="AT10">
            <v>1916</v>
          </cell>
          <cell r="AU10">
            <v>1920</v>
          </cell>
          <cell r="AV10">
            <v>1924</v>
          </cell>
          <cell r="AW10">
            <v>1928</v>
          </cell>
          <cell r="AX10">
            <v>1932</v>
          </cell>
          <cell r="AY10">
            <v>1937</v>
          </cell>
          <cell r="AZ10">
            <v>1941</v>
          </cell>
          <cell r="BA10">
            <v>1945</v>
          </cell>
          <cell r="BB10">
            <v>1950</v>
          </cell>
          <cell r="BC10">
            <v>1955</v>
          </cell>
          <cell r="BD10">
            <v>1959</v>
          </cell>
          <cell r="BE10">
            <v>1964</v>
          </cell>
          <cell r="BF10">
            <v>1969</v>
          </cell>
          <cell r="BG10">
            <v>1974</v>
          </cell>
          <cell r="BH10">
            <v>1979</v>
          </cell>
          <cell r="BI10">
            <v>1983</v>
          </cell>
          <cell r="BJ10">
            <v>1988</v>
          </cell>
          <cell r="BK10">
            <v>1992</v>
          </cell>
          <cell r="BL10">
            <v>1996</v>
          </cell>
          <cell r="BM10">
            <v>2000</v>
          </cell>
          <cell r="BN10">
            <v>2005</v>
          </cell>
          <cell r="BO10">
            <v>2009</v>
          </cell>
          <cell r="BP10">
            <v>2013</v>
          </cell>
          <cell r="BQ10">
            <v>2018</v>
          </cell>
          <cell r="BR10">
            <v>2023</v>
          </cell>
          <cell r="BS10">
            <v>2027</v>
          </cell>
          <cell r="BT10">
            <v>2032</v>
          </cell>
          <cell r="BU10">
            <v>2036</v>
          </cell>
          <cell r="BV10">
            <v>2040</v>
          </cell>
          <cell r="BW10">
            <v>2043</v>
          </cell>
          <cell r="BX10">
            <v>2046</v>
          </cell>
          <cell r="BY10">
            <v>2049</v>
          </cell>
          <cell r="BZ10">
            <v>2052</v>
          </cell>
          <cell r="CA10">
            <v>2055</v>
          </cell>
          <cell r="CB10">
            <v>2059</v>
          </cell>
          <cell r="CC10">
            <v>2064</v>
          </cell>
          <cell r="CD10">
            <v>2068</v>
          </cell>
          <cell r="CE10">
            <v>2080</v>
          </cell>
          <cell r="CF10">
            <v>2091</v>
          </cell>
          <cell r="CG10">
            <v>2103</v>
          </cell>
          <cell r="CH10">
            <v>2119</v>
          </cell>
          <cell r="CI10">
            <v>2135</v>
          </cell>
          <cell r="CJ10">
            <v>2151</v>
          </cell>
          <cell r="CK10">
            <v>2168</v>
          </cell>
          <cell r="CL10">
            <v>2185</v>
          </cell>
          <cell r="CM10">
            <v>2202</v>
          </cell>
          <cell r="CN10">
            <v>2221</v>
          </cell>
          <cell r="CO10">
            <v>2239</v>
          </cell>
        </row>
        <row r="11">
          <cell r="B11" t="str">
            <v>Atlanta, GA</v>
          </cell>
          <cell r="C11">
            <v>9</v>
          </cell>
          <cell r="D11">
            <v>1108</v>
          </cell>
          <cell r="E11">
            <v>1112</v>
          </cell>
          <cell r="F11">
            <v>1116</v>
          </cell>
          <cell r="G11">
            <v>1120</v>
          </cell>
          <cell r="H11">
            <v>1124</v>
          </cell>
          <cell r="I11">
            <v>1128</v>
          </cell>
          <cell r="J11">
            <v>1132</v>
          </cell>
          <cell r="K11">
            <v>1136</v>
          </cell>
          <cell r="L11">
            <v>1140</v>
          </cell>
          <cell r="M11">
            <v>1144</v>
          </cell>
          <cell r="N11">
            <v>1149</v>
          </cell>
          <cell r="O11">
            <v>1154</v>
          </cell>
          <cell r="P11">
            <v>1159</v>
          </cell>
          <cell r="Q11">
            <v>1164</v>
          </cell>
          <cell r="R11">
            <v>1169</v>
          </cell>
          <cell r="S11">
            <v>1174</v>
          </cell>
          <cell r="T11">
            <v>1179</v>
          </cell>
          <cell r="U11">
            <v>1184</v>
          </cell>
          <cell r="V11">
            <v>1189</v>
          </cell>
          <cell r="W11">
            <v>1195</v>
          </cell>
          <cell r="X11">
            <v>1200</v>
          </cell>
          <cell r="Y11">
            <v>1205</v>
          </cell>
          <cell r="Z11">
            <v>1211</v>
          </cell>
          <cell r="AA11">
            <v>1217</v>
          </cell>
          <cell r="AB11">
            <v>1222</v>
          </cell>
          <cell r="AC11">
            <v>1228</v>
          </cell>
          <cell r="AD11">
            <v>1235</v>
          </cell>
          <cell r="AE11">
            <v>1241</v>
          </cell>
          <cell r="AF11">
            <v>1247</v>
          </cell>
          <cell r="AG11">
            <v>1253</v>
          </cell>
          <cell r="AH11">
            <v>1259</v>
          </cell>
          <cell r="AI11">
            <v>1265</v>
          </cell>
          <cell r="AJ11">
            <v>1271</v>
          </cell>
          <cell r="AK11">
            <v>1277</v>
          </cell>
          <cell r="AL11">
            <v>1282</v>
          </cell>
          <cell r="AM11">
            <v>1288</v>
          </cell>
          <cell r="AN11">
            <v>1294</v>
          </cell>
          <cell r="AO11">
            <v>1300</v>
          </cell>
          <cell r="AP11">
            <v>1305</v>
          </cell>
          <cell r="AQ11">
            <v>1311</v>
          </cell>
          <cell r="AR11">
            <v>1317</v>
          </cell>
          <cell r="AS11">
            <v>1323</v>
          </cell>
          <cell r="AT11">
            <v>1329</v>
          </cell>
          <cell r="AU11">
            <v>1335</v>
          </cell>
          <cell r="AV11">
            <v>1342</v>
          </cell>
          <cell r="AW11">
            <v>1348</v>
          </cell>
          <cell r="AX11">
            <v>1354</v>
          </cell>
          <cell r="AY11">
            <v>1360</v>
          </cell>
          <cell r="AZ11">
            <v>1366</v>
          </cell>
          <cell r="BA11">
            <v>1373</v>
          </cell>
          <cell r="BB11">
            <v>1379</v>
          </cell>
          <cell r="BC11">
            <v>1385</v>
          </cell>
          <cell r="BD11">
            <v>1392</v>
          </cell>
          <cell r="BE11">
            <v>1399</v>
          </cell>
          <cell r="BF11">
            <v>1406</v>
          </cell>
          <cell r="BG11">
            <v>1414</v>
          </cell>
          <cell r="BH11">
            <v>1421</v>
          </cell>
          <cell r="BI11">
            <v>1428</v>
          </cell>
          <cell r="BJ11">
            <v>1435</v>
          </cell>
          <cell r="BK11">
            <v>1442</v>
          </cell>
          <cell r="BL11">
            <v>1449</v>
          </cell>
          <cell r="BM11">
            <v>1456</v>
          </cell>
          <cell r="BN11">
            <v>1462</v>
          </cell>
          <cell r="BO11">
            <v>1469</v>
          </cell>
          <cell r="BP11">
            <v>1475</v>
          </cell>
          <cell r="BQ11">
            <v>1481</v>
          </cell>
          <cell r="BR11">
            <v>1486</v>
          </cell>
          <cell r="BS11">
            <v>1491</v>
          </cell>
          <cell r="BT11">
            <v>1496</v>
          </cell>
          <cell r="BU11">
            <v>1501</v>
          </cell>
          <cell r="BV11">
            <v>1505</v>
          </cell>
          <cell r="BW11">
            <v>1508</v>
          </cell>
          <cell r="BX11">
            <v>1512</v>
          </cell>
          <cell r="BY11">
            <v>1517</v>
          </cell>
          <cell r="BZ11">
            <v>1521</v>
          </cell>
          <cell r="CA11">
            <v>1526</v>
          </cell>
          <cell r="CB11">
            <v>1532</v>
          </cell>
          <cell r="CC11">
            <v>1539</v>
          </cell>
          <cell r="CD11">
            <v>1546</v>
          </cell>
          <cell r="CE11">
            <v>1558</v>
          </cell>
          <cell r="CF11">
            <v>1570</v>
          </cell>
          <cell r="CG11">
            <v>1582</v>
          </cell>
          <cell r="CH11">
            <v>1597</v>
          </cell>
          <cell r="CI11">
            <v>1612</v>
          </cell>
          <cell r="CJ11">
            <v>1627</v>
          </cell>
          <cell r="CK11">
            <v>1642</v>
          </cell>
          <cell r="CL11">
            <v>1657</v>
          </cell>
          <cell r="CM11">
            <v>1673</v>
          </cell>
          <cell r="CN11">
            <v>1689</v>
          </cell>
          <cell r="CO11">
            <v>1705</v>
          </cell>
        </row>
        <row r="12">
          <cell r="B12" t="str">
            <v>Boston, MA</v>
          </cell>
          <cell r="C12">
            <v>10</v>
          </cell>
          <cell r="D12">
            <v>2177</v>
          </cell>
          <cell r="E12">
            <v>2183</v>
          </cell>
          <cell r="F12">
            <v>2189</v>
          </cell>
          <cell r="G12">
            <v>2195</v>
          </cell>
          <cell r="H12">
            <v>2201</v>
          </cell>
          <cell r="I12">
            <v>2207</v>
          </cell>
          <cell r="J12">
            <v>2212</v>
          </cell>
          <cell r="K12">
            <v>2218</v>
          </cell>
          <cell r="L12">
            <v>2224</v>
          </cell>
          <cell r="M12">
            <v>2230</v>
          </cell>
          <cell r="N12">
            <v>2236</v>
          </cell>
          <cell r="O12">
            <v>2243</v>
          </cell>
          <cell r="P12">
            <v>2250</v>
          </cell>
          <cell r="Q12">
            <v>2256</v>
          </cell>
          <cell r="R12">
            <v>2262</v>
          </cell>
          <cell r="S12">
            <v>2268</v>
          </cell>
          <cell r="T12">
            <v>2275</v>
          </cell>
          <cell r="U12">
            <v>2282</v>
          </cell>
          <cell r="V12">
            <v>2289</v>
          </cell>
          <cell r="W12">
            <v>2298</v>
          </cell>
          <cell r="X12">
            <v>2306</v>
          </cell>
          <cell r="Y12">
            <v>2314</v>
          </cell>
          <cell r="Z12">
            <v>2322</v>
          </cell>
          <cell r="AA12">
            <v>2330</v>
          </cell>
          <cell r="AB12">
            <v>2338</v>
          </cell>
          <cell r="AC12">
            <v>2346</v>
          </cell>
          <cell r="AD12">
            <v>2354</v>
          </cell>
          <cell r="AE12">
            <v>2362</v>
          </cell>
          <cell r="AF12">
            <v>2369</v>
          </cell>
          <cell r="AG12">
            <v>2377</v>
          </cell>
          <cell r="AH12">
            <v>2384</v>
          </cell>
          <cell r="AI12">
            <v>2391</v>
          </cell>
          <cell r="AJ12">
            <v>2398</v>
          </cell>
          <cell r="AK12">
            <v>2405</v>
          </cell>
          <cell r="AL12">
            <v>2412</v>
          </cell>
          <cell r="AM12">
            <v>2418</v>
          </cell>
          <cell r="AN12">
            <v>2424</v>
          </cell>
          <cell r="AO12">
            <v>2431</v>
          </cell>
          <cell r="AP12">
            <v>2437</v>
          </cell>
          <cell r="AQ12">
            <v>2443</v>
          </cell>
          <cell r="AR12">
            <v>2449</v>
          </cell>
          <cell r="AS12">
            <v>2455</v>
          </cell>
          <cell r="AT12">
            <v>2461</v>
          </cell>
          <cell r="AU12">
            <v>2467</v>
          </cell>
          <cell r="AV12">
            <v>2473</v>
          </cell>
          <cell r="AW12">
            <v>2478</v>
          </cell>
          <cell r="AX12">
            <v>2484</v>
          </cell>
          <cell r="AY12">
            <v>2489</v>
          </cell>
          <cell r="AZ12">
            <v>2495</v>
          </cell>
          <cell r="BA12">
            <v>2501</v>
          </cell>
          <cell r="BB12">
            <v>2507</v>
          </cell>
          <cell r="BC12">
            <v>2513</v>
          </cell>
          <cell r="BD12">
            <v>2519</v>
          </cell>
          <cell r="BE12">
            <v>2526</v>
          </cell>
          <cell r="BF12">
            <v>2533</v>
          </cell>
          <cell r="BG12">
            <v>2539</v>
          </cell>
          <cell r="BH12">
            <v>2546</v>
          </cell>
          <cell r="BI12">
            <v>2553</v>
          </cell>
          <cell r="BJ12">
            <v>2560</v>
          </cell>
          <cell r="BK12">
            <v>2567</v>
          </cell>
          <cell r="BL12">
            <v>2574</v>
          </cell>
          <cell r="BM12">
            <v>2581</v>
          </cell>
          <cell r="BN12">
            <v>2588</v>
          </cell>
          <cell r="BO12">
            <v>2595</v>
          </cell>
          <cell r="BP12">
            <v>2602</v>
          </cell>
          <cell r="BQ12">
            <v>2609</v>
          </cell>
          <cell r="BR12">
            <v>2616</v>
          </cell>
          <cell r="BS12">
            <v>2621</v>
          </cell>
          <cell r="BT12">
            <v>2627</v>
          </cell>
          <cell r="BU12">
            <v>2632</v>
          </cell>
          <cell r="BV12">
            <v>2633</v>
          </cell>
          <cell r="BW12">
            <v>2633</v>
          </cell>
          <cell r="BX12">
            <v>2633</v>
          </cell>
          <cell r="BY12">
            <v>2627</v>
          </cell>
          <cell r="BZ12">
            <v>2620</v>
          </cell>
          <cell r="CA12">
            <v>2613</v>
          </cell>
          <cell r="CB12">
            <v>2602</v>
          </cell>
          <cell r="CC12">
            <v>2592</v>
          </cell>
          <cell r="CD12">
            <v>2581</v>
          </cell>
          <cell r="CE12">
            <v>2574</v>
          </cell>
          <cell r="CF12">
            <v>2568</v>
          </cell>
          <cell r="CG12">
            <v>2561</v>
          </cell>
          <cell r="CH12">
            <v>2558</v>
          </cell>
          <cell r="CI12">
            <v>2555</v>
          </cell>
          <cell r="CJ12">
            <v>2551</v>
          </cell>
          <cell r="CK12">
            <v>2549</v>
          </cell>
          <cell r="CL12">
            <v>2547</v>
          </cell>
          <cell r="CM12">
            <v>2544</v>
          </cell>
          <cell r="CN12">
            <v>2543</v>
          </cell>
          <cell r="CO12">
            <v>2542</v>
          </cell>
        </row>
        <row r="13">
          <cell r="B13" t="str">
            <v>San Francisco, CA</v>
          </cell>
          <cell r="C13">
            <v>11</v>
          </cell>
          <cell r="D13">
            <v>2164</v>
          </cell>
          <cell r="E13">
            <v>2197</v>
          </cell>
          <cell r="F13">
            <v>2231</v>
          </cell>
          <cell r="G13">
            <v>2264</v>
          </cell>
          <cell r="H13">
            <v>2296</v>
          </cell>
          <cell r="I13">
            <v>2329</v>
          </cell>
          <cell r="J13">
            <v>2362</v>
          </cell>
          <cell r="K13">
            <v>2394</v>
          </cell>
          <cell r="L13">
            <v>2427</v>
          </cell>
          <cell r="M13">
            <v>2459</v>
          </cell>
          <cell r="N13">
            <v>2490</v>
          </cell>
          <cell r="O13">
            <v>2521</v>
          </cell>
          <cell r="P13">
            <v>2552</v>
          </cell>
          <cell r="Q13">
            <v>2578</v>
          </cell>
          <cell r="R13">
            <v>2604</v>
          </cell>
          <cell r="S13">
            <v>2631</v>
          </cell>
          <cell r="T13">
            <v>2653</v>
          </cell>
          <cell r="U13">
            <v>2676</v>
          </cell>
          <cell r="V13">
            <v>2698</v>
          </cell>
          <cell r="W13">
            <v>2718</v>
          </cell>
          <cell r="X13">
            <v>2737</v>
          </cell>
          <cell r="Y13">
            <v>2756</v>
          </cell>
          <cell r="Z13">
            <v>2771</v>
          </cell>
          <cell r="AA13">
            <v>2786</v>
          </cell>
          <cell r="AB13">
            <v>2801</v>
          </cell>
          <cell r="AC13">
            <v>2811</v>
          </cell>
          <cell r="AD13">
            <v>2820</v>
          </cell>
          <cell r="AE13">
            <v>2830</v>
          </cell>
          <cell r="AF13">
            <v>2836</v>
          </cell>
          <cell r="AG13">
            <v>2841</v>
          </cell>
          <cell r="AH13">
            <v>2847</v>
          </cell>
          <cell r="AI13">
            <v>2851</v>
          </cell>
          <cell r="AJ13">
            <v>2854</v>
          </cell>
          <cell r="AK13">
            <v>2858</v>
          </cell>
          <cell r="AL13">
            <v>2863</v>
          </cell>
          <cell r="AM13">
            <v>2867</v>
          </cell>
          <cell r="AN13">
            <v>2872</v>
          </cell>
          <cell r="AO13">
            <v>2879</v>
          </cell>
          <cell r="AP13">
            <v>2885</v>
          </cell>
          <cell r="AQ13">
            <v>2892</v>
          </cell>
          <cell r="AR13">
            <v>2900</v>
          </cell>
          <cell r="AS13">
            <v>2908</v>
          </cell>
          <cell r="AT13">
            <v>2916</v>
          </cell>
          <cell r="AU13">
            <v>2924</v>
          </cell>
          <cell r="AV13">
            <v>2932</v>
          </cell>
          <cell r="AW13">
            <v>2940</v>
          </cell>
          <cell r="AX13">
            <v>2947</v>
          </cell>
          <cell r="AY13">
            <v>2955</v>
          </cell>
          <cell r="AZ13">
            <v>2962</v>
          </cell>
          <cell r="BA13">
            <v>2970</v>
          </cell>
          <cell r="BB13">
            <v>2977</v>
          </cell>
          <cell r="BC13">
            <v>2985</v>
          </cell>
          <cell r="BD13">
            <v>2994</v>
          </cell>
          <cell r="BE13">
            <v>3003</v>
          </cell>
          <cell r="BF13">
            <v>3012</v>
          </cell>
          <cell r="BG13">
            <v>3021</v>
          </cell>
          <cell r="BH13">
            <v>3030</v>
          </cell>
          <cell r="BI13">
            <v>3039</v>
          </cell>
          <cell r="BJ13">
            <v>3047</v>
          </cell>
          <cell r="BK13">
            <v>3056</v>
          </cell>
          <cell r="BL13">
            <v>3064</v>
          </cell>
          <cell r="BM13">
            <v>3072</v>
          </cell>
          <cell r="BN13">
            <v>3079</v>
          </cell>
          <cell r="BO13">
            <v>3087</v>
          </cell>
          <cell r="BP13">
            <v>3094</v>
          </cell>
          <cell r="BQ13">
            <v>3101</v>
          </cell>
          <cell r="BR13">
            <v>3108</v>
          </cell>
          <cell r="BS13">
            <v>3113</v>
          </cell>
          <cell r="BT13">
            <v>3118</v>
          </cell>
          <cell r="BU13">
            <v>3123</v>
          </cell>
          <cell r="BV13">
            <v>3121</v>
          </cell>
          <cell r="BW13">
            <v>3119</v>
          </cell>
          <cell r="BX13">
            <v>3117</v>
          </cell>
          <cell r="BY13">
            <v>3103</v>
          </cell>
          <cell r="BZ13">
            <v>3090</v>
          </cell>
          <cell r="CA13">
            <v>3076</v>
          </cell>
          <cell r="CB13">
            <v>3055</v>
          </cell>
          <cell r="CC13">
            <v>3034</v>
          </cell>
          <cell r="CD13">
            <v>3013</v>
          </cell>
          <cell r="CE13">
            <v>2996</v>
          </cell>
          <cell r="CF13">
            <v>2979</v>
          </cell>
          <cell r="CG13">
            <v>2962</v>
          </cell>
          <cell r="CH13">
            <v>2950</v>
          </cell>
          <cell r="CI13">
            <v>2938</v>
          </cell>
          <cell r="CJ13">
            <v>2925</v>
          </cell>
          <cell r="CK13">
            <v>2915</v>
          </cell>
          <cell r="CL13">
            <v>2904</v>
          </cell>
          <cell r="CM13">
            <v>2893</v>
          </cell>
          <cell r="CN13">
            <v>2884</v>
          </cell>
          <cell r="CO13">
            <v>2874</v>
          </cell>
        </row>
        <row r="14">
          <cell r="B14" t="str">
            <v>Detroit, MI</v>
          </cell>
          <cell r="C14">
            <v>12</v>
          </cell>
          <cell r="D14">
            <v>1004</v>
          </cell>
          <cell r="E14">
            <v>1007</v>
          </cell>
          <cell r="F14">
            <v>1010</v>
          </cell>
          <cell r="G14">
            <v>1013</v>
          </cell>
          <cell r="H14">
            <v>1015</v>
          </cell>
          <cell r="I14">
            <v>1018</v>
          </cell>
          <cell r="J14">
            <v>1021</v>
          </cell>
          <cell r="K14">
            <v>1023</v>
          </cell>
          <cell r="L14">
            <v>1026</v>
          </cell>
          <cell r="M14">
            <v>1029</v>
          </cell>
          <cell r="N14">
            <v>1031</v>
          </cell>
          <cell r="O14">
            <v>1034</v>
          </cell>
          <cell r="P14">
            <v>1037</v>
          </cell>
          <cell r="Q14">
            <v>1039</v>
          </cell>
          <cell r="R14">
            <v>1042</v>
          </cell>
          <cell r="S14">
            <v>1044</v>
          </cell>
          <cell r="T14">
            <v>1047</v>
          </cell>
          <cell r="U14">
            <v>1050</v>
          </cell>
          <cell r="V14">
            <v>1052</v>
          </cell>
          <cell r="W14">
            <v>1055</v>
          </cell>
          <cell r="X14">
            <v>1058</v>
          </cell>
          <cell r="Y14">
            <v>1060</v>
          </cell>
          <cell r="Z14">
            <v>1063</v>
          </cell>
          <cell r="AA14">
            <v>1066</v>
          </cell>
          <cell r="AB14">
            <v>1069</v>
          </cell>
          <cell r="AC14">
            <v>1072</v>
          </cell>
          <cell r="AD14">
            <v>1075</v>
          </cell>
          <cell r="AE14">
            <v>1078</v>
          </cell>
          <cell r="AF14">
            <v>1081</v>
          </cell>
          <cell r="AG14">
            <v>1084</v>
          </cell>
          <cell r="AH14">
            <v>1087</v>
          </cell>
          <cell r="AI14">
            <v>1090</v>
          </cell>
          <cell r="AJ14">
            <v>1093</v>
          </cell>
          <cell r="AK14">
            <v>1096</v>
          </cell>
          <cell r="AL14">
            <v>1099</v>
          </cell>
          <cell r="AM14">
            <v>1102</v>
          </cell>
          <cell r="AN14">
            <v>1105</v>
          </cell>
          <cell r="AO14">
            <v>1109</v>
          </cell>
          <cell r="AP14">
            <v>1112</v>
          </cell>
          <cell r="AQ14">
            <v>1116</v>
          </cell>
          <cell r="AR14">
            <v>1119</v>
          </cell>
          <cell r="AS14">
            <v>1123</v>
          </cell>
          <cell r="AT14">
            <v>1127</v>
          </cell>
          <cell r="AU14">
            <v>1130</v>
          </cell>
          <cell r="AV14">
            <v>1134</v>
          </cell>
          <cell r="AW14">
            <v>1138</v>
          </cell>
          <cell r="AX14">
            <v>1141</v>
          </cell>
          <cell r="AY14">
            <v>1145</v>
          </cell>
          <cell r="AZ14">
            <v>1148</v>
          </cell>
          <cell r="BA14">
            <v>1152</v>
          </cell>
          <cell r="BB14">
            <v>1155</v>
          </cell>
          <cell r="BC14">
            <v>1159</v>
          </cell>
          <cell r="BD14">
            <v>1162</v>
          </cell>
          <cell r="BE14">
            <v>1166</v>
          </cell>
          <cell r="BF14">
            <v>1169</v>
          </cell>
          <cell r="BG14">
            <v>1173</v>
          </cell>
          <cell r="BH14">
            <v>1176</v>
          </cell>
          <cell r="BI14">
            <v>1179</v>
          </cell>
          <cell r="BJ14">
            <v>1183</v>
          </cell>
          <cell r="BK14">
            <v>1186</v>
          </cell>
          <cell r="BL14">
            <v>1190</v>
          </cell>
          <cell r="BM14">
            <v>1193</v>
          </cell>
          <cell r="BN14">
            <v>1196</v>
          </cell>
          <cell r="BO14">
            <v>1200</v>
          </cell>
          <cell r="BP14">
            <v>1203</v>
          </cell>
          <cell r="BQ14">
            <v>1206</v>
          </cell>
          <cell r="BR14">
            <v>1209</v>
          </cell>
          <cell r="BS14">
            <v>1211</v>
          </cell>
          <cell r="BT14">
            <v>1214</v>
          </cell>
          <cell r="BU14">
            <v>1217</v>
          </cell>
          <cell r="BV14">
            <v>1219</v>
          </cell>
          <cell r="BW14">
            <v>1221</v>
          </cell>
          <cell r="BX14">
            <v>1224</v>
          </cell>
          <cell r="BY14">
            <v>1227</v>
          </cell>
          <cell r="BZ14">
            <v>1230</v>
          </cell>
          <cell r="CA14">
            <v>1234</v>
          </cell>
          <cell r="CB14">
            <v>1239</v>
          </cell>
          <cell r="CC14">
            <v>1244</v>
          </cell>
          <cell r="CD14">
            <v>1250</v>
          </cell>
          <cell r="CE14">
            <v>1258</v>
          </cell>
          <cell r="CF14">
            <v>1266</v>
          </cell>
          <cell r="CG14">
            <v>1274</v>
          </cell>
          <cell r="CH14">
            <v>1283</v>
          </cell>
          <cell r="CI14">
            <v>1292</v>
          </cell>
          <cell r="CJ14">
            <v>1302</v>
          </cell>
          <cell r="CK14">
            <v>1311</v>
          </cell>
          <cell r="CL14">
            <v>1320</v>
          </cell>
          <cell r="CM14">
            <v>1330</v>
          </cell>
          <cell r="CN14">
            <v>1339</v>
          </cell>
          <cell r="CO14">
            <v>1349</v>
          </cell>
        </row>
        <row r="15">
          <cell r="B15" t="str">
            <v>Riverside, CA</v>
          </cell>
          <cell r="C15">
            <v>13</v>
          </cell>
          <cell r="D15">
            <v>1439</v>
          </cell>
          <cell r="E15">
            <v>1444</v>
          </cell>
          <cell r="F15">
            <v>1449</v>
          </cell>
          <cell r="G15">
            <v>1455</v>
          </cell>
          <cell r="H15">
            <v>1460</v>
          </cell>
          <cell r="I15">
            <v>1465</v>
          </cell>
          <cell r="J15">
            <v>1470</v>
          </cell>
          <cell r="K15">
            <v>1475</v>
          </cell>
          <cell r="L15">
            <v>1481</v>
          </cell>
          <cell r="M15">
            <v>1486</v>
          </cell>
          <cell r="N15">
            <v>1492</v>
          </cell>
          <cell r="O15">
            <v>1498</v>
          </cell>
          <cell r="P15">
            <v>1504</v>
          </cell>
          <cell r="Q15">
            <v>1510</v>
          </cell>
          <cell r="R15">
            <v>1516</v>
          </cell>
          <cell r="S15">
            <v>1522</v>
          </cell>
          <cell r="T15">
            <v>1528</v>
          </cell>
          <cell r="U15">
            <v>1535</v>
          </cell>
          <cell r="V15">
            <v>1541</v>
          </cell>
          <cell r="W15">
            <v>1547</v>
          </cell>
          <cell r="X15">
            <v>1553</v>
          </cell>
          <cell r="Y15">
            <v>1559</v>
          </cell>
          <cell r="Z15">
            <v>1565</v>
          </cell>
          <cell r="AA15">
            <v>1572</v>
          </cell>
          <cell r="AB15">
            <v>1578</v>
          </cell>
          <cell r="AC15">
            <v>1584</v>
          </cell>
          <cell r="AD15">
            <v>1591</v>
          </cell>
          <cell r="AE15">
            <v>1597</v>
          </cell>
          <cell r="AF15">
            <v>1604</v>
          </cell>
          <cell r="AG15">
            <v>1610</v>
          </cell>
          <cell r="AH15">
            <v>1616</v>
          </cell>
          <cell r="AI15">
            <v>1624</v>
          </cell>
          <cell r="AJ15">
            <v>1631</v>
          </cell>
          <cell r="AK15">
            <v>1638</v>
          </cell>
          <cell r="AL15">
            <v>1646</v>
          </cell>
          <cell r="AM15">
            <v>1653</v>
          </cell>
          <cell r="AN15">
            <v>1661</v>
          </cell>
          <cell r="AO15">
            <v>1670</v>
          </cell>
          <cell r="AP15">
            <v>1678</v>
          </cell>
          <cell r="AQ15">
            <v>1686</v>
          </cell>
          <cell r="AR15">
            <v>1695</v>
          </cell>
          <cell r="AS15">
            <v>1703</v>
          </cell>
          <cell r="AT15">
            <v>1711</v>
          </cell>
          <cell r="AU15">
            <v>1719</v>
          </cell>
          <cell r="AV15">
            <v>1727</v>
          </cell>
          <cell r="AW15">
            <v>1735</v>
          </cell>
          <cell r="AX15">
            <v>1743</v>
          </cell>
          <cell r="AY15">
            <v>1751</v>
          </cell>
          <cell r="AZ15">
            <v>1759</v>
          </cell>
          <cell r="BA15">
            <v>1768</v>
          </cell>
          <cell r="BB15">
            <v>1776</v>
          </cell>
          <cell r="BC15">
            <v>1785</v>
          </cell>
          <cell r="BD15">
            <v>1793</v>
          </cell>
          <cell r="BE15">
            <v>1802</v>
          </cell>
          <cell r="BF15">
            <v>1810</v>
          </cell>
          <cell r="BG15">
            <v>1819</v>
          </cell>
          <cell r="BH15">
            <v>1827</v>
          </cell>
          <cell r="BI15">
            <v>1835</v>
          </cell>
          <cell r="BJ15">
            <v>1842</v>
          </cell>
          <cell r="BK15">
            <v>1849</v>
          </cell>
          <cell r="BL15">
            <v>1857</v>
          </cell>
          <cell r="BM15">
            <v>1864</v>
          </cell>
          <cell r="BN15">
            <v>1871</v>
          </cell>
          <cell r="BO15">
            <v>1878</v>
          </cell>
          <cell r="BP15">
            <v>1885</v>
          </cell>
          <cell r="BQ15">
            <v>1892</v>
          </cell>
          <cell r="BR15">
            <v>1899</v>
          </cell>
          <cell r="BS15">
            <v>1905</v>
          </cell>
          <cell r="BT15">
            <v>1912</v>
          </cell>
          <cell r="BU15">
            <v>1918</v>
          </cell>
          <cell r="BV15">
            <v>1925</v>
          </cell>
          <cell r="BW15">
            <v>1931</v>
          </cell>
          <cell r="BX15">
            <v>1937</v>
          </cell>
          <cell r="BY15">
            <v>1947</v>
          </cell>
          <cell r="BZ15">
            <v>1957</v>
          </cell>
          <cell r="CA15">
            <v>1966</v>
          </cell>
          <cell r="CB15">
            <v>1981</v>
          </cell>
          <cell r="CC15">
            <v>1995</v>
          </cell>
          <cell r="CD15">
            <v>2010</v>
          </cell>
          <cell r="CE15">
            <v>2032</v>
          </cell>
          <cell r="CF15">
            <v>2054</v>
          </cell>
          <cell r="CG15">
            <v>2076</v>
          </cell>
          <cell r="CH15">
            <v>2101</v>
          </cell>
          <cell r="CI15">
            <v>2126</v>
          </cell>
          <cell r="CJ15">
            <v>2151</v>
          </cell>
          <cell r="CK15">
            <v>2177</v>
          </cell>
          <cell r="CL15">
            <v>2202</v>
          </cell>
          <cell r="CM15">
            <v>2228</v>
          </cell>
          <cell r="CN15">
            <v>2254</v>
          </cell>
          <cell r="CO15">
            <v>2281</v>
          </cell>
        </row>
        <row r="16">
          <cell r="B16" t="str">
            <v>Phoenix, AZ</v>
          </cell>
          <cell r="C16">
            <v>14</v>
          </cell>
          <cell r="D16">
            <v>998</v>
          </cell>
          <cell r="E16">
            <v>1002</v>
          </cell>
          <cell r="F16">
            <v>1006</v>
          </cell>
          <cell r="G16">
            <v>1010</v>
          </cell>
          <cell r="H16">
            <v>1014</v>
          </cell>
          <cell r="I16">
            <v>1018</v>
          </cell>
          <cell r="J16">
            <v>1022</v>
          </cell>
          <cell r="K16">
            <v>1026</v>
          </cell>
          <cell r="L16">
            <v>1030</v>
          </cell>
          <cell r="M16">
            <v>1034</v>
          </cell>
          <cell r="N16">
            <v>1039</v>
          </cell>
          <cell r="O16">
            <v>1044</v>
          </cell>
          <cell r="P16">
            <v>1049</v>
          </cell>
          <cell r="Q16">
            <v>1055</v>
          </cell>
          <cell r="R16">
            <v>1060</v>
          </cell>
          <cell r="S16">
            <v>1065</v>
          </cell>
          <cell r="T16">
            <v>1071</v>
          </cell>
          <cell r="U16">
            <v>1076</v>
          </cell>
          <cell r="V16">
            <v>1082</v>
          </cell>
          <cell r="W16">
            <v>1087</v>
          </cell>
          <cell r="X16">
            <v>1092</v>
          </cell>
          <cell r="Y16">
            <v>1097</v>
          </cell>
          <cell r="Z16">
            <v>1102</v>
          </cell>
          <cell r="AA16">
            <v>1107</v>
          </cell>
          <cell r="AB16">
            <v>1113</v>
          </cell>
          <cell r="AC16">
            <v>1118</v>
          </cell>
          <cell r="AD16">
            <v>1123</v>
          </cell>
          <cell r="AE16">
            <v>1128</v>
          </cell>
          <cell r="AF16">
            <v>1133</v>
          </cell>
          <cell r="AG16">
            <v>1138</v>
          </cell>
          <cell r="AH16">
            <v>1142</v>
          </cell>
          <cell r="AI16">
            <v>1147</v>
          </cell>
          <cell r="AJ16">
            <v>1152</v>
          </cell>
          <cell r="AK16">
            <v>1157</v>
          </cell>
          <cell r="AL16">
            <v>1162</v>
          </cell>
          <cell r="AM16">
            <v>1167</v>
          </cell>
          <cell r="AN16">
            <v>1172</v>
          </cell>
          <cell r="AO16">
            <v>1177</v>
          </cell>
          <cell r="AP16">
            <v>1182</v>
          </cell>
          <cell r="AQ16">
            <v>1188</v>
          </cell>
          <cell r="AR16">
            <v>1193</v>
          </cell>
          <cell r="AS16">
            <v>1199</v>
          </cell>
          <cell r="AT16">
            <v>1204</v>
          </cell>
          <cell r="AU16">
            <v>1210</v>
          </cell>
          <cell r="AV16">
            <v>1215</v>
          </cell>
          <cell r="AW16">
            <v>1221</v>
          </cell>
          <cell r="AX16">
            <v>1228</v>
          </cell>
          <cell r="AY16">
            <v>1234</v>
          </cell>
          <cell r="AZ16">
            <v>1240</v>
          </cell>
          <cell r="BA16">
            <v>1247</v>
          </cell>
          <cell r="BB16">
            <v>1255</v>
          </cell>
          <cell r="BC16">
            <v>1262</v>
          </cell>
          <cell r="BD16">
            <v>1270</v>
          </cell>
          <cell r="BE16">
            <v>1278</v>
          </cell>
          <cell r="BF16">
            <v>1286</v>
          </cell>
          <cell r="BG16">
            <v>1294</v>
          </cell>
          <cell r="BH16">
            <v>1302</v>
          </cell>
          <cell r="BI16">
            <v>1311</v>
          </cell>
          <cell r="BJ16">
            <v>1319</v>
          </cell>
          <cell r="BK16">
            <v>1327</v>
          </cell>
          <cell r="BL16">
            <v>1336</v>
          </cell>
          <cell r="BM16">
            <v>1345</v>
          </cell>
          <cell r="BN16">
            <v>1353</v>
          </cell>
          <cell r="BO16">
            <v>1362</v>
          </cell>
          <cell r="BP16">
            <v>1371</v>
          </cell>
          <cell r="BQ16">
            <v>1380</v>
          </cell>
          <cell r="BR16">
            <v>1389</v>
          </cell>
          <cell r="BS16">
            <v>1397</v>
          </cell>
          <cell r="BT16">
            <v>1406</v>
          </cell>
          <cell r="BU16">
            <v>1414</v>
          </cell>
          <cell r="BV16">
            <v>1421</v>
          </cell>
          <cell r="BW16">
            <v>1428</v>
          </cell>
          <cell r="BX16">
            <v>1435</v>
          </cell>
          <cell r="BY16">
            <v>1443</v>
          </cell>
          <cell r="BZ16">
            <v>1451</v>
          </cell>
          <cell r="CA16">
            <v>1458</v>
          </cell>
          <cell r="CB16">
            <v>1468</v>
          </cell>
          <cell r="CC16">
            <v>1478</v>
          </cell>
          <cell r="CD16">
            <v>1488</v>
          </cell>
          <cell r="CE16">
            <v>1503</v>
          </cell>
          <cell r="CF16">
            <v>1518</v>
          </cell>
          <cell r="CG16">
            <v>1534</v>
          </cell>
          <cell r="CH16">
            <v>1552</v>
          </cell>
          <cell r="CI16">
            <v>1571</v>
          </cell>
          <cell r="CJ16">
            <v>1589</v>
          </cell>
          <cell r="CK16">
            <v>1609</v>
          </cell>
          <cell r="CL16">
            <v>1628</v>
          </cell>
          <cell r="CM16">
            <v>1647</v>
          </cell>
          <cell r="CN16">
            <v>1667</v>
          </cell>
          <cell r="CO16">
            <v>1687</v>
          </cell>
        </row>
        <row r="17">
          <cell r="B17" t="str">
            <v>Seattle, WA</v>
          </cell>
          <cell r="C17">
            <v>15</v>
          </cell>
          <cell r="D17">
            <v>1359</v>
          </cell>
          <cell r="E17">
            <v>1369</v>
          </cell>
          <cell r="F17">
            <v>1379</v>
          </cell>
          <cell r="G17">
            <v>1389</v>
          </cell>
          <cell r="H17">
            <v>1399</v>
          </cell>
          <cell r="I17">
            <v>1409</v>
          </cell>
          <cell r="J17">
            <v>1419</v>
          </cell>
          <cell r="K17">
            <v>1428</v>
          </cell>
          <cell r="L17">
            <v>1438</v>
          </cell>
          <cell r="M17">
            <v>1448</v>
          </cell>
          <cell r="N17">
            <v>1457</v>
          </cell>
          <cell r="O17">
            <v>1467</v>
          </cell>
          <cell r="P17">
            <v>1476</v>
          </cell>
          <cell r="Q17">
            <v>1485</v>
          </cell>
          <cell r="R17">
            <v>1494</v>
          </cell>
          <cell r="S17">
            <v>1503</v>
          </cell>
          <cell r="T17">
            <v>1512</v>
          </cell>
          <cell r="U17">
            <v>1521</v>
          </cell>
          <cell r="V17">
            <v>1530</v>
          </cell>
          <cell r="W17">
            <v>1539</v>
          </cell>
          <cell r="X17">
            <v>1548</v>
          </cell>
          <cell r="Y17">
            <v>1558</v>
          </cell>
          <cell r="Z17">
            <v>1568</v>
          </cell>
          <cell r="AA17">
            <v>1577</v>
          </cell>
          <cell r="AB17">
            <v>1587</v>
          </cell>
          <cell r="AC17">
            <v>1597</v>
          </cell>
          <cell r="AD17">
            <v>1607</v>
          </cell>
          <cell r="AE17">
            <v>1617</v>
          </cell>
          <cell r="AF17">
            <v>1627</v>
          </cell>
          <cell r="AG17">
            <v>1637</v>
          </cell>
          <cell r="AH17">
            <v>1647</v>
          </cell>
          <cell r="AI17">
            <v>1656</v>
          </cell>
          <cell r="AJ17">
            <v>1666</v>
          </cell>
          <cell r="AK17">
            <v>1676</v>
          </cell>
          <cell r="AL17">
            <v>1686</v>
          </cell>
          <cell r="AM17">
            <v>1695</v>
          </cell>
          <cell r="AN17">
            <v>1705</v>
          </cell>
          <cell r="AO17">
            <v>1714</v>
          </cell>
          <cell r="AP17">
            <v>1723</v>
          </cell>
          <cell r="AQ17">
            <v>1732</v>
          </cell>
          <cell r="AR17">
            <v>1740</v>
          </cell>
          <cell r="AS17">
            <v>1747</v>
          </cell>
          <cell r="AT17">
            <v>1755</v>
          </cell>
          <cell r="AU17">
            <v>1761</v>
          </cell>
          <cell r="AV17">
            <v>1767</v>
          </cell>
          <cell r="AW17">
            <v>1773</v>
          </cell>
          <cell r="AX17">
            <v>1778</v>
          </cell>
          <cell r="AY17">
            <v>1783</v>
          </cell>
          <cell r="AZ17">
            <v>1788</v>
          </cell>
          <cell r="BA17">
            <v>1793</v>
          </cell>
          <cell r="BB17">
            <v>1797</v>
          </cell>
          <cell r="BC17">
            <v>1802</v>
          </cell>
          <cell r="BD17">
            <v>1807</v>
          </cell>
          <cell r="BE17">
            <v>1813</v>
          </cell>
          <cell r="BF17">
            <v>1818</v>
          </cell>
          <cell r="BG17">
            <v>1824</v>
          </cell>
          <cell r="BH17">
            <v>1830</v>
          </cell>
          <cell r="BI17">
            <v>1836</v>
          </cell>
          <cell r="BJ17">
            <v>1843</v>
          </cell>
          <cell r="BK17">
            <v>1849</v>
          </cell>
          <cell r="BL17">
            <v>1856</v>
          </cell>
          <cell r="BM17">
            <v>1863</v>
          </cell>
          <cell r="BN17">
            <v>1870</v>
          </cell>
          <cell r="BO17">
            <v>1877</v>
          </cell>
          <cell r="BP17">
            <v>1884</v>
          </cell>
          <cell r="BQ17">
            <v>1892</v>
          </cell>
          <cell r="BR17">
            <v>1900</v>
          </cell>
          <cell r="BS17">
            <v>1908</v>
          </cell>
          <cell r="BT17">
            <v>1915</v>
          </cell>
          <cell r="BU17">
            <v>1923</v>
          </cell>
          <cell r="BV17">
            <v>1927</v>
          </cell>
          <cell r="BW17">
            <v>1931</v>
          </cell>
          <cell r="BX17">
            <v>1935</v>
          </cell>
          <cell r="BY17">
            <v>1934</v>
          </cell>
          <cell r="BZ17">
            <v>1934</v>
          </cell>
          <cell r="CA17">
            <v>1933</v>
          </cell>
          <cell r="CB17">
            <v>1928</v>
          </cell>
          <cell r="CC17">
            <v>1923</v>
          </cell>
          <cell r="CD17">
            <v>1918</v>
          </cell>
          <cell r="CE17">
            <v>1915</v>
          </cell>
          <cell r="CF17">
            <v>1911</v>
          </cell>
          <cell r="CG17">
            <v>1908</v>
          </cell>
          <cell r="CH17">
            <v>1908</v>
          </cell>
          <cell r="CI17">
            <v>1908</v>
          </cell>
          <cell r="CJ17">
            <v>1908</v>
          </cell>
          <cell r="CK17">
            <v>1908</v>
          </cell>
          <cell r="CL17">
            <v>1908</v>
          </cell>
          <cell r="CM17">
            <v>1909</v>
          </cell>
          <cell r="CN17">
            <v>1910</v>
          </cell>
          <cell r="CO17">
            <v>1911</v>
          </cell>
        </row>
        <row r="18">
          <cell r="B18" t="str">
            <v>Minneapolis-St Paul, MN</v>
          </cell>
          <cell r="C18">
            <v>16</v>
          </cell>
          <cell r="D18">
            <v>1220</v>
          </cell>
          <cell r="E18">
            <v>1224</v>
          </cell>
          <cell r="F18">
            <v>1227</v>
          </cell>
          <cell r="G18">
            <v>1230</v>
          </cell>
          <cell r="H18">
            <v>1233</v>
          </cell>
          <cell r="I18">
            <v>1236</v>
          </cell>
          <cell r="J18">
            <v>1240</v>
          </cell>
          <cell r="K18">
            <v>1243</v>
          </cell>
          <cell r="L18">
            <v>1246</v>
          </cell>
          <cell r="M18">
            <v>1249</v>
          </cell>
          <cell r="N18">
            <v>1253</v>
          </cell>
          <cell r="O18">
            <v>1256</v>
          </cell>
          <cell r="P18">
            <v>1260</v>
          </cell>
          <cell r="Q18">
            <v>1263</v>
          </cell>
          <cell r="R18">
            <v>1267</v>
          </cell>
          <cell r="S18">
            <v>1270</v>
          </cell>
          <cell r="T18">
            <v>1274</v>
          </cell>
          <cell r="U18">
            <v>1278</v>
          </cell>
          <cell r="V18">
            <v>1282</v>
          </cell>
          <cell r="W18">
            <v>1287</v>
          </cell>
          <cell r="X18">
            <v>1291</v>
          </cell>
          <cell r="Y18">
            <v>1296</v>
          </cell>
          <cell r="Z18">
            <v>1300</v>
          </cell>
          <cell r="AA18">
            <v>1305</v>
          </cell>
          <cell r="AB18">
            <v>1309</v>
          </cell>
          <cell r="AC18">
            <v>1314</v>
          </cell>
          <cell r="AD18">
            <v>1318</v>
          </cell>
          <cell r="AE18">
            <v>1323</v>
          </cell>
          <cell r="AF18">
            <v>1327</v>
          </cell>
          <cell r="AG18">
            <v>1332</v>
          </cell>
          <cell r="AH18">
            <v>1337</v>
          </cell>
          <cell r="AI18">
            <v>1342</v>
          </cell>
          <cell r="AJ18">
            <v>1346</v>
          </cell>
          <cell r="AK18">
            <v>1351</v>
          </cell>
          <cell r="AL18">
            <v>1356</v>
          </cell>
          <cell r="AM18">
            <v>1361</v>
          </cell>
          <cell r="AN18">
            <v>1366</v>
          </cell>
          <cell r="AO18">
            <v>1371</v>
          </cell>
          <cell r="AP18">
            <v>1376</v>
          </cell>
          <cell r="AQ18">
            <v>1381</v>
          </cell>
          <cell r="AR18">
            <v>1385</v>
          </cell>
          <cell r="AS18">
            <v>1390</v>
          </cell>
          <cell r="AT18">
            <v>1395</v>
          </cell>
          <cell r="AU18">
            <v>1400</v>
          </cell>
          <cell r="AV18">
            <v>1404</v>
          </cell>
          <cell r="AW18">
            <v>1409</v>
          </cell>
          <cell r="AX18">
            <v>1414</v>
          </cell>
          <cell r="AY18">
            <v>1419</v>
          </cell>
          <cell r="AZ18">
            <v>1423</v>
          </cell>
          <cell r="BA18">
            <v>1428</v>
          </cell>
          <cell r="BB18">
            <v>1433</v>
          </cell>
          <cell r="BC18">
            <v>1438</v>
          </cell>
          <cell r="BD18">
            <v>1443</v>
          </cell>
          <cell r="BE18">
            <v>1448</v>
          </cell>
          <cell r="BF18">
            <v>1452</v>
          </cell>
          <cell r="BG18">
            <v>1457</v>
          </cell>
          <cell r="BH18">
            <v>1462</v>
          </cell>
          <cell r="BI18">
            <v>1467</v>
          </cell>
          <cell r="BJ18">
            <v>1472</v>
          </cell>
          <cell r="BK18">
            <v>1478</v>
          </cell>
          <cell r="BL18">
            <v>1483</v>
          </cell>
          <cell r="BM18">
            <v>1488</v>
          </cell>
          <cell r="BN18">
            <v>1492</v>
          </cell>
          <cell r="BO18">
            <v>1497</v>
          </cell>
          <cell r="BP18">
            <v>1502</v>
          </cell>
          <cell r="BQ18">
            <v>1507</v>
          </cell>
          <cell r="BR18">
            <v>1512</v>
          </cell>
          <cell r="BS18">
            <v>1517</v>
          </cell>
          <cell r="BT18">
            <v>1521</v>
          </cell>
          <cell r="BU18">
            <v>1526</v>
          </cell>
          <cell r="BV18">
            <v>1528</v>
          </cell>
          <cell r="BW18">
            <v>1531</v>
          </cell>
          <cell r="BX18">
            <v>1534</v>
          </cell>
          <cell r="BY18">
            <v>1536</v>
          </cell>
          <cell r="BZ18">
            <v>1539</v>
          </cell>
          <cell r="CA18">
            <v>1541</v>
          </cell>
          <cell r="CB18">
            <v>1542</v>
          </cell>
          <cell r="CC18">
            <v>1544</v>
          </cell>
          <cell r="CD18">
            <v>1546</v>
          </cell>
          <cell r="CE18">
            <v>1547</v>
          </cell>
          <cell r="CF18">
            <v>1549</v>
          </cell>
          <cell r="CG18">
            <v>1551</v>
          </cell>
          <cell r="CH18">
            <v>1553</v>
          </cell>
          <cell r="CI18">
            <v>1555</v>
          </cell>
          <cell r="CJ18">
            <v>1558</v>
          </cell>
          <cell r="CK18">
            <v>1560</v>
          </cell>
          <cell r="CL18">
            <v>1563</v>
          </cell>
          <cell r="CM18">
            <v>1565</v>
          </cell>
          <cell r="CN18">
            <v>1568</v>
          </cell>
          <cell r="CO18">
            <v>1571</v>
          </cell>
        </row>
        <row r="19">
          <cell r="B19" t="str">
            <v>San Diego, CA</v>
          </cell>
          <cell r="C19">
            <v>17</v>
          </cell>
          <cell r="D19">
            <v>1627</v>
          </cell>
          <cell r="E19">
            <v>1636</v>
          </cell>
          <cell r="F19">
            <v>1645</v>
          </cell>
          <cell r="G19">
            <v>1653</v>
          </cell>
          <cell r="H19">
            <v>1662</v>
          </cell>
          <cell r="I19">
            <v>1671</v>
          </cell>
          <cell r="J19">
            <v>1680</v>
          </cell>
          <cell r="K19">
            <v>1689</v>
          </cell>
          <cell r="L19">
            <v>1698</v>
          </cell>
          <cell r="M19">
            <v>1707</v>
          </cell>
          <cell r="N19">
            <v>1717</v>
          </cell>
          <cell r="O19">
            <v>1726</v>
          </cell>
          <cell r="P19">
            <v>1735</v>
          </cell>
          <cell r="Q19">
            <v>1744</v>
          </cell>
          <cell r="R19">
            <v>1753</v>
          </cell>
          <cell r="S19">
            <v>1762</v>
          </cell>
          <cell r="T19">
            <v>1771</v>
          </cell>
          <cell r="U19">
            <v>1779</v>
          </cell>
          <cell r="V19">
            <v>1788</v>
          </cell>
          <cell r="W19">
            <v>1796</v>
          </cell>
          <cell r="X19">
            <v>1804</v>
          </cell>
          <cell r="Y19">
            <v>1813</v>
          </cell>
          <cell r="Z19">
            <v>1821</v>
          </cell>
          <cell r="AA19">
            <v>1830</v>
          </cell>
          <cell r="AB19">
            <v>1839</v>
          </cell>
          <cell r="AC19">
            <v>1848</v>
          </cell>
          <cell r="AD19">
            <v>1856</v>
          </cell>
          <cell r="AE19">
            <v>1865</v>
          </cell>
          <cell r="AF19">
            <v>1873</v>
          </cell>
          <cell r="AG19">
            <v>1882</v>
          </cell>
          <cell r="AH19">
            <v>1890</v>
          </cell>
          <cell r="AI19">
            <v>1898</v>
          </cell>
          <cell r="AJ19">
            <v>1906</v>
          </cell>
          <cell r="AK19">
            <v>1914</v>
          </cell>
          <cell r="AL19">
            <v>1922</v>
          </cell>
          <cell r="AM19">
            <v>1930</v>
          </cell>
          <cell r="AN19">
            <v>1938</v>
          </cell>
          <cell r="AO19">
            <v>1947</v>
          </cell>
          <cell r="AP19">
            <v>1955</v>
          </cell>
          <cell r="AQ19">
            <v>1963</v>
          </cell>
          <cell r="AR19">
            <v>1971</v>
          </cell>
          <cell r="AS19">
            <v>1979</v>
          </cell>
          <cell r="AT19">
            <v>1988</v>
          </cell>
          <cell r="AU19">
            <v>1996</v>
          </cell>
          <cell r="AV19">
            <v>2004</v>
          </cell>
          <cell r="AW19">
            <v>2011</v>
          </cell>
          <cell r="AX19">
            <v>2019</v>
          </cell>
          <cell r="AY19">
            <v>2027</v>
          </cell>
          <cell r="AZ19">
            <v>2035</v>
          </cell>
          <cell r="BA19">
            <v>2043</v>
          </cell>
          <cell r="BB19">
            <v>2051</v>
          </cell>
          <cell r="BC19">
            <v>2059</v>
          </cell>
          <cell r="BD19">
            <v>2067</v>
          </cell>
          <cell r="BE19">
            <v>2075</v>
          </cell>
          <cell r="BF19">
            <v>2083</v>
          </cell>
          <cell r="BG19">
            <v>2090</v>
          </cell>
          <cell r="BH19">
            <v>2097</v>
          </cell>
          <cell r="BI19">
            <v>2104</v>
          </cell>
          <cell r="BJ19">
            <v>2110</v>
          </cell>
          <cell r="BK19">
            <v>2117</v>
          </cell>
          <cell r="BL19">
            <v>2123</v>
          </cell>
          <cell r="BM19">
            <v>2129</v>
          </cell>
          <cell r="BN19">
            <v>2135</v>
          </cell>
          <cell r="BO19">
            <v>2141</v>
          </cell>
          <cell r="BP19">
            <v>2148</v>
          </cell>
          <cell r="BQ19">
            <v>2154</v>
          </cell>
          <cell r="BR19">
            <v>2160</v>
          </cell>
          <cell r="BS19">
            <v>2166</v>
          </cell>
          <cell r="BT19">
            <v>2171</v>
          </cell>
          <cell r="BU19">
            <v>2176</v>
          </cell>
          <cell r="BV19">
            <v>2180</v>
          </cell>
          <cell r="BW19">
            <v>2183</v>
          </cell>
          <cell r="BX19">
            <v>2187</v>
          </cell>
          <cell r="BY19">
            <v>2190</v>
          </cell>
          <cell r="BZ19">
            <v>2194</v>
          </cell>
          <cell r="CA19">
            <v>2197</v>
          </cell>
          <cell r="CB19">
            <v>2202</v>
          </cell>
          <cell r="CC19">
            <v>2208</v>
          </cell>
          <cell r="CD19">
            <v>2213</v>
          </cell>
          <cell r="CE19">
            <v>2223</v>
          </cell>
          <cell r="CF19">
            <v>2234</v>
          </cell>
          <cell r="CG19">
            <v>2244</v>
          </cell>
          <cell r="CH19">
            <v>2258</v>
          </cell>
          <cell r="CI19">
            <v>2271</v>
          </cell>
          <cell r="CJ19">
            <v>2284</v>
          </cell>
          <cell r="CK19">
            <v>2298</v>
          </cell>
          <cell r="CL19">
            <v>2312</v>
          </cell>
          <cell r="CM19">
            <v>2326</v>
          </cell>
          <cell r="CN19">
            <v>2340</v>
          </cell>
          <cell r="CO19">
            <v>2355</v>
          </cell>
        </row>
        <row r="20">
          <cell r="B20" t="str">
            <v>St. Louis, MO</v>
          </cell>
          <cell r="C20">
            <v>18</v>
          </cell>
          <cell r="D20">
            <v>967</v>
          </cell>
          <cell r="E20">
            <v>970</v>
          </cell>
          <cell r="F20">
            <v>973</v>
          </cell>
          <cell r="G20">
            <v>976</v>
          </cell>
          <cell r="H20">
            <v>979</v>
          </cell>
          <cell r="I20">
            <v>982</v>
          </cell>
          <cell r="J20">
            <v>985</v>
          </cell>
          <cell r="K20">
            <v>988</v>
          </cell>
          <cell r="L20">
            <v>991</v>
          </cell>
          <cell r="M20">
            <v>994</v>
          </cell>
          <cell r="N20">
            <v>997</v>
          </cell>
          <cell r="O20">
            <v>1000</v>
          </cell>
          <cell r="P20">
            <v>1002</v>
          </cell>
          <cell r="Q20">
            <v>1004</v>
          </cell>
          <cell r="R20">
            <v>1006</v>
          </cell>
          <cell r="S20">
            <v>1009</v>
          </cell>
          <cell r="T20">
            <v>1011</v>
          </cell>
          <cell r="U20">
            <v>1013</v>
          </cell>
          <cell r="V20">
            <v>1015</v>
          </cell>
          <cell r="W20">
            <v>1017</v>
          </cell>
          <cell r="X20">
            <v>1019</v>
          </cell>
          <cell r="Y20">
            <v>1021</v>
          </cell>
          <cell r="Z20">
            <v>1023</v>
          </cell>
          <cell r="AA20">
            <v>1025</v>
          </cell>
          <cell r="AB20">
            <v>1028</v>
          </cell>
          <cell r="AC20">
            <v>1030</v>
          </cell>
          <cell r="AD20">
            <v>1032</v>
          </cell>
          <cell r="AE20">
            <v>1034</v>
          </cell>
          <cell r="AF20">
            <v>1036</v>
          </cell>
          <cell r="AG20">
            <v>1037</v>
          </cell>
          <cell r="AH20">
            <v>1039</v>
          </cell>
          <cell r="AI20">
            <v>1041</v>
          </cell>
          <cell r="AJ20">
            <v>1043</v>
          </cell>
          <cell r="AK20">
            <v>1044</v>
          </cell>
          <cell r="AL20">
            <v>1046</v>
          </cell>
          <cell r="AM20">
            <v>1048</v>
          </cell>
          <cell r="AN20">
            <v>1050</v>
          </cell>
          <cell r="AO20">
            <v>1051</v>
          </cell>
          <cell r="AP20">
            <v>1053</v>
          </cell>
          <cell r="AQ20">
            <v>1055</v>
          </cell>
          <cell r="AR20">
            <v>1057</v>
          </cell>
          <cell r="AS20">
            <v>1059</v>
          </cell>
          <cell r="AT20">
            <v>1061</v>
          </cell>
          <cell r="AU20">
            <v>1063</v>
          </cell>
          <cell r="AV20">
            <v>1065</v>
          </cell>
          <cell r="AW20">
            <v>1067</v>
          </cell>
          <cell r="AX20">
            <v>1068</v>
          </cell>
          <cell r="AY20">
            <v>1070</v>
          </cell>
          <cell r="AZ20">
            <v>1072</v>
          </cell>
          <cell r="BA20">
            <v>1074</v>
          </cell>
          <cell r="BB20">
            <v>1077</v>
          </cell>
          <cell r="BC20">
            <v>1079</v>
          </cell>
          <cell r="BD20">
            <v>1081</v>
          </cell>
          <cell r="BE20">
            <v>1083</v>
          </cell>
          <cell r="BF20">
            <v>1085</v>
          </cell>
          <cell r="BG20">
            <v>1088</v>
          </cell>
          <cell r="BH20">
            <v>1091</v>
          </cell>
          <cell r="BI20">
            <v>1094</v>
          </cell>
          <cell r="BJ20">
            <v>1097</v>
          </cell>
          <cell r="BK20">
            <v>1100</v>
          </cell>
          <cell r="BL20">
            <v>1103</v>
          </cell>
          <cell r="BM20">
            <v>1106</v>
          </cell>
          <cell r="BN20">
            <v>1110</v>
          </cell>
          <cell r="BO20">
            <v>1113</v>
          </cell>
          <cell r="BP20">
            <v>1116</v>
          </cell>
          <cell r="BQ20">
            <v>1119</v>
          </cell>
          <cell r="BR20">
            <v>1122</v>
          </cell>
          <cell r="BS20">
            <v>1125</v>
          </cell>
          <cell r="BT20">
            <v>1128</v>
          </cell>
          <cell r="BU20">
            <v>1131</v>
          </cell>
          <cell r="BV20">
            <v>1134</v>
          </cell>
          <cell r="BW20">
            <v>1137</v>
          </cell>
          <cell r="BX20">
            <v>1139</v>
          </cell>
          <cell r="BY20">
            <v>1142</v>
          </cell>
          <cell r="BZ20">
            <v>1145</v>
          </cell>
          <cell r="CA20">
            <v>1148</v>
          </cell>
          <cell r="CB20">
            <v>1152</v>
          </cell>
          <cell r="CC20">
            <v>1156</v>
          </cell>
          <cell r="CD20">
            <v>1159</v>
          </cell>
          <cell r="CE20">
            <v>1164</v>
          </cell>
          <cell r="CF20">
            <v>1169</v>
          </cell>
          <cell r="CG20">
            <v>1174</v>
          </cell>
          <cell r="CH20">
            <v>1179</v>
          </cell>
          <cell r="CI20">
            <v>1185</v>
          </cell>
          <cell r="CJ20">
            <v>1190</v>
          </cell>
          <cell r="CK20">
            <v>1196</v>
          </cell>
          <cell r="CL20">
            <v>1201</v>
          </cell>
          <cell r="CM20">
            <v>1207</v>
          </cell>
          <cell r="CN20">
            <v>1212</v>
          </cell>
          <cell r="CO20">
            <v>1218</v>
          </cell>
        </row>
        <row r="21">
          <cell r="B21" t="str">
            <v>Tampa, FL</v>
          </cell>
          <cell r="C21">
            <v>19</v>
          </cell>
          <cell r="D21">
            <v>1136</v>
          </cell>
          <cell r="E21">
            <v>1140</v>
          </cell>
          <cell r="F21">
            <v>1144</v>
          </cell>
          <cell r="G21">
            <v>1148</v>
          </cell>
          <cell r="H21">
            <v>1152</v>
          </cell>
          <cell r="I21">
            <v>1156</v>
          </cell>
          <cell r="J21">
            <v>1161</v>
          </cell>
          <cell r="K21">
            <v>1165</v>
          </cell>
          <cell r="L21">
            <v>1169</v>
          </cell>
          <cell r="M21">
            <v>1173</v>
          </cell>
          <cell r="N21">
            <v>1177</v>
          </cell>
          <cell r="O21">
            <v>1182</v>
          </cell>
          <cell r="P21">
            <v>1186</v>
          </cell>
          <cell r="Q21">
            <v>1191</v>
          </cell>
          <cell r="R21">
            <v>1196</v>
          </cell>
          <cell r="S21">
            <v>1201</v>
          </cell>
          <cell r="T21">
            <v>1207</v>
          </cell>
          <cell r="U21">
            <v>1212</v>
          </cell>
          <cell r="V21">
            <v>1218</v>
          </cell>
          <cell r="W21">
            <v>1223</v>
          </cell>
          <cell r="X21">
            <v>1229</v>
          </cell>
          <cell r="Y21">
            <v>1234</v>
          </cell>
          <cell r="Z21">
            <v>1240</v>
          </cell>
          <cell r="AA21">
            <v>1245</v>
          </cell>
          <cell r="AB21">
            <v>1251</v>
          </cell>
          <cell r="AC21">
            <v>1256</v>
          </cell>
          <cell r="AD21">
            <v>1261</v>
          </cell>
          <cell r="AE21">
            <v>1267</v>
          </cell>
          <cell r="AF21">
            <v>1272</v>
          </cell>
          <cell r="AG21">
            <v>1277</v>
          </cell>
          <cell r="AH21">
            <v>1281</v>
          </cell>
          <cell r="AI21">
            <v>1286</v>
          </cell>
          <cell r="AJ21">
            <v>1291</v>
          </cell>
          <cell r="AK21">
            <v>1296</v>
          </cell>
          <cell r="AL21">
            <v>1301</v>
          </cell>
          <cell r="AM21">
            <v>1306</v>
          </cell>
          <cell r="AN21">
            <v>1311</v>
          </cell>
          <cell r="AO21">
            <v>1316</v>
          </cell>
          <cell r="AP21">
            <v>1321</v>
          </cell>
          <cell r="AQ21">
            <v>1326</v>
          </cell>
          <cell r="AR21">
            <v>1331</v>
          </cell>
          <cell r="AS21">
            <v>1336</v>
          </cell>
          <cell r="AT21">
            <v>1341</v>
          </cell>
          <cell r="AU21">
            <v>1347</v>
          </cell>
          <cell r="AV21">
            <v>1352</v>
          </cell>
          <cell r="AW21">
            <v>1358</v>
          </cell>
          <cell r="AX21">
            <v>1363</v>
          </cell>
          <cell r="AY21">
            <v>1369</v>
          </cell>
          <cell r="AZ21">
            <v>1375</v>
          </cell>
          <cell r="BA21">
            <v>1381</v>
          </cell>
          <cell r="BB21">
            <v>1387</v>
          </cell>
          <cell r="BC21">
            <v>1393</v>
          </cell>
          <cell r="BD21">
            <v>1399</v>
          </cell>
          <cell r="BE21">
            <v>1405</v>
          </cell>
          <cell r="BF21">
            <v>1411</v>
          </cell>
          <cell r="BG21">
            <v>1417</v>
          </cell>
          <cell r="BH21">
            <v>1422</v>
          </cell>
          <cell r="BI21">
            <v>1428</v>
          </cell>
          <cell r="BJ21">
            <v>1433</v>
          </cell>
          <cell r="BK21">
            <v>1438</v>
          </cell>
          <cell r="BL21">
            <v>1443</v>
          </cell>
          <cell r="BM21">
            <v>1449</v>
          </cell>
          <cell r="BN21">
            <v>1454</v>
          </cell>
          <cell r="BO21">
            <v>1459</v>
          </cell>
          <cell r="BP21">
            <v>1465</v>
          </cell>
          <cell r="BQ21">
            <v>1470</v>
          </cell>
          <cell r="BR21">
            <v>1476</v>
          </cell>
          <cell r="BS21">
            <v>1481</v>
          </cell>
          <cell r="BT21">
            <v>1486</v>
          </cell>
          <cell r="BU21">
            <v>1492</v>
          </cell>
          <cell r="BV21">
            <v>1496</v>
          </cell>
          <cell r="BW21">
            <v>1501</v>
          </cell>
          <cell r="BX21">
            <v>1505</v>
          </cell>
          <cell r="BY21">
            <v>1511</v>
          </cell>
          <cell r="BZ21">
            <v>1516</v>
          </cell>
          <cell r="CA21">
            <v>1522</v>
          </cell>
          <cell r="CB21">
            <v>1529</v>
          </cell>
          <cell r="CC21">
            <v>1537</v>
          </cell>
          <cell r="CD21">
            <v>1544</v>
          </cell>
          <cell r="CE21">
            <v>1557</v>
          </cell>
          <cell r="CF21">
            <v>1570</v>
          </cell>
          <cell r="CG21">
            <v>1583</v>
          </cell>
          <cell r="CH21">
            <v>1600</v>
          </cell>
          <cell r="CI21">
            <v>1616</v>
          </cell>
          <cell r="CJ21">
            <v>1632</v>
          </cell>
          <cell r="CK21">
            <v>1649</v>
          </cell>
          <cell r="CL21">
            <v>1666</v>
          </cell>
          <cell r="CM21">
            <v>1683</v>
          </cell>
          <cell r="CN21">
            <v>1700</v>
          </cell>
          <cell r="CO21">
            <v>1718</v>
          </cell>
        </row>
        <row r="22">
          <cell r="B22" t="str">
            <v>Baltimore, MD</v>
          </cell>
          <cell r="C22">
            <v>20</v>
          </cell>
          <cell r="D22">
            <v>1422</v>
          </cell>
          <cell r="E22">
            <v>1426</v>
          </cell>
          <cell r="F22">
            <v>1431</v>
          </cell>
          <cell r="G22">
            <v>1435</v>
          </cell>
          <cell r="H22">
            <v>1439</v>
          </cell>
          <cell r="I22">
            <v>1442</v>
          </cell>
          <cell r="J22">
            <v>1446</v>
          </cell>
          <cell r="K22">
            <v>1450</v>
          </cell>
          <cell r="L22">
            <v>1454</v>
          </cell>
          <cell r="M22">
            <v>1457</v>
          </cell>
          <cell r="N22">
            <v>1460</v>
          </cell>
          <cell r="O22">
            <v>1462</v>
          </cell>
          <cell r="P22">
            <v>1465</v>
          </cell>
          <cell r="Q22">
            <v>1467</v>
          </cell>
          <cell r="R22">
            <v>1468</v>
          </cell>
          <cell r="S22">
            <v>1470</v>
          </cell>
          <cell r="T22">
            <v>1472</v>
          </cell>
          <cell r="U22">
            <v>1474</v>
          </cell>
          <cell r="V22">
            <v>1475</v>
          </cell>
          <cell r="W22">
            <v>1477</v>
          </cell>
          <cell r="X22">
            <v>1479</v>
          </cell>
          <cell r="Y22">
            <v>1481</v>
          </cell>
          <cell r="Z22">
            <v>1483</v>
          </cell>
          <cell r="AA22">
            <v>1485</v>
          </cell>
          <cell r="AB22">
            <v>1487</v>
          </cell>
          <cell r="AC22">
            <v>1488</v>
          </cell>
          <cell r="AD22">
            <v>1488</v>
          </cell>
          <cell r="AE22">
            <v>1489</v>
          </cell>
          <cell r="AF22">
            <v>1489</v>
          </cell>
          <cell r="AG22">
            <v>1489</v>
          </cell>
          <cell r="AH22">
            <v>1489</v>
          </cell>
          <cell r="AI22">
            <v>1489</v>
          </cell>
          <cell r="AJ22">
            <v>1489</v>
          </cell>
          <cell r="AK22">
            <v>1489</v>
          </cell>
          <cell r="AL22">
            <v>1490</v>
          </cell>
          <cell r="AM22">
            <v>1490</v>
          </cell>
          <cell r="AN22">
            <v>1491</v>
          </cell>
          <cell r="AO22">
            <v>1492</v>
          </cell>
          <cell r="AP22">
            <v>1493</v>
          </cell>
          <cell r="AQ22">
            <v>1494</v>
          </cell>
          <cell r="AR22">
            <v>1495</v>
          </cell>
          <cell r="AS22">
            <v>1497</v>
          </cell>
          <cell r="AT22">
            <v>1498</v>
          </cell>
          <cell r="AU22">
            <v>1499</v>
          </cell>
          <cell r="AV22">
            <v>1500</v>
          </cell>
          <cell r="AW22">
            <v>1502</v>
          </cell>
          <cell r="AX22">
            <v>1503</v>
          </cell>
          <cell r="AY22">
            <v>1504</v>
          </cell>
          <cell r="AZ22">
            <v>1505</v>
          </cell>
          <cell r="BA22">
            <v>1506</v>
          </cell>
          <cell r="BB22">
            <v>1508</v>
          </cell>
          <cell r="BC22">
            <v>1509</v>
          </cell>
          <cell r="BD22">
            <v>1511</v>
          </cell>
          <cell r="BE22">
            <v>1514</v>
          </cell>
          <cell r="BF22">
            <v>1516</v>
          </cell>
          <cell r="BG22">
            <v>1519</v>
          </cell>
          <cell r="BH22">
            <v>1522</v>
          </cell>
          <cell r="BI22">
            <v>1525</v>
          </cell>
          <cell r="BJ22">
            <v>1528</v>
          </cell>
          <cell r="BK22">
            <v>1531</v>
          </cell>
          <cell r="BL22">
            <v>1534</v>
          </cell>
          <cell r="BM22">
            <v>1537</v>
          </cell>
          <cell r="BN22">
            <v>1540</v>
          </cell>
          <cell r="BO22">
            <v>1543</v>
          </cell>
          <cell r="BP22">
            <v>1546</v>
          </cell>
          <cell r="BQ22">
            <v>1549</v>
          </cell>
          <cell r="BR22">
            <v>1551</v>
          </cell>
          <cell r="BS22">
            <v>1553</v>
          </cell>
          <cell r="BT22">
            <v>1555</v>
          </cell>
          <cell r="BU22">
            <v>1556</v>
          </cell>
          <cell r="BV22">
            <v>1556</v>
          </cell>
          <cell r="BW22">
            <v>1557</v>
          </cell>
          <cell r="BX22">
            <v>1557</v>
          </cell>
          <cell r="BY22">
            <v>1557</v>
          </cell>
          <cell r="BZ22">
            <v>1558</v>
          </cell>
          <cell r="CA22">
            <v>1559</v>
          </cell>
          <cell r="CB22">
            <v>1561</v>
          </cell>
          <cell r="CC22">
            <v>1563</v>
          </cell>
          <cell r="CD22">
            <v>1565</v>
          </cell>
          <cell r="CE22">
            <v>1571</v>
          </cell>
          <cell r="CF22">
            <v>1577</v>
          </cell>
          <cell r="CG22">
            <v>1583</v>
          </cell>
          <cell r="CH22">
            <v>1591</v>
          </cell>
          <cell r="CI22">
            <v>1599</v>
          </cell>
          <cell r="CJ22">
            <v>1607</v>
          </cell>
          <cell r="CK22">
            <v>1616</v>
          </cell>
          <cell r="CL22">
            <v>1624</v>
          </cell>
          <cell r="CM22">
            <v>1633</v>
          </cell>
          <cell r="CN22">
            <v>1642</v>
          </cell>
          <cell r="CO22">
            <v>1651</v>
          </cell>
        </row>
        <row r="23">
          <cell r="B23" t="str">
            <v>Denver, CO</v>
          </cell>
          <cell r="C23">
            <v>21</v>
          </cell>
          <cell r="D23">
            <v>1202</v>
          </cell>
          <cell r="E23">
            <v>1217</v>
          </cell>
          <cell r="F23">
            <v>1232</v>
          </cell>
          <cell r="G23">
            <v>1247</v>
          </cell>
          <cell r="H23">
            <v>1262</v>
          </cell>
          <cell r="I23">
            <v>1277</v>
          </cell>
          <cell r="J23">
            <v>1291</v>
          </cell>
          <cell r="K23">
            <v>1306</v>
          </cell>
          <cell r="L23">
            <v>1321</v>
          </cell>
          <cell r="M23">
            <v>1335</v>
          </cell>
          <cell r="N23">
            <v>1349</v>
          </cell>
          <cell r="O23">
            <v>1363</v>
          </cell>
          <cell r="P23">
            <v>1376</v>
          </cell>
          <cell r="Q23">
            <v>1387</v>
          </cell>
          <cell r="R23">
            <v>1398</v>
          </cell>
          <cell r="S23">
            <v>1408</v>
          </cell>
          <cell r="T23">
            <v>1417</v>
          </cell>
          <cell r="U23">
            <v>1426</v>
          </cell>
          <cell r="V23">
            <v>1435</v>
          </cell>
          <cell r="W23">
            <v>1443</v>
          </cell>
          <cell r="X23">
            <v>1451</v>
          </cell>
          <cell r="Y23">
            <v>1459</v>
          </cell>
          <cell r="Z23">
            <v>1465</v>
          </cell>
          <cell r="AA23">
            <v>1472</v>
          </cell>
          <cell r="AB23">
            <v>1479</v>
          </cell>
          <cell r="AC23">
            <v>1484</v>
          </cell>
          <cell r="AD23">
            <v>1489</v>
          </cell>
          <cell r="AE23">
            <v>1495</v>
          </cell>
          <cell r="AF23">
            <v>1499</v>
          </cell>
          <cell r="AG23">
            <v>1503</v>
          </cell>
          <cell r="AH23">
            <v>1507</v>
          </cell>
          <cell r="AI23">
            <v>1510</v>
          </cell>
          <cell r="AJ23">
            <v>1514</v>
          </cell>
          <cell r="AK23">
            <v>1517</v>
          </cell>
          <cell r="AL23">
            <v>1521</v>
          </cell>
          <cell r="AM23">
            <v>1525</v>
          </cell>
          <cell r="AN23">
            <v>1530</v>
          </cell>
          <cell r="AO23">
            <v>1534</v>
          </cell>
          <cell r="AP23">
            <v>1539</v>
          </cell>
          <cell r="AQ23">
            <v>1543</v>
          </cell>
          <cell r="AR23">
            <v>1548</v>
          </cell>
          <cell r="AS23">
            <v>1553</v>
          </cell>
          <cell r="AT23">
            <v>1558</v>
          </cell>
          <cell r="AU23">
            <v>1563</v>
          </cell>
          <cell r="AV23">
            <v>1567</v>
          </cell>
          <cell r="AW23">
            <v>1572</v>
          </cell>
          <cell r="AX23">
            <v>1577</v>
          </cell>
          <cell r="AY23">
            <v>1581</v>
          </cell>
          <cell r="AZ23">
            <v>1586</v>
          </cell>
          <cell r="BA23">
            <v>1591</v>
          </cell>
          <cell r="BB23">
            <v>1596</v>
          </cell>
          <cell r="BC23">
            <v>1601</v>
          </cell>
          <cell r="BD23">
            <v>1606</v>
          </cell>
          <cell r="BE23">
            <v>1612</v>
          </cell>
          <cell r="BF23">
            <v>1617</v>
          </cell>
          <cell r="BG23">
            <v>1623</v>
          </cell>
          <cell r="BH23">
            <v>1629</v>
          </cell>
          <cell r="BI23">
            <v>1634</v>
          </cell>
          <cell r="BJ23">
            <v>1640</v>
          </cell>
          <cell r="BK23">
            <v>1645</v>
          </cell>
          <cell r="BL23">
            <v>1651</v>
          </cell>
          <cell r="BM23">
            <v>1656</v>
          </cell>
          <cell r="BN23">
            <v>1661</v>
          </cell>
          <cell r="BO23">
            <v>1665</v>
          </cell>
          <cell r="BP23">
            <v>1670</v>
          </cell>
          <cell r="BQ23">
            <v>1675</v>
          </cell>
          <cell r="BR23">
            <v>1679</v>
          </cell>
          <cell r="BS23">
            <v>1682</v>
          </cell>
          <cell r="BT23">
            <v>1686</v>
          </cell>
          <cell r="BU23">
            <v>1689</v>
          </cell>
          <cell r="BV23">
            <v>1690</v>
          </cell>
          <cell r="BW23">
            <v>1691</v>
          </cell>
          <cell r="BX23">
            <v>1692</v>
          </cell>
          <cell r="BY23">
            <v>1692</v>
          </cell>
          <cell r="BZ23">
            <v>1691</v>
          </cell>
          <cell r="CA23">
            <v>1691</v>
          </cell>
          <cell r="CB23">
            <v>1691</v>
          </cell>
          <cell r="CC23">
            <v>1691</v>
          </cell>
          <cell r="CD23">
            <v>1692</v>
          </cell>
          <cell r="CE23">
            <v>1696</v>
          </cell>
          <cell r="CF23">
            <v>1700</v>
          </cell>
          <cell r="CG23">
            <v>1704</v>
          </cell>
          <cell r="CH23">
            <v>1711</v>
          </cell>
          <cell r="CI23">
            <v>1718</v>
          </cell>
          <cell r="CJ23">
            <v>1725</v>
          </cell>
          <cell r="CK23">
            <v>1732</v>
          </cell>
          <cell r="CL23">
            <v>1740</v>
          </cell>
          <cell r="CM23">
            <v>1747</v>
          </cell>
          <cell r="CN23">
            <v>1755</v>
          </cell>
          <cell r="CO23">
            <v>1763</v>
          </cell>
        </row>
        <row r="24">
          <cell r="B24" t="str">
            <v>Pittsburgh, PA</v>
          </cell>
          <cell r="C24">
            <v>22</v>
          </cell>
          <cell r="D24">
            <v>1010</v>
          </cell>
          <cell r="E24">
            <v>1016</v>
          </cell>
          <cell r="F24">
            <v>1021</v>
          </cell>
          <cell r="G24">
            <v>1026</v>
          </cell>
          <cell r="H24">
            <v>1031</v>
          </cell>
          <cell r="I24">
            <v>1035</v>
          </cell>
          <cell r="J24">
            <v>1040</v>
          </cell>
          <cell r="K24">
            <v>1045</v>
          </cell>
          <cell r="L24">
            <v>1049</v>
          </cell>
          <cell r="M24">
            <v>1053</v>
          </cell>
          <cell r="N24">
            <v>1056</v>
          </cell>
          <cell r="O24">
            <v>1058</v>
          </cell>
          <cell r="P24">
            <v>1061</v>
          </cell>
          <cell r="Q24">
            <v>1062</v>
          </cell>
          <cell r="R24">
            <v>1063</v>
          </cell>
          <cell r="S24">
            <v>1064</v>
          </cell>
          <cell r="T24">
            <v>1065</v>
          </cell>
          <cell r="U24">
            <v>1066</v>
          </cell>
          <cell r="V24">
            <v>1067</v>
          </cell>
          <cell r="W24">
            <v>1069</v>
          </cell>
          <cell r="X24">
            <v>1071</v>
          </cell>
          <cell r="Y24">
            <v>1073</v>
          </cell>
          <cell r="Z24">
            <v>1075</v>
          </cell>
          <cell r="AA24">
            <v>1077</v>
          </cell>
          <cell r="AB24">
            <v>1079</v>
          </cell>
          <cell r="AC24">
            <v>1079</v>
          </cell>
          <cell r="AD24">
            <v>1080</v>
          </cell>
          <cell r="AE24">
            <v>1081</v>
          </cell>
          <cell r="AF24">
            <v>1082</v>
          </cell>
          <cell r="AG24">
            <v>1082</v>
          </cell>
          <cell r="AH24">
            <v>1083</v>
          </cell>
          <cell r="AI24">
            <v>1084</v>
          </cell>
          <cell r="AJ24">
            <v>1085</v>
          </cell>
          <cell r="AK24">
            <v>1085</v>
          </cell>
          <cell r="AL24">
            <v>1087</v>
          </cell>
          <cell r="AM24">
            <v>1088</v>
          </cell>
          <cell r="AN24">
            <v>1089</v>
          </cell>
          <cell r="AO24">
            <v>1091</v>
          </cell>
          <cell r="AP24">
            <v>1092</v>
          </cell>
          <cell r="AQ24">
            <v>1094</v>
          </cell>
          <cell r="AR24">
            <v>1096</v>
          </cell>
          <cell r="AS24">
            <v>1098</v>
          </cell>
          <cell r="AT24">
            <v>1100</v>
          </cell>
          <cell r="AU24">
            <v>1102</v>
          </cell>
          <cell r="AV24">
            <v>1105</v>
          </cell>
          <cell r="AW24">
            <v>1107</v>
          </cell>
          <cell r="AX24">
            <v>1109</v>
          </cell>
          <cell r="AY24">
            <v>1112</v>
          </cell>
          <cell r="AZ24">
            <v>1114</v>
          </cell>
          <cell r="BA24">
            <v>1117</v>
          </cell>
          <cell r="BB24">
            <v>1120</v>
          </cell>
          <cell r="BC24">
            <v>1123</v>
          </cell>
          <cell r="BD24">
            <v>1127</v>
          </cell>
          <cell r="BE24">
            <v>1130</v>
          </cell>
          <cell r="BF24">
            <v>1134</v>
          </cell>
          <cell r="BG24">
            <v>1137</v>
          </cell>
          <cell r="BH24">
            <v>1140</v>
          </cell>
          <cell r="BI24">
            <v>1143</v>
          </cell>
          <cell r="BJ24">
            <v>1146</v>
          </cell>
          <cell r="BK24">
            <v>1149</v>
          </cell>
          <cell r="BL24">
            <v>1152</v>
          </cell>
          <cell r="BM24">
            <v>1155</v>
          </cell>
          <cell r="BN24">
            <v>1158</v>
          </cell>
          <cell r="BO24">
            <v>1162</v>
          </cell>
          <cell r="BP24">
            <v>1166</v>
          </cell>
          <cell r="BQ24">
            <v>1169</v>
          </cell>
          <cell r="BR24">
            <v>1173</v>
          </cell>
          <cell r="BS24">
            <v>1177</v>
          </cell>
          <cell r="BT24">
            <v>1180</v>
          </cell>
          <cell r="BU24">
            <v>1184</v>
          </cell>
          <cell r="BV24">
            <v>1187</v>
          </cell>
          <cell r="BW24">
            <v>1190</v>
          </cell>
          <cell r="BX24">
            <v>1192</v>
          </cell>
          <cell r="BY24">
            <v>1194</v>
          </cell>
          <cell r="BZ24">
            <v>1196</v>
          </cell>
          <cell r="CA24">
            <v>1198</v>
          </cell>
          <cell r="CB24">
            <v>1200</v>
          </cell>
          <cell r="CC24">
            <v>1201</v>
          </cell>
          <cell r="CD24">
            <v>1203</v>
          </cell>
          <cell r="CE24">
            <v>1206</v>
          </cell>
          <cell r="CF24">
            <v>1209</v>
          </cell>
          <cell r="CG24">
            <v>1211</v>
          </cell>
          <cell r="CH24">
            <v>1215</v>
          </cell>
          <cell r="CI24">
            <v>1219</v>
          </cell>
          <cell r="CJ24">
            <v>1222</v>
          </cell>
          <cell r="CK24">
            <v>1226</v>
          </cell>
          <cell r="CL24">
            <v>1230</v>
          </cell>
          <cell r="CM24">
            <v>1233</v>
          </cell>
          <cell r="CN24">
            <v>1237</v>
          </cell>
          <cell r="CO24">
            <v>1241</v>
          </cell>
        </row>
        <row r="25">
          <cell r="B25" t="str">
            <v>Portland, OR</v>
          </cell>
          <cell r="C25">
            <v>23</v>
          </cell>
          <cell r="D25">
            <v>1108</v>
          </cell>
          <cell r="E25">
            <v>1117</v>
          </cell>
          <cell r="F25">
            <v>1127</v>
          </cell>
          <cell r="G25">
            <v>1136</v>
          </cell>
          <cell r="H25">
            <v>1145</v>
          </cell>
          <cell r="I25">
            <v>1154</v>
          </cell>
          <cell r="J25">
            <v>1163</v>
          </cell>
          <cell r="K25">
            <v>1172</v>
          </cell>
          <cell r="L25">
            <v>1181</v>
          </cell>
          <cell r="M25">
            <v>1191</v>
          </cell>
          <cell r="N25">
            <v>1200</v>
          </cell>
          <cell r="O25">
            <v>1210</v>
          </cell>
          <cell r="P25">
            <v>1220</v>
          </cell>
          <cell r="Q25">
            <v>1230</v>
          </cell>
          <cell r="R25">
            <v>1241</v>
          </cell>
          <cell r="S25">
            <v>1251</v>
          </cell>
          <cell r="T25">
            <v>1261</v>
          </cell>
          <cell r="U25">
            <v>1272</v>
          </cell>
          <cell r="V25">
            <v>1282</v>
          </cell>
          <cell r="W25">
            <v>1292</v>
          </cell>
          <cell r="X25">
            <v>1302</v>
          </cell>
          <cell r="Y25">
            <v>1312</v>
          </cell>
          <cell r="Z25">
            <v>1321</v>
          </cell>
          <cell r="AA25">
            <v>1330</v>
          </cell>
          <cell r="AB25">
            <v>1340</v>
          </cell>
          <cell r="AC25">
            <v>1347</v>
          </cell>
          <cell r="AD25">
            <v>1354</v>
          </cell>
          <cell r="AE25">
            <v>1361</v>
          </cell>
          <cell r="AF25">
            <v>1367</v>
          </cell>
          <cell r="AG25">
            <v>1373</v>
          </cell>
          <cell r="AH25">
            <v>1379</v>
          </cell>
          <cell r="AI25">
            <v>1384</v>
          </cell>
          <cell r="AJ25">
            <v>1389</v>
          </cell>
          <cell r="AK25">
            <v>1394</v>
          </cell>
          <cell r="AL25">
            <v>1399</v>
          </cell>
          <cell r="AM25">
            <v>1403</v>
          </cell>
          <cell r="AN25">
            <v>1408</v>
          </cell>
          <cell r="AO25">
            <v>1412</v>
          </cell>
          <cell r="AP25">
            <v>1416</v>
          </cell>
          <cell r="AQ25">
            <v>1420</v>
          </cell>
          <cell r="AR25">
            <v>1423</v>
          </cell>
          <cell r="AS25">
            <v>1427</v>
          </cell>
          <cell r="AT25">
            <v>1430</v>
          </cell>
          <cell r="AU25">
            <v>1433</v>
          </cell>
          <cell r="AV25">
            <v>1436</v>
          </cell>
          <cell r="AW25">
            <v>1439</v>
          </cell>
          <cell r="AX25">
            <v>1442</v>
          </cell>
          <cell r="AY25">
            <v>1445</v>
          </cell>
          <cell r="AZ25">
            <v>1448</v>
          </cell>
          <cell r="BA25">
            <v>1452</v>
          </cell>
          <cell r="BB25">
            <v>1455</v>
          </cell>
          <cell r="BC25">
            <v>1459</v>
          </cell>
          <cell r="BD25">
            <v>1463</v>
          </cell>
          <cell r="BE25">
            <v>1467</v>
          </cell>
          <cell r="BF25">
            <v>1472</v>
          </cell>
          <cell r="BG25">
            <v>1476</v>
          </cell>
          <cell r="BH25">
            <v>1481</v>
          </cell>
          <cell r="BI25">
            <v>1485</v>
          </cell>
          <cell r="BJ25">
            <v>1490</v>
          </cell>
          <cell r="BK25">
            <v>1494</v>
          </cell>
          <cell r="BL25">
            <v>1499</v>
          </cell>
          <cell r="BM25">
            <v>1503</v>
          </cell>
          <cell r="BN25">
            <v>1508</v>
          </cell>
          <cell r="BO25">
            <v>1512</v>
          </cell>
          <cell r="BP25">
            <v>1517</v>
          </cell>
          <cell r="BQ25">
            <v>1522</v>
          </cell>
          <cell r="BR25">
            <v>1527</v>
          </cell>
          <cell r="BS25">
            <v>1531</v>
          </cell>
          <cell r="BT25">
            <v>1535</v>
          </cell>
          <cell r="BU25">
            <v>1538</v>
          </cell>
          <cell r="BV25">
            <v>1541</v>
          </cell>
          <cell r="BW25">
            <v>1543</v>
          </cell>
          <cell r="BX25">
            <v>1545</v>
          </cell>
          <cell r="BY25">
            <v>1547</v>
          </cell>
          <cell r="BZ25">
            <v>1548</v>
          </cell>
          <cell r="CA25">
            <v>1550</v>
          </cell>
          <cell r="CB25">
            <v>1551</v>
          </cell>
          <cell r="CC25">
            <v>1552</v>
          </cell>
          <cell r="CD25">
            <v>1554</v>
          </cell>
          <cell r="CE25">
            <v>1558</v>
          </cell>
          <cell r="CF25">
            <v>1563</v>
          </cell>
          <cell r="CG25">
            <v>1567</v>
          </cell>
          <cell r="CH25">
            <v>1573</v>
          </cell>
          <cell r="CI25">
            <v>1580</v>
          </cell>
          <cell r="CJ25">
            <v>1586</v>
          </cell>
          <cell r="CK25">
            <v>1593</v>
          </cell>
          <cell r="CL25">
            <v>1600</v>
          </cell>
          <cell r="CM25">
            <v>1606</v>
          </cell>
          <cell r="CN25">
            <v>1614</v>
          </cell>
          <cell r="CO25">
            <v>1621</v>
          </cell>
        </row>
        <row r="26">
          <cell r="B26" t="str">
            <v>Charlotte, NC</v>
          </cell>
          <cell r="C26">
            <v>24</v>
          </cell>
          <cell r="D26">
            <v>1120</v>
          </cell>
          <cell r="E26">
            <v>1124</v>
          </cell>
          <cell r="F26">
            <v>1128</v>
          </cell>
          <cell r="G26">
            <v>1132</v>
          </cell>
          <cell r="H26">
            <v>1136</v>
          </cell>
          <cell r="I26">
            <v>1140</v>
          </cell>
          <cell r="J26">
            <v>1144</v>
          </cell>
          <cell r="K26">
            <v>1148</v>
          </cell>
          <cell r="L26">
            <v>1152</v>
          </cell>
          <cell r="M26">
            <v>1156</v>
          </cell>
          <cell r="N26">
            <v>1161</v>
          </cell>
          <cell r="O26">
            <v>1166</v>
          </cell>
          <cell r="P26">
            <v>1170</v>
          </cell>
          <cell r="Q26">
            <v>1175</v>
          </cell>
          <cell r="R26">
            <v>1180</v>
          </cell>
          <cell r="S26">
            <v>1185</v>
          </cell>
          <cell r="T26">
            <v>1191</v>
          </cell>
          <cell r="U26">
            <v>1196</v>
          </cell>
          <cell r="V26">
            <v>1201</v>
          </cell>
          <cell r="W26">
            <v>1207</v>
          </cell>
          <cell r="X26">
            <v>1213</v>
          </cell>
          <cell r="Y26">
            <v>1218</v>
          </cell>
          <cell r="Z26">
            <v>1224</v>
          </cell>
          <cell r="AA26">
            <v>1229</v>
          </cell>
          <cell r="AB26">
            <v>1234</v>
          </cell>
          <cell r="AC26">
            <v>1239</v>
          </cell>
          <cell r="AD26">
            <v>1245</v>
          </cell>
          <cell r="AE26">
            <v>1250</v>
          </cell>
          <cell r="AF26">
            <v>1255</v>
          </cell>
          <cell r="AG26">
            <v>1260</v>
          </cell>
          <cell r="AH26">
            <v>1265</v>
          </cell>
          <cell r="AI26">
            <v>1270</v>
          </cell>
          <cell r="AJ26">
            <v>1275</v>
          </cell>
          <cell r="AK26">
            <v>1280</v>
          </cell>
          <cell r="AL26">
            <v>1285</v>
          </cell>
          <cell r="AM26">
            <v>1290</v>
          </cell>
          <cell r="AN26">
            <v>1295</v>
          </cell>
          <cell r="AO26">
            <v>1300</v>
          </cell>
          <cell r="AP26">
            <v>1305</v>
          </cell>
          <cell r="AQ26">
            <v>1310</v>
          </cell>
          <cell r="AR26">
            <v>1315</v>
          </cell>
          <cell r="AS26">
            <v>1320</v>
          </cell>
          <cell r="AT26">
            <v>1324</v>
          </cell>
          <cell r="AU26">
            <v>1329</v>
          </cell>
          <cell r="AV26">
            <v>1333</v>
          </cell>
          <cell r="AW26">
            <v>1338</v>
          </cell>
          <cell r="AX26">
            <v>1342</v>
          </cell>
          <cell r="AY26">
            <v>1347</v>
          </cell>
          <cell r="AZ26">
            <v>1351</v>
          </cell>
          <cell r="BA26">
            <v>1356</v>
          </cell>
          <cell r="BB26">
            <v>1361</v>
          </cell>
          <cell r="BC26">
            <v>1366</v>
          </cell>
          <cell r="BD26">
            <v>1371</v>
          </cell>
          <cell r="BE26">
            <v>1377</v>
          </cell>
          <cell r="BF26">
            <v>1382</v>
          </cell>
          <cell r="BG26">
            <v>1388</v>
          </cell>
          <cell r="BH26">
            <v>1394</v>
          </cell>
          <cell r="BI26">
            <v>1400</v>
          </cell>
          <cell r="BJ26">
            <v>1406</v>
          </cell>
          <cell r="BK26">
            <v>1413</v>
          </cell>
          <cell r="BL26">
            <v>1419</v>
          </cell>
          <cell r="BM26">
            <v>1425</v>
          </cell>
          <cell r="BN26">
            <v>1431</v>
          </cell>
          <cell r="BO26">
            <v>1437</v>
          </cell>
          <cell r="BP26">
            <v>1442</v>
          </cell>
          <cell r="BQ26">
            <v>1448</v>
          </cell>
          <cell r="BR26">
            <v>1454</v>
          </cell>
          <cell r="BS26">
            <v>1458</v>
          </cell>
          <cell r="BT26">
            <v>1463</v>
          </cell>
          <cell r="BU26">
            <v>1467</v>
          </cell>
          <cell r="BV26">
            <v>1470</v>
          </cell>
          <cell r="BW26">
            <v>1473</v>
          </cell>
          <cell r="BX26">
            <v>1476</v>
          </cell>
          <cell r="BY26">
            <v>1478</v>
          </cell>
          <cell r="BZ26">
            <v>1481</v>
          </cell>
          <cell r="CA26">
            <v>1484</v>
          </cell>
          <cell r="CB26">
            <v>1487</v>
          </cell>
          <cell r="CC26">
            <v>1491</v>
          </cell>
          <cell r="CD26">
            <v>1495</v>
          </cell>
          <cell r="CE26">
            <v>1503</v>
          </cell>
          <cell r="CF26">
            <v>1512</v>
          </cell>
          <cell r="CG26">
            <v>1520</v>
          </cell>
          <cell r="CH26">
            <v>1530</v>
          </cell>
          <cell r="CI26">
            <v>1541</v>
          </cell>
          <cell r="CJ26">
            <v>1552</v>
          </cell>
          <cell r="CK26">
            <v>1563</v>
          </cell>
          <cell r="CL26">
            <v>1574</v>
          </cell>
          <cell r="CM26">
            <v>1585</v>
          </cell>
          <cell r="CN26">
            <v>1597</v>
          </cell>
          <cell r="CO26">
            <v>1608</v>
          </cell>
        </row>
        <row r="27">
          <cell r="B27" t="str">
            <v>Sacramento, CA</v>
          </cell>
          <cell r="C27">
            <v>25</v>
          </cell>
          <cell r="D27">
            <v>1232</v>
          </cell>
          <cell r="E27">
            <v>1237</v>
          </cell>
          <cell r="F27">
            <v>1242</v>
          </cell>
          <cell r="G27">
            <v>1247</v>
          </cell>
          <cell r="H27">
            <v>1252</v>
          </cell>
          <cell r="I27">
            <v>1257</v>
          </cell>
          <cell r="J27">
            <v>1262</v>
          </cell>
          <cell r="K27">
            <v>1268</v>
          </cell>
          <cell r="L27">
            <v>1273</v>
          </cell>
          <cell r="M27">
            <v>1278</v>
          </cell>
          <cell r="N27">
            <v>1284</v>
          </cell>
          <cell r="O27">
            <v>1291</v>
          </cell>
          <cell r="P27">
            <v>1297</v>
          </cell>
          <cell r="Q27">
            <v>1305</v>
          </cell>
          <cell r="R27">
            <v>1312</v>
          </cell>
          <cell r="S27">
            <v>1320</v>
          </cell>
          <cell r="T27">
            <v>1328</v>
          </cell>
          <cell r="U27">
            <v>1335</v>
          </cell>
          <cell r="V27">
            <v>1343</v>
          </cell>
          <cell r="W27">
            <v>1352</v>
          </cell>
          <cell r="X27">
            <v>1360</v>
          </cell>
          <cell r="Y27">
            <v>1369</v>
          </cell>
          <cell r="Z27">
            <v>1378</v>
          </cell>
          <cell r="AA27">
            <v>1387</v>
          </cell>
          <cell r="AB27">
            <v>1397</v>
          </cell>
          <cell r="AC27">
            <v>1406</v>
          </cell>
          <cell r="AD27">
            <v>1415</v>
          </cell>
          <cell r="AE27">
            <v>1424</v>
          </cell>
          <cell r="AF27">
            <v>1434</v>
          </cell>
          <cell r="AG27">
            <v>1443</v>
          </cell>
          <cell r="AH27">
            <v>1453</v>
          </cell>
          <cell r="AI27">
            <v>1463</v>
          </cell>
          <cell r="AJ27">
            <v>1473</v>
          </cell>
          <cell r="AK27">
            <v>1483</v>
          </cell>
          <cell r="AL27">
            <v>1493</v>
          </cell>
          <cell r="AM27">
            <v>1503</v>
          </cell>
          <cell r="AN27">
            <v>1513</v>
          </cell>
          <cell r="AO27">
            <v>1524</v>
          </cell>
          <cell r="AP27">
            <v>1534</v>
          </cell>
          <cell r="AQ27">
            <v>1545</v>
          </cell>
          <cell r="AR27">
            <v>1554</v>
          </cell>
          <cell r="AS27">
            <v>1564</v>
          </cell>
          <cell r="AT27">
            <v>1574</v>
          </cell>
          <cell r="AU27">
            <v>1583</v>
          </cell>
          <cell r="AV27">
            <v>1592</v>
          </cell>
          <cell r="AW27">
            <v>1600</v>
          </cell>
          <cell r="AX27">
            <v>1609</v>
          </cell>
          <cell r="AY27">
            <v>1617</v>
          </cell>
          <cell r="AZ27">
            <v>1625</v>
          </cell>
          <cell r="BA27">
            <v>1633</v>
          </cell>
          <cell r="BB27">
            <v>1641</v>
          </cell>
          <cell r="BC27">
            <v>1648</v>
          </cell>
          <cell r="BD27">
            <v>1656</v>
          </cell>
          <cell r="BE27">
            <v>1663</v>
          </cell>
          <cell r="BF27">
            <v>1671</v>
          </cell>
          <cell r="BG27">
            <v>1679</v>
          </cell>
          <cell r="BH27">
            <v>1687</v>
          </cell>
          <cell r="BI27">
            <v>1694</v>
          </cell>
          <cell r="BJ27">
            <v>1702</v>
          </cell>
          <cell r="BK27">
            <v>1709</v>
          </cell>
          <cell r="BL27">
            <v>1717</v>
          </cell>
          <cell r="BM27">
            <v>1724</v>
          </cell>
          <cell r="BN27">
            <v>1731</v>
          </cell>
          <cell r="BO27">
            <v>1738</v>
          </cell>
          <cell r="BP27">
            <v>1744</v>
          </cell>
          <cell r="BQ27">
            <v>1751</v>
          </cell>
          <cell r="BR27">
            <v>1758</v>
          </cell>
          <cell r="BS27">
            <v>1763</v>
          </cell>
          <cell r="BT27">
            <v>1769</v>
          </cell>
          <cell r="BU27">
            <v>1775</v>
          </cell>
          <cell r="BV27">
            <v>1780</v>
          </cell>
          <cell r="BW27">
            <v>1785</v>
          </cell>
          <cell r="BX27">
            <v>1790</v>
          </cell>
          <cell r="BY27">
            <v>1797</v>
          </cell>
          <cell r="BZ27">
            <v>1804</v>
          </cell>
          <cell r="CA27">
            <v>1811</v>
          </cell>
          <cell r="CB27">
            <v>1821</v>
          </cell>
          <cell r="CC27">
            <v>1831</v>
          </cell>
          <cell r="CD27">
            <v>1840</v>
          </cell>
          <cell r="CE27">
            <v>1854</v>
          </cell>
          <cell r="CF27">
            <v>1867</v>
          </cell>
          <cell r="CG27">
            <v>1881</v>
          </cell>
          <cell r="CH27">
            <v>1896</v>
          </cell>
          <cell r="CI27">
            <v>1911</v>
          </cell>
          <cell r="CJ27">
            <v>1926</v>
          </cell>
          <cell r="CK27">
            <v>1942</v>
          </cell>
          <cell r="CL27">
            <v>1957</v>
          </cell>
          <cell r="CM27">
            <v>1973</v>
          </cell>
          <cell r="CN27">
            <v>1989</v>
          </cell>
          <cell r="CO27">
            <v>2004</v>
          </cell>
        </row>
        <row r="28">
          <cell r="B28" t="str">
            <v>San Antonio, TX</v>
          </cell>
          <cell r="C28">
            <v>26</v>
          </cell>
          <cell r="D28">
            <v>985</v>
          </cell>
          <cell r="E28">
            <v>988</v>
          </cell>
          <cell r="F28">
            <v>990</v>
          </cell>
          <cell r="G28">
            <v>993</v>
          </cell>
          <cell r="H28">
            <v>996</v>
          </cell>
          <cell r="I28">
            <v>999</v>
          </cell>
          <cell r="J28">
            <v>1002</v>
          </cell>
          <cell r="K28">
            <v>1005</v>
          </cell>
          <cell r="L28">
            <v>1008</v>
          </cell>
          <cell r="M28">
            <v>1011</v>
          </cell>
          <cell r="N28">
            <v>1014</v>
          </cell>
          <cell r="O28">
            <v>1017</v>
          </cell>
          <cell r="P28">
            <v>1021</v>
          </cell>
          <cell r="Q28">
            <v>1024</v>
          </cell>
          <cell r="R28">
            <v>1028</v>
          </cell>
          <cell r="S28">
            <v>1031</v>
          </cell>
          <cell r="T28">
            <v>1035</v>
          </cell>
          <cell r="U28">
            <v>1039</v>
          </cell>
          <cell r="V28">
            <v>1043</v>
          </cell>
          <cell r="W28">
            <v>1046</v>
          </cell>
          <cell r="X28">
            <v>1050</v>
          </cell>
          <cell r="Y28">
            <v>1054</v>
          </cell>
          <cell r="Z28">
            <v>1057</v>
          </cell>
          <cell r="AA28">
            <v>1060</v>
          </cell>
          <cell r="AB28">
            <v>1063</v>
          </cell>
          <cell r="AC28">
            <v>1066</v>
          </cell>
          <cell r="AD28">
            <v>1069</v>
          </cell>
          <cell r="AE28">
            <v>1072</v>
          </cell>
          <cell r="AF28">
            <v>1075</v>
          </cell>
          <cell r="AG28">
            <v>1078</v>
          </cell>
          <cell r="AH28">
            <v>1081</v>
          </cell>
          <cell r="AI28">
            <v>1084</v>
          </cell>
          <cell r="AJ28">
            <v>1087</v>
          </cell>
          <cell r="AK28">
            <v>1090</v>
          </cell>
          <cell r="AL28">
            <v>1093</v>
          </cell>
          <cell r="AM28">
            <v>1096</v>
          </cell>
          <cell r="AN28">
            <v>1099</v>
          </cell>
          <cell r="AO28">
            <v>1101</v>
          </cell>
          <cell r="AP28">
            <v>1104</v>
          </cell>
          <cell r="AQ28">
            <v>1107</v>
          </cell>
          <cell r="AR28">
            <v>1109</v>
          </cell>
          <cell r="AS28">
            <v>1112</v>
          </cell>
          <cell r="AT28">
            <v>1114</v>
          </cell>
          <cell r="AU28">
            <v>1116</v>
          </cell>
          <cell r="AV28">
            <v>1118</v>
          </cell>
          <cell r="AW28">
            <v>1120</v>
          </cell>
          <cell r="AX28">
            <v>1123</v>
          </cell>
          <cell r="AY28">
            <v>1125</v>
          </cell>
          <cell r="AZ28">
            <v>1127</v>
          </cell>
          <cell r="BA28">
            <v>1130</v>
          </cell>
          <cell r="BB28">
            <v>1133</v>
          </cell>
          <cell r="BC28">
            <v>1136</v>
          </cell>
          <cell r="BD28">
            <v>1139</v>
          </cell>
          <cell r="BE28">
            <v>1142</v>
          </cell>
          <cell r="BF28">
            <v>1146</v>
          </cell>
          <cell r="BG28">
            <v>1149</v>
          </cell>
          <cell r="BH28">
            <v>1152</v>
          </cell>
          <cell r="BI28">
            <v>1156</v>
          </cell>
          <cell r="BJ28">
            <v>1159</v>
          </cell>
          <cell r="BK28">
            <v>1163</v>
          </cell>
          <cell r="BL28">
            <v>1166</v>
          </cell>
          <cell r="BM28">
            <v>1170</v>
          </cell>
          <cell r="BN28">
            <v>1174</v>
          </cell>
          <cell r="BO28">
            <v>1177</v>
          </cell>
          <cell r="BP28">
            <v>1181</v>
          </cell>
          <cell r="BQ28">
            <v>1185</v>
          </cell>
          <cell r="BR28">
            <v>1188</v>
          </cell>
          <cell r="BS28">
            <v>1191</v>
          </cell>
          <cell r="BT28">
            <v>1194</v>
          </cell>
          <cell r="BU28">
            <v>1197</v>
          </cell>
          <cell r="BV28">
            <v>1199</v>
          </cell>
          <cell r="BW28">
            <v>1201</v>
          </cell>
          <cell r="BX28">
            <v>1203</v>
          </cell>
          <cell r="BY28">
            <v>1204</v>
          </cell>
          <cell r="BZ28">
            <v>1206</v>
          </cell>
          <cell r="CA28">
            <v>1207</v>
          </cell>
          <cell r="CB28">
            <v>1209</v>
          </cell>
          <cell r="CC28">
            <v>1212</v>
          </cell>
          <cell r="CD28">
            <v>1214</v>
          </cell>
          <cell r="CE28">
            <v>1219</v>
          </cell>
          <cell r="CF28">
            <v>1223</v>
          </cell>
          <cell r="CG28">
            <v>1228</v>
          </cell>
          <cell r="CH28">
            <v>1234</v>
          </cell>
          <cell r="CI28">
            <v>1240</v>
          </cell>
          <cell r="CJ28">
            <v>1246</v>
          </cell>
          <cell r="CK28">
            <v>1253</v>
          </cell>
          <cell r="CL28">
            <v>1259</v>
          </cell>
          <cell r="CM28">
            <v>1266</v>
          </cell>
          <cell r="CN28">
            <v>1272</v>
          </cell>
          <cell r="CO28">
            <v>1279</v>
          </cell>
        </row>
        <row r="29">
          <cell r="B29" t="str">
            <v>Orlando, FL</v>
          </cell>
          <cell r="C29">
            <v>27</v>
          </cell>
          <cell r="D29">
            <v>1172</v>
          </cell>
          <cell r="E29">
            <v>1177</v>
          </cell>
          <cell r="F29">
            <v>1181</v>
          </cell>
          <cell r="G29">
            <v>1185</v>
          </cell>
          <cell r="H29">
            <v>1190</v>
          </cell>
          <cell r="I29">
            <v>1194</v>
          </cell>
          <cell r="J29">
            <v>1198</v>
          </cell>
          <cell r="K29">
            <v>1203</v>
          </cell>
          <cell r="L29">
            <v>1207</v>
          </cell>
          <cell r="M29">
            <v>1212</v>
          </cell>
          <cell r="N29">
            <v>1216</v>
          </cell>
          <cell r="O29">
            <v>1221</v>
          </cell>
          <cell r="P29">
            <v>1225</v>
          </cell>
          <cell r="Q29">
            <v>1230</v>
          </cell>
          <cell r="R29">
            <v>1235</v>
          </cell>
          <cell r="S29">
            <v>1240</v>
          </cell>
          <cell r="T29">
            <v>1246</v>
          </cell>
          <cell r="U29">
            <v>1251</v>
          </cell>
          <cell r="V29">
            <v>1257</v>
          </cell>
          <cell r="W29">
            <v>1263</v>
          </cell>
          <cell r="X29">
            <v>1268</v>
          </cell>
          <cell r="Y29">
            <v>1274</v>
          </cell>
          <cell r="Z29">
            <v>1280</v>
          </cell>
          <cell r="AA29">
            <v>1285</v>
          </cell>
          <cell r="AB29">
            <v>1291</v>
          </cell>
          <cell r="AC29">
            <v>1296</v>
          </cell>
          <cell r="AD29">
            <v>1302</v>
          </cell>
          <cell r="AE29">
            <v>1307</v>
          </cell>
          <cell r="AF29">
            <v>1312</v>
          </cell>
          <cell r="AG29">
            <v>1317</v>
          </cell>
          <cell r="AH29">
            <v>1322</v>
          </cell>
          <cell r="AI29">
            <v>1328</v>
          </cell>
          <cell r="AJ29">
            <v>1333</v>
          </cell>
          <cell r="AK29">
            <v>1338</v>
          </cell>
          <cell r="AL29">
            <v>1343</v>
          </cell>
          <cell r="AM29">
            <v>1348</v>
          </cell>
          <cell r="AN29">
            <v>1354</v>
          </cell>
          <cell r="AO29">
            <v>1359</v>
          </cell>
          <cell r="AP29">
            <v>1365</v>
          </cell>
          <cell r="AQ29">
            <v>1370</v>
          </cell>
          <cell r="AR29">
            <v>1376</v>
          </cell>
          <cell r="AS29">
            <v>1383</v>
          </cell>
          <cell r="AT29">
            <v>1389</v>
          </cell>
          <cell r="AU29">
            <v>1396</v>
          </cell>
          <cell r="AV29">
            <v>1404</v>
          </cell>
          <cell r="AW29">
            <v>1411</v>
          </cell>
          <cell r="AX29">
            <v>1418</v>
          </cell>
          <cell r="AY29">
            <v>1426</v>
          </cell>
          <cell r="AZ29">
            <v>1433</v>
          </cell>
          <cell r="BA29">
            <v>1441</v>
          </cell>
          <cell r="BB29">
            <v>1449</v>
          </cell>
          <cell r="BC29">
            <v>1456</v>
          </cell>
          <cell r="BD29">
            <v>1463</v>
          </cell>
          <cell r="BE29">
            <v>1471</v>
          </cell>
          <cell r="BF29">
            <v>1478</v>
          </cell>
          <cell r="BG29">
            <v>1484</v>
          </cell>
          <cell r="BH29">
            <v>1490</v>
          </cell>
          <cell r="BI29">
            <v>1496</v>
          </cell>
          <cell r="BJ29">
            <v>1501</v>
          </cell>
          <cell r="BK29">
            <v>1507</v>
          </cell>
          <cell r="BL29">
            <v>1512</v>
          </cell>
          <cell r="BM29">
            <v>1518</v>
          </cell>
          <cell r="BN29">
            <v>1523</v>
          </cell>
          <cell r="BO29">
            <v>1528</v>
          </cell>
          <cell r="BP29">
            <v>1533</v>
          </cell>
          <cell r="BQ29">
            <v>1538</v>
          </cell>
          <cell r="BR29">
            <v>1543</v>
          </cell>
          <cell r="BS29">
            <v>1547</v>
          </cell>
          <cell r="BT29">
            <v>1551</v>
          </cell>
          <cell r="BU29">
            <v>1555</v>
          </cell>
          <cell r="BV29">
            <v>1558</v>
          </cell>
          <cell r="BW29">
            <v>1560</v>
          </cell>
          <cell r="BX29">
            <v>1563</v>
          </cell>
          <cell r="BY29">
            <v>1564</v>
          </cell>
          <cell r="BZ29">
            <v>1566</v>
          </cell>
          <cell r="CA29">
            <v>1568</v>
          </cell>
          <cell r="CB29">
            <v>1571</v>
          </cell>
          <cell r="CC29">
            <v>1574</v>
          </cell>
          <cell r="CD29">
            <v>1576</v>
          </cell>
          <cell r="CE29">
            <v>1584</v>
          </cell>
          <cell r="CF29">
            <v>1591</v>
          </cell>
          <cell r="CG29">
            <v>1598</v>
          </cell>
          <cell r="CH29">
            <v>1608</v>
          </cell>
          <cell r="CI29">
            <v>1617</v>
          </cell>
          <cell r="CJ29">
            <v>1627</v>
          </cell>
          <cell r="CK29">
            <v>1638</v>
          </cell>
          <cell r="CL29">
            <v>1648</v>
          </cell>
          <cell r="CM29">
            <v>1658</v>
          </cell>
          <cell r="CN29">
            <v>1669</v>
          </cell>
          <cell r="CO29">
            <v>1680</v>
          </cell>
        </row>
        <row r="30">
          <cell r="B30" t="str">
            <v>Cincinnati, OH</v>
          </cell>
          <cell r="C30">
            <v>28</v>
          </cell>
          <cell r="D30">
            <v>1011</v>
          </cell>
          <cell r="E30">
            <v>1015</v>
          </cell>
          <cell r="F30">
            <v>1018</v>
          </cell>
          <cell r="G30">
            <v>1022</v>
          </cell>
          <cell r="H30">
            <v>1026</v>
          </cell>
          <cell r="I30">
            <v>1029</v>
          </cell>
          <cell r="J30">
            <v>1033</v>
          </cell>
          <cell r="K30">
            <v>1036</v>
          </cell>
          <cell r="L30">
            <v>1040</v>
          </cell>
          <cell r="M30">
            <v>1044</v>
          </cell>
          <cell r="N30">
            <v>1047</v>
          </cell>
          <cell r="O30">
            <v>1050</v>
          </cell>
          <cell r="P30">
            <v>1054</v>
          </cell>
          <cell r="Q30">
            <v>1057</v>
          </cell>
          <cell r="R30">
            <v>1060</v>
          </cell>
          <cell r="S30">
            <v>1064</v>
          </cell>
          <cell r="T30">
            <v>1068</v>
          </cell>
          <cell r="U30">
            <v>1072</v>
          </cell>
          <cell r="V30">
            <v>1076</v>
          </cell>
          <cell r="W30">
            <v>1080</v>
          </cell>
          <cell r="X30">
            <v>1084</v>
          </cell>
          <cell r="Y30">
            <v>1087</v>
          </cell>
          <cell r="Z30">
            <v>1091</v>
          </cell>
          <cell r="AA30">
            <v>1094</v>
          </cell>
          <cell r="AB30">
            <v>1097</v>
          </cell>
          <cell r="AC30">
            <v>1100</v>
          </cell>
          <cell r="AD30">
            <v>1103</v>
          </cell>
          <cell r="AE30">
            <v>1106</v>
          </cell>
          <cell r="AF30">
            <v>1109</v>
          </cell>
          <cell r="AG30">
            <v>1112</v>
          </cell>
          <cell r="AH30">
            <v>1116</v>
          </cell>
          <cell r="AI30">
            <v>1119</v>
          </cell>
          <cell r="AJ30">
            <v>1123</v>
          </cell>
          <cell r="AK30">
            <v>1126</v>
          </cell>
          <cell r="AL30">
            <v>1130</v>
          </cell>
          <cell r="AM30">
            <v>1134</v>
          </cell>
          <cell r="AN30">
            <v>1138</v>
          </cell>
          <cell r="AO30">
            <v>1141</v>
          </cell>
          <cell r="AP30">
            <v>1145</v>
          </cell>
          <cell r="AQ30">
            <v>1149</v>
          </cell>
          <cell r="AR30">
            <v>1153</v>
          </cell>
          <cell r="AS30">
            <v>1156</v>
          </cell>
          <cell r="AT30">
            <v>1160</v>
          </cell>
          <cell r="AU30">
            <v>1163</v>
          </cell>
          <cell r="AV30">
            <v>1167</v>
          </cell>
          <cell r="AW30">
            <v>1170</v>
          </cell>
          <cell r="AX30">
            <v>1174</v>
          </cell>
          <cell r="AY30">
            <v>1178</v>
          </cell>
          <cell r="AZ30">
            <v>1181</v>
          </cell>
          <cell r="BA30">
            <v>1186</v>
          </cell>
          <cell r="BB30">
            <v>1190</v>
          </cell>
          <cell r="BC30">
            <v>1195</v>
          </cell>
          <cell r="BD30">
            <v>1200</v>
          </cell>
          <cell r="BE30">
            <v>1205</v>
          </cell>
          <cell r="BF30">
            <v>1210</v>
          </cell>
          <cell r="BG30">
            <v>1215</v>
          </cell>
          <cell r="BH30">
            <v>1220</v>
          </cell>
          <cell r="BI30">
            <v>1226</v>
          </cell>
          <cell r="BJ30">
            <v>1231</v>
          </cell>
          <cell r="BK30">
            <v>1237</v>
          </cell>
          <cell r="BL30">
            <v>1243</v>
          </cell>
          <cell r="BM30">
            <v>1248</v>
          </cell>
          <cell r="BN30">
            <v>1254</v>
          </cell>
          <cell r="BO30">
            <v>1260</v>
          </cell>
          <cell r="BP30">
            <v>1265</v>
          </cell>
          <cell r="BQ30">
            <v>1271</v>
          </cell>
          <cell r="BR30">
            <v>1276</v>
          </cell>
          <cell r="BS30">
            <v>1281</v>
          </cell>
          <cell r="BT30">
            <v>1286</v>
          </cell>
          <cell r="BU30">
            <v>1292</v>
          </cell>
          <cell r="BV30">
            <v>1296</v>
          </cell>
          <cell r="BW30">
            <v>1300</v>
          </cell>
          <cell r="BX30">
            <v>1305</v>
          </cell>
          <cell r="BY30">
            <v>1309</v>
          </cell>
          <cell r="BZ30">
            <v>1314</v>
          </cell>
          <cell r="CA30">
            <v>1318</v>
          </cell>
          <cell r="CB30">
            <v>1323</v>
          </cell>
          <cell r="CC30">
            <v>1329</v>
          </cell>
          <cell r="CD30">
            <v>1334</v>
          </cell>
          <cell r="CE30">
            <v>1341</v>
          </cell>
          <cell r="CF30">
            <v>1348</v>
          </cell>
          <cell r="CG30">
            <v>1355</v>
          </cell>
          <cell r="CH30">
            <v>1363</v>
          </cell>
          <cell r="CI30">
            <v>1371</v>
          </cell>
          <cell r="CJ30">
            <v>1379</v>
          </cell>
          <cell r="CK30">
            <v>1387</v>
          </cell>
          <cell r="CL30">
            <v>1395</v>
          </cell>
          <cell r="CM30">
            <v>1404</v>
          </cell>
          <cell r="CN30">
            <v>1412</v>
          </cell>
          <cell r="CO30">
            <v>1420</v>
          </cell>
        </row>
        <row r="31">
          <cell r="B31" t="str">
            <v>Cleveland, OH</v>
          </cell>
          <cell r="C31">
            <v>29</v>
          </cell>
          <cell r="D31">
            <v>1077</v>
          </cell>
          <cell r="E31">
            <v>1080</v>
          </cell>
          <cell r="F31">
            <v>1083</v>
          </cell>
          <cell r="G31">
            <v>1086</v>
          </cell>
          <cell r="H31">
            <v>1090</v>
          </cell>
          <cell r="I31">
            <v>1093</v>
          </cell>
          <cell r="J31">
            <v>1097</v>
          </cell>
          <cell r="K31">
            <v>1100</v>
          </cell>
          <cell r="L31">
            <v>1104</v>
          </cell>
          <cell r="M31">
            <v>1107</v>
          </cell>
          <cell r="N31">
            <v>1112</v>
          </cell>
          <cell r="O31">
            <v>1116</v>
          </cell>
          <cell r="P31">
            <v>1120</v>
          </cell>
          <cell r="Q31">
            <v>1124</v>
          </cell>
          <cell r="R31">
            <v>1128</v>
          </cell>
          <cell r="S31">
            <v>1133</v>
          </cell>
          <cell r="T31">
            <v>1136</v>
          </cell>
          <cell r="U31">
            <v>1139</v>
          </cell>
          <cell r="V31">
            <v>1143</v>
          </cell>
          <cell r="W31">
            <v>1146</v>
          </cell>
          <cell r="X31">
            <v>1149</v>
          </cell>
          <cell r="Y31">
            <v>1152</v>
          </cell>
          <cell r="Z31">
            <v>1156</v>
          </cell>
          <cell r="AA31">
            <v>1160</v>
          </cell>
          <cell r="AB31">
            <v>1163</v>
          </cell>
          <cell r="AC31">
            <v>1167</v>
          </cell>
          <cell r="AD31">
            <v>1171</v>
          </cell>
          <cell r="AE31">
            <v>1175</v>
          </cell>
          <cell r="AF31">
            <v>1177</v>
          </cell>
          <cell r="AG31">
            <v>1179</v>
          </cell>
          <cell r="AH31">
            <v>1181</v>
          </cell>
          <cell r="AI31">
            <v>1182</v>
          </cell>
          <cell r="AJ31">
            <v>1182</v>
          </cell>
          <cell r="AK31">
            <v>1182</v>
          </cell>
          <cell r="AL31">
            <v>1181</v>
          </cell>
          <cell r="AM31">
            <v>1180</v>
          </cell>
          <cell r="AN31">
            <v>1179</v>
          </cell>
          <cell r="AO31">
            <v>1178</v>
          </cell>
          <cell r="AP31">
            <v>1176</v>
          </cell>
          <cell r="AQ31">
            <v>1175</v>
          </cell>
          <cell r="AR31">
            <v>1176</v>
          </cell>
          <cell r="AS31">
            <v>1178</v>
          </cell>
          <cell r="AT31">
            <v>1179</v>
          </cell>
          <cell r="AU31">
            <v>1181</v>
          </cell>
          <cell r="AV31">
            <v>1183</v>
          </cell>
          <cell r="AW31">
            <v>1185</v>
          </cell>
          <cell r="AX31">
            <v>1188</v>
          </cell>
          <cell r="AY31">
            <v>1190</v>
          </cell>
          <cell r="AZ31">
            <v>1192</v>
          </cell>
          <cell r="BA31">
            <v>1195</v>
          </cell>
          <cell r="BB31">
            <v>1198</v>
          </cell>
          <cell r="BC31">
            <v>1200</v>
          </cell>
          <cell r="BD31">
            <v>1204</v>
          </cell>
          <cell r="BE31">
            <v>1207</v>
          </cell>
          <cell r="BF31">
            <v>1210</v>
          </cell>
          <cell r="BG31">
            <v>1214</v>
          </cell>
          <cell r="BH31">
            <v>1217</v>
          </cell>
          <cell r="BI31">
            <v>1221</v>
          </cell>
          <cell r="BJ31">
            <v>1224</v>
          </cell>
          <cell r="BK31">
            <v>1228</v>
          </cell>
          <cell r="BL31">
            <v>1231</v>
          </cell>
          <cell r="BM31">
            <v>1234</v>
          </cell>
          <cell r="BN31">
            <v>1237</v>
          </cell>
          <cell r="BO31">
            <v>1239</v>
          </cell>
          <cell r="BP31">
            <v>1242</v>
          </cell>
          <cell r="BQ31">
            <v>1244</v>
          </cell>
          <cell r="BR31">
            <v>1246</v>
          </cell>
          <cell r="BS31">
            <v>1249</v>
          </cell>
          <cell r="BT31">
            <v>1251</v>
          </cell>
          <cell r="BU31">
            <v>1253</v>
          </cell>
          <cell r="BV31">
            <v>1256</v>
          </cell>
          <cell r="BW31">
            <v>1258</v>
          </cell>
          <cell r="BX31">
            <v>1260</v>
          </cell>
          <cell r="BY31">
            <v>1264</v>
          </cell>
          <cell r="BZ31">
            <v>1267</v>
          </cell>
          <cell r="CA31">
            <v>1270</v>
          </cell>
          <cell r="CB31">
            <v>1275</v>
          </cell>
          <cell r="CC31">
            <v>1279</v>
          </cell>
          <cell r="CD31">
            <v>1284</v>
          </cell>
          <cell r="CE31">
            <v>1289</v>
          </cell>
          <cell r="CF31">
            <v>1295</v>
          </cell>
          <cell r="CG31">
            <v>1301</v>
          </cell>
          <cell r="CH31">
            <v>1307</v>
          </cell>
          <cell r="CI31">
            <v>1314</v>
          </cell>
          <cell r="CJ31">
            <v>1320</v>
          </cell>
          <cell r="CK31">
            <v>1327</v>
          </cell>
          <cell r="CL31">
            <v>1334</v>
          </cell>
          <cell r="CM31">
            <v>1340</v>
          </cell>
          <cell r="CN31">
            <v>1347</v>
          </cell>
          <cell r="CO31">
            <v>1354</v>
          </cell>
        </row>
        <row r="32">
          <cell r="B32" t="str">
            <v>Kansas City, MO</v>
          </cell>
          <cell r="C32">
            <v>30</v>
          </cell>
          <cell r="D32">
            <v>921</v>
          </cell>
          <cell r="E32">
            <v>925</v>
          </cell>
          <cell r="F32">
            <v>928</v>
          </cell>
          <cell r="G32">
            <v>932</v>
          </cell>
          <cell r="H32">
            <v>936</v>
          </cell>
          <cell r="I32">
            <v>939</v>
          </cell>
          <cell r="J32">
            <v>943</v>
          </cell>
          <cell r="K32">
            <v>946</v>
          </cell>
          <cell r="L32">
            <v>950</v>
          </cell>
          <cell r="M32">
            <v>954</v>
          </cell>
          <cell r="N32">
            <v>957</v>
          </cell>
          <cell r="O32">
            <v>960</v>
          </cell>
          <cell r="P32">
            <v>963</v>
          </cell>
          <cell r="Q32">
            <v>965</v>
          </cell>
          <cell r="R32">
            <v>968</v>
          </cell>
          <cell r="S32">
            <v>971</v>
          </cell>
          <cell r="T32">
            <v>974</v>
          </cell>
          <cell r="U32">
            <v>977</v>
          </cell>
          <cell r="V32">
            <v>980</v>
          </cell>
          <cell r="W32">
            <v>983</v>
          </cell>
          <cell r="X32">
            <v>987</v>
          </cell>
          <cell r="Y32">
            <v>990</v>
          </cell>
          <cell r="Z32">
            <v>993</v>
          </cell>
          <cell r="AA32">
            <v>996</v>
          </cell>
          <cell r="AB32">
            <v>999</v>
          </cell>
          <cell r="AC32">
            <v>1002</v>
          </cell>
          <cell r="AD32">
            <v>1005</v>
          </cell>
          <cell r="AE32">
            <v>1008</v>
          </cell>
          <cell r="AF32">
            <v>1011</v>
          </cell>
          <cell r="AG32">
            <v>1014</v>
          </cell>
          <cell r="AH32">
            <v>1017</v>
          </cell>
          <cell r="AI32">
            <v>1020</v>
          </cell>
          <cell r="AJ32">
            <v>1023</v>
          </cell>
          <cell r="AK32">
            <v>1026</v>
          </cell>
          <cell r="AL32">
            <v>1030</v>
          </cell>
          <cell r="AM32">
            <v>1033</v>
          </cell>
          <cell r="AN32">
            <v>1036</v>
          </cell>
          <cell r="AO32">
            <v>1039</v>
          </cell>
          <cell r="AP32">
            <v>1042</v>
          </cell>
          <cell r="AQ32">
            <v>1045</v>
          </cell>
          <cell r="AR32">
            <v>1048</v>
          </cell>
          <cell r="AS32">
            <v>1051</v>
          </cell>
          <cell r="AT32">
            <v>1054</v>
          </cell>
          <cell r="AU32">
            <v>1057</v>
          </cell>
          <cell r="AV32">
            <v>1060</v>
          </cell>
          <cell r="AW32">
            <v>1063</v>
          </cell>
          <cell r="AX32">
            <v>1066</v>
          </cell>
          <cell r="AY32">
            <v>1069</v>
          </cell>
          <cell r="AZ32">
            <v>1072</v>
          </cell>
          <cell r="BA32">
            <v>1075</v>
          </cell>
          <cell r="BB32">
            <v>1078</v>
          </cell>
          <cell r="BC32">
            <v>1081</v>
          </cell>
          <cell r="BD32">
            <v>1084</v>
          </cell>
          <cell r="BE32">
            <v>1087</v>
          </cell>
          <cell r="BF32">
            <v>1090</v>
          </cell>
          <cell r="BG32">
            <v>1093</v>
          </cell>
          <cell r="BH32">
            <v>1096</v>
          </cell>
          <cell r="BI32">
            <v>1099</v>
          </cell>
          <cell r="BJ32">
            <v>1103</v>
          </cell>
          <cell r="BK32">
            <v>1106</v>
          </cell>
          <cell r="BL32">
            <v>1110</v>
          </cell>
          <cell r="BM32">
            <v>1113</v>
          </cell>
          <cell r="BN32">
            <v>1117</v>
          </cell>
          <cell r="BO32">
            <v>1120</v>
          </cell>
          <cell r="BP32">
            <v>1124</v>
          </cell>
          <cell r="BQ32">
            <v>1128</v>
          </cell>
          <cell r="BR32">
            <v>1131</v>
          </cell>
          <cell r="BS32">
            <v>1135</v>
          </cell>
          <cell r="BT32">
            <v>1139</v>
          </cell>
          <cell r="BU32">
            <v>1143</v>
          </cell>
          <cell r="BV32">
            <v>1146</v>
          </cell>
          <cell r="BW32">
            <v>1150</v>
          </cell>
          <cell r="BX32">
            <v>1154</v>
          </cell>
          <cell r="BY32">
            <v>1158</v>
          </cell>
          <cell r="BZ32">
            <v>1162</v>
          </cell>
          <cell r="CA32">
            <v>1166</v>
          </cell>
          <cell r="CB32">
            <v>1171</v>
          </cell>
          <cell r="CC32">
            <v>1176</v>
          </cell>
          <cell r="CD32">
            <v>1180</v>
          </cell>
          <cell r="CE32">
            <v>1186</v>
          </cell>
          <cell r="CF32">
            <v>1191</v>
          </cell>
          <cell r="CG32">
            <v>1196</v>
          </cell>
          <cell r="CH32">
            <v>1202</v>
          </cell>
          <cell r="CI32">
            <v>1209</v>
          </cell>
          <cell r="CJ32">
            <v>1215</v>
          </cell>
          <cell r="CK32">
            <v>1221</v>
          </cell>
          <cell r="CL32">
            <v>1227</v>
          </cell>
          <cell r="CM32">
            <v>1233</v>
          </cell>
          <cell r="CN32">
            <v>1239</v>
          </cell>
          <cell r="CO32">
            <v>1246</v>
          </cell>
        </row>
        <row r="33">
          <cell r="B33" t="str">
            <v>Las Vegas, NV</v>
          </cell>
          <cell r="C33">
            <v>31</v>
          </cell>
          <cell r="D33">
            <v>1016</v>
          </cell>
          <cell r="E33">
            <v>1018</v>
          </cell>
          <cell r="F33">
            <v>1020</v>
          </cell>
          <cell r="G33">
            <v>1023</v>
          </cell>
          <cell r="H33">
            <v>1025</v>
          </cell>
          <cell r="I33">
            <v>1028</v>
          </cell>
          <cell r="J33">
            <v>1030</v>
          </cell>
          <cell r="K33">
            <v>1033</v>
          </cell>
          <cell r="L33">
            <v>1035</v>
          </cell>
          <cell r="M33">
            <v>1038</v>
          </cell>
          <cell r="N33">
            <v>1041</v>
          </cell>
          <cell r="O33">
            <v>1044</v>
          </cell>
          <cell r="P33">
            <v>1047</v>
          </cell>
          <cell r="Q33">
            <v>1050</v>
          </cell>
          <cell r="R33">
            <v>1054</v>
          </cell>
          <cell r="S33">
            <v>1057</v>
          </cell>
          <cell r="T33">
            <v>1061</v>
          </cell>
          <cell r="U33">
            <v>1065</v>
          </cell>
          <cell r="V33">
            <v>1068</v>
          </cell>
          <cell r="W33">
            <v>1072</v>
          </cell>
          <cell r="X33">
            <v>1076</v>
          </cell>
          <cell r="Y33">
            <v>1081</v>
          </cell>
          <cell r="Z33">
            <v>1085</v>
          </cell>
          <cell r="AA33">
            <v>1089</v>
          </cell>
          <cell r="AB33">
            <v>1093</v>
          </cell>
          <cell r="AC33">
            <v>1098</v>
          </cell>
          <cell r="AD33">
            <v>1102</v>
          </cell>
          <cell r="AE33">
            <v>1106</v>
          </cell>
          <cell r="AF33">
            <v>1110</v>
          </cell>
          <cell r="AG33">
            <v>1114</v>
          </cell>
          <cell r="AH33">
            <v>1118</v>
          </cell>
          <cell r="AI33">
            <v>1123</v>
          </cell>
          <cell r="AJ33">
            <v>1127</v>
          </cell>
          <cell r="AK33">
            <v>1131</v>
          </cell>
          <cell r="AL33">
            <v>1136</v>
          </cell>
          <cell r="AM33">
            <v>1140</v>
          </cell>
          <cell r="AN33">
            <v>1145</v>
          </cell>
          <cell r="AO33">
            <v>1150</v>
          </cell>
          <cell r="AP33">
            <v>1156</v>
          </cell>
          <cell r="AQ33">
            <v>1161</v>
          </cell>
          <cell r="AR33">
            <v>1167</v>
          </cell>
          <cell r="AS33">
            <v>1172</v>
          </cell>
          <cell r="AT33">
            <v>1178</v>
          </cell>
          <cell r="AU33">
            <v>1184</v>
          </cell>
          <cell r="AV33">
            <v>1190</v>
          </cell>
          <cell r="AW33">
            <v>1197</v>
          </cell>
          <cell r="AX33">
            <v>1203</v>
          </cell>
          <cell r="AY33">
            <v>1210</v>
          </cell>
          <cell r="AZ33">
            <v>1216</v>
          </cell>
          <cell r="BA33">
            <v>1223</v>
          </cell>
          <cell r="BB33">
            <v>1230</v>
          </cell>
          <cell r="BC33">
            <v>1237</v>
          </cell>
          <cell r="BD33">
            <v>1244</v>
          </cell>
          <cell r="BE33">
            <v>1251</v>
          </cell>
          <cell r="BF33">
            <v>1258</v>
          </cell>
          <cell r="BG33">
            <v>1265</v>
          </cell>
          <cell r="BH33">
            <v>1273</v>
          </cell>
          <cell r="BI33">
            <v>1280</v>
          </cell>
          <cell r="BJ33">
            <v>1287</v>
          </cell>
          <cell r="BK33">
            <v>1294</v>
          </cell>
          <cell r="BL33">
            <v>1301</v>
          </cell>
          <cell r="BM33">
            <v>1308</v>
          </cell>
          <cell r="BN33">
            <v>1314</v>
          </cell>
          <cell r="BO33">
            <v>1321</v>
          </cell>
          <cell r="BP33">
            <v>1327</v>
          </cell>
          <cell r="BQ33">
            <v>1333</v>
          </cell>
          <cell r="BR33">
            <v>1339</v>
          </cell>
          <cell r="BS33">
            <v>1343</v>
          </cell>
          <cell r="BT33">
            <v>1348</v>
          </cell>
          <cell r="BU33">
            <v>1353</v>
          </cell>
          <cell r="BV33">
            <v>1356</v>
          </cell>
          <cell r="BW33">
            <v>1359</v>
          </cell>
          <cell r="BX33">
            <v>1362</v>
          </cell>
          <cell r="BY33">
            <v>1366</v>
          </cell>
          <cell r="BZ33">
            <v>1371</v>
          </cell>
          <cell r="CA33">
            <v>1375</v>
          </cell>
          <cell r="CB33">
            <v>1382</v>
          </cell>
          <cell r="CC33">
            <v>1390</v>
          </cell>
          <cell r="CD33">
            <v>1397</v>
          </cell>
          <cell r="CE33">
            <v>1410</v>
          </cell>
          <cell r="CF33">
            <v>1424</v>
          </cell>
          <cell r="CG33">
            <v>1437</v>
          </cell>
          <cell r="CH33">
            <v>1453</v>
          </cell>
          <cell r="CI33">
            <v>1470</v>
          </cell>
          <cell r="CJ33">
            <v>1486</v>
          </cell>
          <cell r="CK33">
            <v>1503</v>
          </cell>
          <cell r="CL33">
            <v>1520</v>
          </cell>
          <cell r="CM33">
            <v>1537</v>
          </cell>
          <cell r="CN33">
            <v>1555</v>
          </cell>
          <cell r="CO33">
            <v>1572</v>
          </cell>
        </row>
        <row r="34">
          <cell r="B34" t="str">
            <v>Columbus, OH</v>
          </cell>
          <cell r="C34">
            <v>32</v>
          </cell>
          <cell r="D34">
            <v>970</v>
          </cell>
          <cell r="E34">
            <v>973</v>
          </cell>
          <cell r="F34">
            <v>975</v>
          </cell>
          <cell r="G34">
            <v>977</v>
          </cell>
          <cell r="H34">
            <v>979</v>
          </cell>
          <cell r="I34">
            <v>982</v>
          </cell>
          <cell r="J34">
            <v>984</v>
          </cell>
          <cell r="K34">
            <v>986</v>
          </cell>
          <cell r="L34">
            <v>989</v>
          </cell>
          <cell r="M34">
            <v>991</v>
          </cell>
          <cell r="N34">
            <v>994</v>
          </cell>
          <cell r="O34">
            <v>998</v>
          </cell>
          <cell r="P34">
            <v>1001</v>
          </cell>
          <cell r="Q34">
            <v>1005</v>
          </cell>
          <cell r="R34">
            <v>1009</v>
          </cell>
          <cell r="S34">
            <v>1013</v>
          </cell>
          <cell r="T34">
            <v>1017</v>
          </cell>
          <cell r="U34">
            <v>1021</v>
          </cell>
          <cell r="V34">
            <v>1025</v>
          </cell>
          <cell r="W34">
            <v>1029</v>
          </cell>
          <cell r="X34">
            <v>1033</v>
          </cell>
          <cell r="Y34">
            <v>1037</v>
          </cell>
          <cell r="Z34">
            <v>1041</v>
          </cell>
          <cell r="AA34">
            <v>1044</v>
          </cell>
          <cell r="AB34">
            <v>1048</v>
          </cell>
          <cell r="AC34">
            <v>1051</v>
          </cell>
          <cell r="AD34">
            <v>1053</v>
          </cell>
          <cell r="AE34">
            <v>1056</v>
          </cell>
          <cell r="AF34">
            <v>1059</v>
          </cell>
          <cell r="AG34">
            <v>1061</v>
          </cell>
          <cell r="AH34">
            <v>1064</v>
          </cell>
          <cell r="AI34">
            <v>1067</v>
          </cell>
          <cell r="AJ34">
            <v>1070</v>
          </cell>
          <cell r="AK34">
            <v>1073</v>
          </cell>
          <cell r="AL34">
            <v>1076</v>
          </cell>
          <cell r="AM34">
            <v>1079</v>
          </cell>
          <cell r="AN34">
            <v>1083</v>
          </cell>
          <cell r="AO34">
            <v>1087</v>
          </cell>
          <cell r="AP34">
            <v>1091</v>
          </cell>
          <cell r="AQ34">
            <v>1094</v>
          </cell>
          <cell r="AR34">
            <v>1099</v>
          </cell>
          <cell r="AS34">
            <v>1103</v>
          </cell>
          <cell r="AT34">
            <v>1107</v>
          </cell>
          <cell r="AU34">
            <v>1112</v>
          </cell>
          <cell r="AV34">
            <v>1116</v>
          </cell>
          <cell r="AW34">
            <v>1120</v>
          </cell>
          <cell r="AX34">
            <v>1125</v>
          </cell>
          <cell r="AY34">
            <v>1129</v>
          </cell>
          <cell r="AZ34">
            <v>1134</v>
          </cell>
          <cell r="BA34">
            <v>1138</v>
          </cell>
          <cell r="BB34">
            <v>1143</v>
          </cell>
          <cell r="BC34">
            <v>1147</v>
          </cell>
          <cell r="BD34">
            <v>1151</v>
          </cell>
          <cell r="BE34">
            <v>1156</v>
          </cell>
          <cell r="BF34">
            <v>1160</v>
          </cell>
          <cell r="BG34">
            <v>1164</v>
          </cell>
          <cell r="BH34">
            <v>1168</v>
          </cell>
          <cell r="BI34">
            <v>1173</v>
          </cell>
          <cell r="BJ34">
            <v>1176</v>
          </cell>
          <cell r="BK34">
            <v>1180</v>
          </cell>
          <cell r="BL34">
            <v>1183</v>
          </cell>
          <cell r="BM34">
            <v>1187</v>
          </cell>
          <cell r="BN34">
            <v>1191</v>
          </cell>
          <cell r="BO34">
            <v>1195</v>
          </cell>
          <cell r="BP34">
            <v>1198</v>
          </cell>
          <cell r="BQ34">
            <v>1202</v>
          </cell>
          <cell r="BR34">
            <v>1206</v>
          </cell>
          <cell r="BS34">
            <v>1209</v>
          </cell>
          <cell r="BT34">
            <v>1213</v>
          </cell>
          <cell r="BU34">
            <v>1217</v>
          </cell>
          <cell r="BV34">
            <v>1220</v>
          </cell>
          <cell r="BW34">
            <v>1224</v>
          </cell>
          <cell r="BX34">
            <v>1228</v>
          </cell>
          <cell r="BY34">
            <v>1232</v>
          </cell>
          <cell r="BZ34">
            <v>1237</v>
          </cell>
          <cell r="CA34">
            <v>1241</v>
          </cell>
          <cell r="CB34">
            <v>1246</v>
          </cell>
          <cell r="CC34">
            <v>1251</v>
          </cell>
          <cell r="CD34">
            <v>1257</v>
          </cell>
          <cell r="CE34">
            <v>1263</v>
          </cell>
          <cell r="CF34">
            <v>1269</v>
          </cell>
          <cell r="CG34">
            <v>1275</v>
          </cell>
          <cell r="CH34">
            <v>1281</v>
          </cell>
          <cell r="CI34">
            <v>1288</v>
          </cell>
          <cell r="CJ34">
            <v>1295</v>
          </cell>
          <cell r="CK34">
            <v>1301</v>
          </cell>
          <cell r="CL34">
            <v>1308</v>
          </cell>
          <cell r="CM34">
            <v>1315</v>
          </cell>
          <cell r="CN34">
            <v>1321</v>
          </cell>
          <cell r="CO34">
            <v>1328</v>
          </cell>
        </row>
        <row r="35">
          <cell r="B35" t="str">
            <v>Indianapolis, IN</v>
          </cell>
          <cell r="C35">
            <v>33</v>
          </cell>
          <cell r="D35">
            <v>988</v>
          </cell>
          <cell r="E35">
            <v>990</v>
          </cell>
          <cell r="F35">
            <v>992</v>
          </cell>
          <cell r="G35">
            <v>994</v>
          </cell>
          <cell r="H35">
            <v>996</v>
          </cell>
          <cell r="I35">
            <v>998</v>
          </cell>
          <cell r="J35">
            <v>1000</v>
          </cell>
          <cell r="K35">
            <v>1002</v>
          </cell>
          <cell r="L35">
            <v>1004</v>
          </cell>
          <cell r="M35">
            <v>1006</v>
          </cell>
          <cell r="N35">
            <v>1008</v>
          </cell>
          <cell r="O35">
            <v>1010</v>
          </cell>
          <cell r="P35">
            <v>1012</v>
          </cell>
          <cell r="Q35">
            <v>1014</v>
          </cell>
          <cell r="R35">
            <v>1016</v>
          </cell>
          <cell r="S35">
            <v>1018</v>
          </cell>
          <cell r="T35">
            <v>1021</v>
          </cell>
          <cell r="U35">
            <v>1023</v>
          </cell>
          <cell r="V35">
            <v>1026</v>
          </cell>
          <cell r="W35">
            <v>1029</v>
          </cell>
          <cell r="X35">
            <v>1032</v>
          </cell>
          <cell r="Y35">
            <v>1035</v>
          </cell>
          <cell r="Z35">
            <v>1038</v>
          </cell>
          <cell r="AA35">
            <v>1041</v>
          </cell>
          <cell r="AB35">
            <v>1044</v>
          </cell>
          <cell r="AC35">
            <v>1047</v>
          </cell>
          <cell r="AD35">
            <v>1050</v>
          </cell>
          <cell r="AE35">
            <v>1052</v>
          </cell>
          <cell r="AF35">
            <v>1054</v>
          </cell>
          <cell r="AG35">
            <v>1056</v>
          </cell>
          <cell r="AH35">
            <v>1058</v>
          </cell>
          <cell r="AI35">
            <v>1060</v>
          </cell>
          <cell r="AJ35">
            <v>1063</v>
          </cell>
          <cell r="AK35">
            <v>1065</v>
          </cell>
          <cell r="AL35">
            <v>1067</v>
          </cell>
          <cell r="AM35">
            <v>1069</v>
          </cell>
          <cell r="AN35">
            <v>1071</v>
          </cell>
          <cell r="AO35">
            <v>1074</v>
          </cell>
          <cell r="AP35">
            <v>1076</v>
          </cell>
          <cell r="AQ35">
            <v>1079</v>
          </cell>
          <cell r="AR35">
            <v>1082</v>
          </cell>
          <cell r="AS35">
            <v>1086</v>
          </cell>
          <cell r="AT35">
            <v>1089</v>
          </cell>
          <cell r="AU35">
            <v>1093</v>
          </cell>
          <cell r="AV35">
            <v>1097</v>
          </cell>
          <cell r="AW35">
            <v>1100</v>
          </cell>
          <cell r="AX35">
            <v>1104</v>
          </cell>
          <cell r="AY35">
            <v>1107</v>
          </cell>
          <cell r="AZ35">
            <v>1111</v>
          </cell>
          <cell r="BA35">
            <v>1115</v>
          </cell>
          <cell r="BB35">
            <v>1118</v>
          </cell>
          <cell r="BC35">
            <v>1122</v>
          </cell>
          <cell r="BD35">
            <v>1125</v>
          </cell>
          <cell r="BE35">
            <v>1128</v>
          </cell>
          <cell r="BF35">
            <v>1132</v>
          </cell>
          <cell r="BG35">
            <v>1136</v>
          </cell>
          <cell r="BH35">
            <v>1139</v>
          </cell>
          <cell r="BI35">
            <v>1143</v>
          </cell>
          <cell r="BJ35">
            <v>1148</v>
          </cell>
          <cell r="BK35">
            <v>1152</v>
          </cell>
          <cell r="BL35">
            <v>1156</v>
          </cell>
          <cell r="BM35">
            <v>1161</v>
          </cell>
          <cell r="BN35">
            <v>1165</v>
          </cell>
          <cell r="BO35">
            <v>1170</v>
          </cell>
          <cell r="BP35">
            <v>1174</v>
          </cell>
          <cell r="BQ35">
            <v>1179</v>
          </cell>
          <cell r="BR35">
            <v>1183</v>
          </cell>
          <cell r="BS35">
            <v>1187</v>
          </cell>
          <cell r="BT35">
            <v>1191</v>
          </cell>
          <cell r="BU35">
            <v>1195</v>
          </cell>
          <cell r="BV35">
            <v>1199</v>
          </cell>
          <cell r="BW35">
            <v>1203</v>
          </cell>
          <cell r="BX35">
            <v>1207</v>
          </cell>
          <cell r="BY35">
            <v>1213</v>
          </cell>
          <cell r="BZ35">
            <v>1219</v>
          </cell>
          <cell r="CA35">
            <v>1224</v>
          </cell>
          <cell r="CB35">
            <v>1232</v>
          </cell>
          <cell r="CC35">
            <v>1239</v>
          </cell>
          <cell r="CD35">
            <v>1246</v>
          </cell>
          <cell r="CE35">
            <v>1255</v>
          </cell>
          <cell r="CF35">
            <v>1264</v>
          </cell>
          <cell r="CG35">
            <v>1273</v>
          </cell>
          <cell r="CH35">
            <v>1282</v>
          </cell>
          <cell r="CI35">
            <v>1292</v>
          </cell>
          <cell r="CJ35">
            <v>1302</v>
          </cell>
          <cell r="CK35">
            <v>1311</v>
          </cell>
          <cell r="CL35">
            <v>1321</v>
          </cell>
          <cell r="CM35">
            <v>1331</v>
          </cell>
          <cell r="CN35">
            <v>1340</v>
          </cell>
          <cell r="CO35">
            <v>1350</v>
          </cell>
        </row>
        <row r="36">
          <cell r="B36" t="str">
            <v>San Jose, CA</v>
          </cell>
          <cell r="C36">
            <v>34</v>
          </cell>
          <cell r="D36">
            <v>2133</v>
          </cell>
          <cell r="E36">
            <v>2167</v>
          </cell>
          <cell r="F36">
            <v>2202</v>
          </cell>
          <cell r="G36">
            <v>2237</v>
          </cell>
          <cell r="H36">
            <v>2271</v>
          </cell>
          <cell r="I36">
            <v>2305</v>
          </cell>
          <cell r="J36">
            <v>2339</v>
          </cell>
          <cell r="K36">
            <v>2372</v>
          </cell>
          <cell r="L36">
            <v>2406</v>
          </cell>
          <cell r="M36">
            <v>2439</v>
          </cell>
          <cell r="N36">
            <v>2469</v>
          </cell>
          <cell r="O36">
            <v>2500</v>
          </cell>
          <cell r="P36">
            <v>2530</v>
          </cell>
          <cell r="Q36">
            <v>2555</v>
          </cell>
          <cell r="R36">
            <v>2579</v>
          </cell>
          <cell r="S36">
            <v>2604</v>
          </cell>
          <cell r="T36">
            <v>2625</v>
          </cell>
          <cell r="U36">
            <v>2647</v>
          </cell>
          <cell r="V36">
            <v>2668</v>
          </cell>
          <cell r="W36">
            <v>2686</v>
          </cell>
          <cell r="X36">
            <v>2704</v>
          </cell>
          <cell r="Y36">
            <v>2721</v>
          </cell>
          <cell r="Z36">
            <v>2733</v>
          </cell>
          <cell r="AA36">
            <v>2745</v>
          </cell>
          <cell r="AB36">
            <v>2757</v>
          </cell>
          <cell r="AC36">
            <v>2762</v>
          </cell>
          <cell r="AD36">
            <v>2767</v>
          </cell>
          <cell r="AE36">
            <v>2773</v>
          </cell>
          <cell r="AF36">
            <v>2774</v>
          </cell>
          <cell r="AG36">
            <v>2775</v>
          </cell>
          <cell r="AH36">
            <v>2776</v>
          </cell>
          <cell r="AI36">
            <v>2777</v>
          </cell>
          <cell r="AJ36">
            <v>2778</v>
          </cell>
          <cell r="AK36">
            <v>2779</v>
          </cell>
          <cell r="AL36">
            <v>2783</v>
          </cell>
          <cell r="AM36">
            <v>2786</v>
          </cell>
          <cell r="AN36">
            <v>2789</v>
          </cell>
          <cell r="AO36">
            <v>2795</v>
          </cell>
          <cell r="AP36">
            <v>2801</v>
          </cell>
          <cell r="AQ36">
            <v>2807</v>
          </cell>
          <cell r="AR36">
            <v>2815</v>
          </cell>
          <cell r="AS36">
            <v>2823</v>
          </cell>
          <cell r="AT36">
            <v>2831</v>
          </cell>
          <cell r="AU36">
            <v>2839</v>
          </cell>
          <cell r="AV36">
            <v>2848</v>
          </cell>
          <cell r="AW36">
            <v>2857</v>
          </cell>
          <cell r="AX36">
            <v>2866</v>
          </cell>
          <cell r="AY36">
            <v>2875</v>
          </cell>
          <cell r="AZ36">
            <v>2885</v>
          </cell>
          <cell r="BA36">
            <v>2895</v>
          </cell>
          <cell r="BB36">
            <v>2905</v>
          </cell>
          <cell r="BC36">
            <v>2915</v>
          </cell>
          <cell r="BD36">
            <v>2925</v>
          </cell>
          <cell r="BE36">
            <v>2935</v>
          </cell>
          <cell r="BF36">
            <v>2945</v>
          </cell>
          <cell r="BG36">
            <v>2954</v>
          </cell>
          <cell r="BH36">
            <v>2962</v>
          </cell>
          <cell r="BI36">
            <v>2971</v>
          </cell>
          <cell r="BJ36">
            <v>2979</v>
          </cell>
          <cell r="BK36">
            <v>2987</v>
          </cell>
          <cell r="BL36">
            <v>2994</v>
          </cell>
          <cell r="BM36">
            <v>3001</v>
          </cell>
          <cell r="BN36">
            <v>3008</v>
          </cell>
          <cell r="BO36">
            <v>3015</v>
          </cell>
          <cell r="BP36">
            <v>3022</v>
          </cell>
          <cell r="BQ36">
            <v>3029</v>
          </cell>
          <cell r="BR36">
            <v>3037</v>
          </cell>
          <cell r="BS36">
            <v>3043</v>
          </cell>
          <cell r="BT36">
            <v>3049</v>
          </cell>
          <cell r="BU36">
            <v>3055</v>
          </cell>
          <cell r="BV36">
            <v>3054</v>
          </cell>
          <cell r="BW36">
            <v>3052</v>
          </cell>
          <cell r="BX36">
            <v>3051</v>
          </cell>
          <cell r="BY36">
            <v>3040</v>
          </cell>
          <cell r="BZ36">
            <v>3030</v>
          </cell>
          <cell r="CA36">
            <v>3020</v>
          </cell>
          <cell r="CB36">
            <v>3002</v>
          </cell>
          <cell r="CC36">
            <v>2985</v>
          </cell>
          <cell r="CD36">
            <v>2968</v>
          </cell>
          <cell r="CE36">
            <v>2953</v>
          </cell>
          <cell r="CF36">
            <v>2938</v>
          </cell>
          <cell r="CG36">
            <v>2922</v>
          </cell>
          <cell r="CH36">
            <v>2911</v>
          </cell>
          <cell r="CI36">
            <v>2899</v>
          </cell>
          <cell r="CJ36">
            <v>2887</v>
          </cell>
          <cell r="CK36">
            <v>2877</v>
          </cell>
          <cell r="CL36">
            <v>2866</v>
          </cell>
          <cell r="CM36">
            <v>2855</v>
          </cell>
          <cell r="CN36">
            <v>2846</v>
          </cell>
          <cell r="CO36">
            <v>2837</v>
          </cell>
        </row>
        <row r="37">
          <cell r="B37" t="str">
            <v>Austin, TX</v>
          </cell>
          <cell r="C37">
            <v>35</v>
          </cell>
          <cell r="D37">
            <v>1202</v>
          </cell>
          <cell r="E37">
            <v>1208</v>
          </cell>
          <cell r="F37">
            <v>1214</v>
          </cell>
          <cell r="G37">
            <v>1220</v>
          </cell>
          <cell r="H37">
            <v>1225</v>
          </cell>
          <cell r="I37">
            <v>1231</v>
          </cell>
          <cell r="J37">
            <v>1237</v>
          </cell>
          <cell r="K37">
            <v>1243</v>
          </cell>
          <cell r="L37">
            <v>1249</v>
          </cell>
          <cell r="M37">
            <v>1254</v>
          </cell>
          <cell r="N37">
            <v>1260</v>
          </cell>
          <cell r="O37">
            <v>1266</v>
          </cell>
          <cell r="P37">
            <v>1271</v>
          </cell>
          <cell r="Q37">
            <v>1276</v>
          </cell>
          <cell r="R37">
            <v>1281</v>
          </cell>
          <cell r="S37">
            <v>1286</v>
          </cell>
          <cell r="T37">
            <v>1291</v>
          </cell>
          <cell r="U37">
            <v>1296</v>
          </cell>
          <cell r="V37">
            <v>1301</v>
          </cell>
          <cell r="W37">
            <v>1306</v>
          </cell>
          <cell r="X37">
            <v>1310</v>
          </cell>
          <cell r="Y37">
            <v>1315</v>
          </cell>
          <cell r="Z37">
            <v>1319</v>
          </cell>
          <cell r="AA37">
            <v>1324</v>
          </cell>
          <cell r="AB37">
            <v>1328</v>
          </cell>
          <cell r="AC37">
            <v>1331</v>
          </cell>
          <cell r="AD37">
            <v>1334</v>
          </cell>
          <cell r="AE37">
            <v>1337</v>
          </cell>
          <cell r="AF37">
            <v>1340</v>
          </cell>
          <cell r="AG37">
            <v>1342</v>
          </cell>
          <cell r="AH37">
            <v>1344</v>
          </cell>
          <cell r="AI37">
            <v>1346</v>
          </cell>
          <cell r="AJ37">
            <v>1348</v>
          </cell>
          <cell r="AK37">
            <v>1350</v>
          </cell>
          <cell r="AL37">
            <v>1352</v>
          </cell>
          <cell r="AM37">
            <v>1355</v>
          </cell>
          <cell r="AN37">
            <v>1357</v>
          </cell>
          <cell r="AO37">
            <v>1358</v>
          </cell>
          <cell r="AP37">
            <v>1360</v>
          </cell>
          <cell r="AQ37">
            <v>1362</v>
          </cell>
          <cell r="AR37">
            <v>1364</v>
          </cell>
          <cell r="AS37">
            <v>1365</v>
          </cell>
          <cell r="AT37">
            <v>1366</v>
          </cell>
          <cell r="AU37">
            <v>1368</v>
          </cell>
          <cell r="AV37">
            <v>1369</v>
          </cell>
          <cell r="AW37">
            <v>1370</v>
          </cell>
          <cell r="AX37">
            <v>1373</v>
          </cell>
          <cell r="AY37">
            <v>1375</v>
          </cell>
          <cell r="AZ37">
            <v>1377</v>
          </cell>
          <cell r="BA37">
            <v>1381</v>
          </cell>
          <cell r="BB37">
            <v>1385</v>
          </cell>
          <cell r="BC37">
            <v>1389</v>
          </cell>
          <cell r="BD37">
            <v>1395</v>
          </cell>
          <cell r="BE37">
            <v>1401</v>
          </cell>
          <cell r="BF37">
            <v>1406</v>
          </cell>
          <cell r="BG37">
            <v>1412</v>
          </cell>
          <cell r="BH37">
            <v>1418</v>
          </cell>
          <cell r="BI37">
            <v>1424</v>
          </cell>
          <cell r="BJ37">
            <v>1429</v>
          </cell>
          <cell r="BK37">
            <v>1435</v>
          </cell>
          <cell r="BL37">
            <v>1440</v>
          </cell>
          <cell r="BM37">
            <v>1446</v>
          </cell>
          <cell r="BN37">
            <v>1451</v>
          </cell>
          <cell r="BO37">
            <v>1456</v>
          </cell>
          <cell r="BP37">
            <v>1461</v>
          </cell>
          <cell r="BQ37">
            <v>1466</v>
          </cell>
          <cell r="BR37">
            <v>1471</v>
          </cell>
          <cell r="BS37">
            <v>1475</v>
          </cell>
          <cell r="BT37">
            <v>1479</v>
          </cell>
          <cell r="BU37">
            <v>1483</v>
          </cell>
          <cell r="BV37">
            <v>1485</v>
          </cell>
          <cell r="BW37">
            <v>1486</v>
          </cell>
          <cell r="BX37">
            <v>1487</v>
          </cell>
          <cell r="BY37">
            <v>1486</v>
          </cell>
          <cell r="BZ37">
            <v>1485</v>
          </cell>
          <cell r="CA37">
            <v>1484</v>
          </cell>
          <cell r="CB37">
            <v>1483</v>
          </cell>
          <cell r="CC37">
            <v>1482</v>
          </cell>
          <cell r="CD37">
            <v>1481</v>
          </cell>
          <cell r="CE37">
            <v>1486</v>
          </cell>
          <cell r="CF37">
            <v>1490</v>
          </cell>
          <cell r="CG37">
            <v>1495</v>
          </cell>
          <cell r="CH37">
            <v>1504</v>
          </cell>
          <cell r="CI37">
            <v>1513</v>
          </cell>
          <cell r="CJ37">
            <v>1521</v>
          </cell>
          <cell r="CK37">
            <v>1531</v>
          </cell>
          <cell r="CL37">
            <v>1540</v>
          </cell>
          <cell r="CM37">
            <v>1550</v>
          </cell>
          <cell r="CN37">
            <v>1560</v>
          </cell>
          <cell r="CO37">
            <v>1571</v>
          </cell>
        </row>
        <row r="38">
          <cell r="B38" t="str">
            <v>Virginia Beach, VA</v>
          </cell>
          <cell r="C38">
            <v>36</v>
          </cell>
          <cell r="D38">
            <v>1168</v>
          </cell>
          <cell r="E38">
            <v>1170</v>
          </cell>
          <cell r="F38">
            <v>1172</v>
          </cell>
          <cell r="G38">
            <v>1174</v>
          </cell>
          <cell r="H38">
            <v>1175</v>
          </cell>
          <cell r="I38">
            <v>1177</v>
          </cell>
          <cell r="J38">
            <v>1179</v>
          </cell>
          <cell r="K38">
            <v>1181</v>
          </cell>
          <cell r="L38">
            <v>1183</v>
          </cell>
          <cell r="M38">
            <v>1184</v>
          </cell>
          <cell r="N38">
            <v>1186</v>
          </cell>
          <cell r="O38">
            <v>1188</v>
          </cell>
          <cell r="P38">
            <v>1189</v>
          </cell>
          <cell r="Q38">
            <v>1191</v>
          </cell>
          <cell r="R38">
            <v>1192</v>
          </cell>
          <cell r="S38">
            <v>1193</v>
          </cell>
          <cell r="T38">
            <v>1194</v>
          </cell>
          <cell r="U38">
            <v>1196</v>
          </cell>
          <cell r="V38">
            <v>1197</v>
          </cell>
          <cell r="W38">
            <v>1198</v>
          </cell>
          <cell r="X38">
            <v>1200</v>
          </cell>
          <cell r="Y38">
            <v>1201</v>
          </cell>
          <cell r="Z38">
            <v>1202</v>
          </cell>
          <cell r="AA38">
            <v>1204</v>
          </cell>
          <cell r="AB38">
            <v>1205</v>
          </cell>
          <cell r="AC38">
            <v>1206</v>
          </cell>
          <cell r="AD38">
            <v>1207</v>
          </cell>
          <cell r="AE38">
            <v>1208</v>
          </cell>
          <cell r="AF38">
            <v>1209</v>
          </cell>
          <cell r="AG38">
            <v>1209</v>
          </cell>
          <cell r="AH38">
            <v>1210</v>
          </cell>
          <cell r="AI38">
            <v>1212</v>
          </cell>
          <cell r="AJ38">
            <v>1213</v>
          </cell>
          <cell r="AK38">
            <v>1214</v>
          </cell>
          <cell r="AL38">
            <v>1215</v>
          </cell>
          <cell r="AM38">
            <v>1217</v>
          </cell>
          <cell r="AN38">
            <v>1219</v>
          </cell>
          <cell r="AO38">
            <v>1221</v>
          </cell>
          <cell r="AP38">
            <v>1223</v>
          </cell>
          <cell r="AQ38">
            <v>1224</v>
          </cell>
          <cell r="AR38">
            <v>1226</v>
          </cell>
          <cell r="AS38">
            <v>1228</v>
          </cell>
          <cell r="AT38">
            <v>1230</v>
          </cell>
          <cell r="AU38">
            <v>1232</v>
          </cell>
          <cell r="AV38">
            <v>1233</v>
          </cell>
          <cell r="AW38">
            <v>1235</v>
          </cell>
          <cell r="AX38">
            <v>1237</v>
          </cell>
          <cell r="AY38">
            <v>1238</v>
          </cell>
          <cell r="AZ38">
            <v>1240</v>
          </cell>
          <cell r="BA38">
            <v>1242</v>
          </cell>
          <cell r="BB38">
            <v>1244</v>
          </cell>
          <cell r="BC38">
            <v>1246</v>
          </cell>
          <cell r="BD38">
            <v>1248</v>
          </cell>
          <cell r="BE38">
            <v>1251</v>
          </cell>
          <cell r="BF38">
            <v>1253</v>
          </cell>
          <cell r="BG38">
            <v>1256</v>
          </cell>
          <cell r="BH38">
            <v>1259</v>
          </cell>
          <cell r="BI38">
            <v>1261</v>
          </cell>
          <cell r="BJ38">
            <v>1264</v>
          </cell>
          <cell r="BK38">
            <v>1268</v>
          </cell>
          <cell r="BL38">
            <v>1271</v>
          </cell>
          <cell r="BM38">
            <v>1274</v>
          </cell>
          <cell r="BN38">
            <v>1277</v>
          </cell>
          <cell r="BO38">
            <v>1281</v>
          </cell>
          <cell r="BP38">
            <v>1284</v>
          </cell>
          <cell r="BQ38">
            <v>1287</v>
          </cell>
          <cell r="BR38">
            <v>1290</v>
          </cell>
          <cell r="BS38">
            <v>1293</v>
          </cell>
          <cell r="BT38">
            <v>1295</v>
          </cell>
          <cell r="BU38">
            <v>1298</v>
          </cell>
          <cell r="BV38">
            <v>1300</v>
          </cell>
          <cell r="BW38">
            <v>1302</v>
          </cell>
          <cell r="BX38">
            <v>1304</v>
          </cell>
          <cell r="BY38">
            <v>1308</v>
          </cell>
          <cell r="BZ38">
            <v>1312</v>
          </cell>
          <cell r="CA38">
            <v>1316</v>
          </cell>
          <cell r="CB38">
            <v>1322</v>
          </cell>
          <cell r="CC38">
            <v>1327</v>
          </cell>
          <cell r="CD38">
            <v>1333</v>
          </cell>
          <cell r="CE38">
            <v>1342</v>
          </cell>
          <cell r="CF38">
            <v>1351</v>
          </cell>
          <cell r="CG38">
            <v>1360</v>
          </cell>
          <cell r="CH38">
            <v>1370</v>
          </cell>
          <cell r="CI38">
            <v>1380</v>
          </cell>
          <cell r="CJ38">
            <v>1390</v>
          </cell>
          <cell r="CK38">
            <v>1401</v>
          </cell>
          <cell r="CL38">
            <v>1411</v>
          </cell>
          <cell r="CM38">
            <v>1421</v>
          </cell>
          <cell r="CN38">
            <v>1432</v>
          </cell>
          <cell r="CO38">
            <v>1442</v>
          </cell>
        </row>
        <row r="39">
          <cell r="B39" t="str">
            <v>Nashville, TN</v>
          </cell>
          <cell r="C39">
            <v>37</v>
          </cell>
          <cell r="D39">
            <v>1140</v>
          </cell>
          <cell r="E39">
            <v>1149</v>
          </cell>
          <cell r="F39">
            <v>1157</v>
          </cell>
          <cell r="G39">
            <v>1165</v>
          </cell>
          <cell r="H39">
            <v>1173</v>
          </cell>
          <cell r="I39">
            <v>1181</v>
          </cell>
          <cell r="J39">
            <v>1189</v>
          </cell>
          <cell r="K39">
            <v>1197</v>
          </cell>
          <cell r="L39">
            <v>1205</v>
          </cell>
          <cell r="M39">
            <v>1213</v>
          </cell>
          <cell r="N39">
            <v>1221</v>
          </cell>
          <cell r="O39">
            <v>1228</v>
          </cell>
          <cell r="P39">
            <v>1235</v>
          </cell>
          <cell r="Q39">
            <v>1242</v>
          </cell>
          <cell r="R39">
            <v>1248</v>
          </cell>
          <cell r="S39">
            <v>1254</v>
          </cell>
          <cell r="T39">
            <v>1261</v>
          </cell>
          <cell r="U39">
            <v>1267</v>
          </cell>
          <cell r="V39">
            <v>1273</v>
          </cell>
          <cell r="W39">
            <v>1279</v>
          </cell>
          <cell r="X39">
            <v>1286</v>
          </cell>
          <cell r="Y39">
            <v>1292</v>
          </cell>
          <cell r="Z39">
            <v>1298</v>
          </cell>
          <cell r="AA39">
            <v>1305</v>
          </cell>
          <cell r="AB39">
            <v>1311</v>
          </cell>
          <cell r="AC39">
            <v>1317</v>
          </cell>
          <cell r="AD39">
            <v>1323</v>
          </cell>
          <cell r="AE39">
            <v>1329</v>
          </cell>
          <cell r="AF39">
            <v>1334</v>
          </cell>
          <cell r="AG39">
            <v>1339</v>
          </cell>
          <cell r="AH39">
            <v>1344</v>
          </cell>
          <cell r="AI39">
            <v>1349</v>
          </cell>
          <cell r="AJ39">
            <v>1353</v>
          </cell>
          <cell r="AK39">
            <v>1357</v>
          </cell>
          <cell r="AL39">
            <v>1361</v>
          </cell>
          <cell r="AM39">
            <v>1366</v>
          </cell>
          <cell r="AN39">
            <v>1370</v>
          </cell>
          <cell r="AO39">
            <v>1374</v>
          </cell>
          <cell r="AP39">
            <v>1378</v>
          </cell>
          <cell r="AQ39">
            <v>1382</v>
          </cell>
          <cell r="AR39">
            <v>1386</v>
          </cell>
          <cell r="AS39">
            <v>1390</v>
          </cell>
          <cell r="AT39">
            <v>1393</v>
          </cell>
          <cell r="AU39">
            <v>1397</v>
          </cell>
          <cell r="AV39">
            <v>1400</v>
          </cell>
          <cell r="AW39">
            <v>1403</v>
          </cell>
          <cell r="AX39">
            <v>1407</v>
          </cell>
          <cell r="AY39">
            <v>1410</v>
          </cell>
          <cell r="AZ39">
            <v>1413</v>
          </cell>
          <cell r="BA39">
            <v>1416</v>
          </cell>
          <cell r="BB39">
            <v>1419</v>
          </cell>
          <cell r="BC39">
            <v>1422</v>
          </cell>
          <cell r="BD39">
            <v>1426</v>
          </cell>
          <cell r="BE39">
            <v>1430</v>
          </cell>
          <cell r="BF39">
            <v>1434</v>
          </cell>
          <cell r="BG39">
            <v>1438</v>
          </cell>
          <cell r="BH39">
            <v>1443</v>
          </cell>
          <cell r="BI39">
            <v>1447</v>
          </cell>
          <cell r="BJ39">
            <v>1452</v>
          </cell>
          <cell r="BK39">
            <v>1457</v>
          </cell>
          <cell r="BL39">
            <v>1462</v>
          </cell>
          <cell r="BM39">
            <v>1467</v>
          </cell>
          <cell r="BN39">
            <v>1473</v>
          </cell>
          <cell r="BO39">
            <v>1478</v>
          </cell>
          <cell r="BP39">
            <v>1484</v>
          </cell>
          <cell r="BQ39">
            <v>1490</v>
          </cell>
          <cell r="BR39">
            <v>1496</v>
          </cell>
          <cell r="BS39">
            <v>1502</v>
          </cell>
          <cell r="BT39">
            <v>1507</v>
          </cell>
          <cell r="BU39">
            <v>1513</v>
          </cell>
          <cell r="BV39">
            <v>1517</v>
          </cell>
          <cell r="BW39">
            <v>1521</v>
          </cell>
          <cell r="BX39">
            <v>1525</v>
          </cell>
          <cell r="BY39">
            <v>1528</v>
          </cell>
          <cell r="BZ39">
            <v>1531</v>
          </cell>
          <cell r="CA39">
            <v>1534</v>
          </cell>
          <cell r="CB39">
            <v>1537</v>
          </cell>
          <cell r="CC39">
            <v>1539</v>
          </cell>
          <cell r="CD39">
            <v>1542</v>
          </cell>
          <cell r="CE39">
            <v>1548</v>
          </cell>
          <cell r="CF39">
            <v>1553</v>
          </cell>
          <cell r="CG39">
            <v>1559</v>
          </cell>
          <cell r="CH39">
            <v>1566</v>
          </cell>
          <cell r="CI39">
            <v>1574</v>
          </cell>
          <cell r="CJ39">
            <v>1581</v>
          </cell>
          <cell r="CK39">
            <v>1589</v>
          </cell>
          <cell r="CL39">
            <v>1597</v>
          </cell>
          <cell r="CM39">
            <v>1605</v>
          </cell>
          <cell r="CN39">
            <v>1613</v>
          </cell>
          <cell r="CO39">
            <v>1622</v>
          </cell>
        </row>
        <row r="40">
          <cell r="B40" t="str">
            <v>Providence, RI</v>
          </cell>
          <cell r="C40">
            <v>38</v>
          </cell>
          <cell r="D40">
            <v>1153</v>
          </cell>
          <cell r="E40">
            <v>1157</v>
          </cell>
          <cell r="F40">
            <v>1160</v>
          </cell>
          <cell r="G40">
            <v>1163</v>
          </cell>
          <cell r="H40">
            <v>1166</v>
          </cell>
          <cell r="I40">
            <v>1169</v>
          </cell>
          <cell r="J40">
            <v>1172</v>
          </cell>
          <cell r="K40">
            <v>1175</v>
          </cell>
          <cell r="L40">
            <v>1178</v>
          </cell>
          <cell r="M40">
            <v>1181</v>
          </cell>
          <cell r="N40">
            <v>1185</v>
          </cell>
          <cell r="O40">
            <v>1188</v>
          </cell>
          <cell r="P40">
            <v>1192</v>
          </cell>
          <cell r="Q40">
            <v>1196</v>
          </cell>
          <cell r="R40">
            <v>1201</v>
          </cell>
          <cell r="S40">
            <v>1205</v>
          </cell>
          <cell r="T40">
            <v>1210</v>
          </cell>
          <cell r="U40">
            <v>1216</v>
          </cell>
          <cell r="V40">
            <v>1221</v>
          </cell>
          <cell r="W40">
            <v>1226</v>
          </cell>
          <cell r="X40">
            <v>1231</v>
          </cell>
          <cell r="Y40">
            <v>1236</v>
          </cell>
          <cell r="Z40">
            <v>1240</v>
          </cell>
          <cell r="AA40">
            <v>1245</v>
          </cell>
          <cell r="AB40">
            <v>1249</v>
          </cell>
          <cell r="AC40">
            <v>1253</v>
          </cell>
          <cell r="AD40">
            <v>1258</v>
          </cell>
          <cell r="AE40">
            <v>1263</v>
          </cell>
          <cell r="AF40">
            <v>1267</v>
          </cell>
          <cell r="AG40">
            <v>1272</v>
          </cell>
          <cell r="AH40">
            <v>1276</v>
          </cell>
          <cell r="AI40">
            <v>1281</v>
          </cell>
          <cell r="AJ40">
            <v>1286</v>
          </cell>
          <cell r="AK40">
            <v>1291</v>
          </cell>
          <cell r="AL40">
            <v>1295</v>
          </cell>
          <cell r="AM40">
            <v>1300</v>
          </cell>
          <cell r="AN40">
            <v>1305</v>
          </cell>
          <cell r="AO40">
            <v>1308</v>
          </cell>
          <cell r="AP40">
            <v>1311</v>
          </cell>
          <cell r="AQ40">
            <v>1314</v>
          </cell>
          <cell r="AR40">
            <v>1318</v>
          </cell>
          <cell r="AS40">
            <v>1322</v>
          </cell>
          <cell r="AT40">
            <v>1325</v>
          </cell>
          <cell r="AU40">
            <v>1330</v>
          </cell>
          <cell r="AV40">
            <v>1334</v>
          </cell>
          <cell r="AW40">
            <v>1339</v>
          </cell>
          <cell r="AX40">
            <v>1344</v>
          </cell>
          <cell r="AY40">
            <v>1349</v>
          </cell>
          <cell r="AZ40">
            <v>1355</v>
          </cell>
          <cell r="BA40">
            <v>1361</v>
          </cell>
          <cell r="BB40">
            <v>1367</v>
          </cell>
          <cell r="BC40">
            <v>1374</v>
          </cell>
          <cell r="BD40">
            <v>1380</v>
          </cell>
          <cell r="BE40">
            <v>1386</v>
          </cell>
          <cell r="BF40">
            <v>1392</v>
          </cell>
          <cell r="BG40">
            <v>1397</v>
          </cell>
          <cell r="BH40">
            <v>1403</v>
          </cell>
          <cell r="BI40">
            <v>1408</v>
          </cell>
          <cell r="BJ40">
            <v>1414</v>
          </cell>
          <cell r="BK40">
            <v>1419</v>
          </cell>
          <cell r="BL40">
            <v>1425</v>
          </cell>
          <cell r="BM40">
            <v>1430</v>
          </cell>
          <cell r="BN40">
            <v>1436</v>
          </cell>
          <cell r="BO40">
            <v>1441</v>
          </cell>
          <cell r="BP40">
            <v>1446</v>
          </cell>
          <cell r="BQ40">
            <v>1451</v>
          </cell>
          <cell r="BR40">
            <v>1456</v>
          </cell>
          <cell r="BS40">
            <v>1460</v>
          </cell>
          <cell r="BT40">
            <v>1465</v>
          </cell>
          <cell r="BU40">
            <v>1469</v>
          </cell>
          <cell r="BV40">
            <v>1474</v>
          </cell>
          <cell r="BW40">
            <v>1478</v>
          </cell>
          <cell r="BX40">
            <v>1482</v>
          </cell>
          <cell r="BY40">
            <v>1489</v>
          </cell>
          <cell r="BZ40">
            <v>1495</v>
          </cell>
          <cell r="CA40">
            <v>1502</v>
          </cell>
          <cell r="CB40">
            <v>1511</v>
          </cell>
          <cell r="CC40">
            <v>1521</v>
          </cell>
          <cell r="CD40">
            <v>1530</v>
          </cell>
          <cell r="CE40">
            <v>1542</v>
          </cell>
          <cell r="CF40">
            <v>1555</v>
          </cell>
          <cell r="CG40">
            <v>1567</v>
          </cell>
          <cell r="CH40">
            <v>1581</v>
          </cell>
          <cell r="CI40">
            <v>1594</v>
          </cell>
          <cell r="CJ40">
            <v>1608</v>
          </cell>
          <cell r="CK40">
            <v>1622</v>
          </cell>
          <cell r="CL40">
            <v>1636</v>
          </cell>
          <cell r="CM40">
            <v>1650</v>
          </cell>
          <cell r="CN40">
            <v>1664</v>
          </cell>
          <cell r="CO40">
            <v>1678</v>
          </cell>
        </row>
        <row r="41">
          <cell r="B41" t="str">
            <v>Milwaukee, WI</v>
          </cell>
          <cell r="C41">
            <v>39</v>
          </cell>
          <cell r="D41">
            <v>1000</v>
          </cell>
          <cell r="E41">
            <v>1004</v>
          </cell>
          <cell r="F41">
            <v>1009</v>
          </cell>
          <cell r="G41">
            <v>1013</v>
          </cell>
          <cell r="H41">
            <v>1017</v>
          </cell>
          <cell r="I41">
            <v>1022</v>
          </cell>
          <cell r="J41">
            <v>1026</v>
          </cell>
          <cell r="K41">
            <v>1030</v>
          </cell>
          <cell r="L41">
            <v>1034</v>
          </cell>
          <cell r="M41">
            <v>1038</v>
          </cell>
          <cell r="N41">
            <v>1041</v>
          </cell>
          <cell r="O41">
            <v>1044</v>
          </cell>
          <cell r="P41">
            <v>1047</v>
          </cell>
          <cell r="Q41">
            <v>1049</v>
          </cell>
          <cell r="R41">
            <v>1051</v>
          </cell>
          <cell r="S41">
            <v>1053</v>
          </cell>
          <cell r="T41">
            <v>1055</v>
          </cell>
          <cell r="U41">
            <v>1057</v>
          </cell>
          <cell r="V41">
            <v>1059</v>
          </cell>
          <cell r="W41">
            <v>1061</v>
          </cell>
          <cell r="X41">
            <v>1063</v>
          </cell>
          <cell r="Y41">
            <v>1065</v>
          </cell>
          <cell r="Z41">
            <v>1067</v>
          </cell>
          <cell r="AA41">
            <v>1069</v>
          </cell>
          <cell r="AB41">
            <v>1071</v>
          </cell>
          <cell r="AC41">
            <v>1072</v>
          </cell>
          <cell r="AD41">
            <v>1074</v>
          </cell>
          <cell r="AE41">
            <v>1075</v>
          </cell>
          <cell r="AF41">
            <v>1077</v>
          </cell>
          <cell r="AG41">
            <v>1079</v>
          </cell>
          <cell r="AH41">
            <v>1080</v>
          </cell>
          <cell r="AI41">
            <v>1082</v>
          </cell>
          <cell r="AJ41">
            <v>1084</v>
          </cell>
          <cell r="AK41">
            <v>1085</v>
          </cell>
          <cell r="AL41">
            <v>1087</v>
          </cell>
          <cell r="AM41">
            <v>1088</v>
          </cell>
          <cell r="AN41">
            <v>1090</v>
          </cell>
          <cell r="AO41">
            <v>1091</v>
          </cell>
          <cell r="AP41">
            <v>1093</v>
          </cell>
          <cell r="AQ41">
            <v>1094</v>
          </cell>
          <cell r="AR41">
            <v>1096</v>
          </cell>
          <cell r="AS41">
            <v>1097</v>
          </cell>
          <cell r="AT41">
            <v>1099</v>
          </cell>
          <cell r="AU41">
            <v>1101</v>
          </cell>
          <cell r="AV41">
            <v>1103</v>
          </cell>
          <cell r="AW41">
            <v>1105</v>
          </cell>
          <cell r="AX41">
            <v>1107</v>
          </cell>
          <cell r="AY41">
            <v>1109</v>
          </cell>
          <cell r="AZ41">
            <v>1111</v>
          </cell>
          <cell r="BA41">
            <v>1113</v>
          </cell>
          <cell r="BB41">
            <v>1115</v>
          </cell>
          <cell r="BC41">
            <v>1117</v>
          </cell>
          <cell r="BD41">
            <v>1119</v>
          </cell>
          <cell r="BE41">
            <v>1121</v>
          </cell>
          <cell r="BF41">
            <v>1124</v>
          </cell>
          <cell r="BG41">
            <v>1126</v>
          </cell>
          <cell r="BH41">
            <v>1129</v>
          </cell>
          <cell r="BI41">
            <v>1131</v>
          </cell>
          <cell r="BJ41">
            <v>1134</v>
          </cell>
          <cell r="BK41">
            <v>1136</v>
          </cell>
          <cell r="BL41">
            <v>1139</v>
          </cell>
          <cell r="BM41">
            <v>1141</v>
          </cell>
          <cell r="BN41">
            <v>1144</v>
          </cell>
          <cell r="BO41">
            <v>1147</v>
          </cell>
          <cell r="BP41">
            <v>1150</v>
          </cell>
          <cell r="BQ41">
            <v>1153</v>
          </cell>
          <cell r="BR41">
            <v>1156</v>
          </cell>
          <cell r="BS41">
            <v>1158</v>
          </cell>
          <cell r="BT41">
            <v>1161</v>
          </cell>
          <cell r="BU41">
            <v>1163</v>
          </cell>
          <cell r="BV41">
            <v>1166</v>
          </cell>
          <cell r="BW41">
            <v>1168</v>
          </cell>
          <cell r="BX41">
            <v>1170</v>
          </cell>
          <cell r="BY41">
            <v>1173</v>
          </cell>
          <cell r="BZ41">
            <v>1176</v>
          </cell>
          <cell r="CA41">
            <v>1178</v>
          </cell>
          <cell r="CB41">
            <v>1181</v>
          </cell>
          <cell r="CC41">
            <v>1184</v>
          </cell>
          <cell r="CD41">
            <v>1186</v>
          </cell>
          <cell r="CE41">
            <v>1190</v>
          </cell>
          <cell r="CF41">
            <v>1193</v>
          </cell>
          <cell r="CG41">
            <v>1197</v>
          </cell>
          <cell r="CH41">
            <v>1201</v>
          </cell>
          <cell r="CI41">
            <v>1205</v>
          </cell>
          <cell r="CJ41">
            <v>1209</v>
          </cell>
          <cell r="CK41">
            <v>1213</v>
          </cell>
          <cell r="CL41">
            <v>1217</v>
          </cell>
          <cell r="CM41">
            <v>1221</v>
          </cell>
          <cell r="CN41">
            <v>1225</v>
          </cell>
          <cell r="CO41">
            <v>1229</v>
          </cell>
        </row>
        <row r="42">
          <cell r="B42" t="str">
            <v>Jacksonville, FL</v>
          </cell>
          <cell r="C42">
            <v>40</v>
          </cell>
          <cell r="D42">
            <v>1049</v>
          </cell>
          <cell r="E42">
            <v>1051</v>
          </cell>
          <cell r="F42">
            <v>1053</v>
          </cell>
          <cell r="G42">
            <v>1055</v>
          </cell>
          <cell r="H42">
            <v>1056</v>
          </cell>
          <cell r="I42">
            <v>1058</v>
          </cell>
          <cell r="J42">
            <v>1060</v>
          </cell>
          <cell r="K42">
            <v>1062</v>
          </cell>
          <cell r="L42">
            <v>1064</v>
          </cell>
          <cell r="M42">
            <v>1065</v>
          </cell>
          <cell r="N42">
            <v>1068</v>
          </cell>
          <cell r="O42">
            <v>1070</v>
          </cell>
          <cell r="P42">
            <v>1072</v>
          </cell>
          <cell r="Q42">
            <v>1075</v>
          </cell>
          <cell r="R42">
            <v>1077</v>
          </cell>
          <cell r="S42">
            <v>1080</v>
          </cell>
          <cell r="T42">
            <v>1083</v>
          </cell>
          <cell r="U42">
            <v>1086</v>
          </cell>
          <cell r="V42">
            <v>1090</v>
          </cell>
          <cell r="W42">
            <v>1093</v>
          </cell>
          <cell r="X42">
            <v>1097</v>
          </cell>
          <cell r="Y42">
            <v>1101</v>
          </cell>
          <cell r="Z42">
            <v>1104</v>
          </cell>
          <cell r="AA42">
            <v>1108</v>
          </cell>
          <cell r="AB42">
            <v>1111</v>
          </cell>
          <cell r="AC42">
            <v>1114</v>
          </cell>
          <cell r="AD42">
            <v>1118</v>
          </cell>
          <cell r="AE42">
            <v>1121</v>
          </cell>
          <cell r="AF42">
            <v>1124</v>
          </cell>
          <cell r="AG42">
            <v>1127</v>
          </cell>
          <cell r="AH42">
            <v>1130</v>
          </cell>
          <cell r="AI42">
            <v>1133</v>
          </cell>
          <cell r="AJ42">
            <v>1136</v>
          </cell>
          <cell r="AK42">
            <v>1139</v>
          </cell>
          <cell r="AL42">
            <v>1142</v>
          </cell>
          <cell r="AM42">
            <v>1145</v>
          </cell>
          <cell r="AN42">
            <v>1149</v>
          </cell>
          <cell r="AO42">
            <v>1152</v>
          </cell>
          <cell r="AP42">
            <v>1156</v>
          </cell>
          <cell r="AQ42">
            <v>1160</v>
          </cell>
          <cell r="AR42">
            <v>1164</v>
          </cell>
          <cell r="AS42">
            <v>1168</v>
          </cell>
          <cell r="AT42">
            <v>1172</v>
          </cell>
          <cell r="AU42">
            <v>1177</v>
          </cell>
          <cell r="AV42">
            <v>1181</v>
          </cell>
          <cell r="AW42">
            <v>1186</v>
          </cell>
          <cell r="AX42">
            <v>1191</v>
          </cell>
          <cell r="AY42">
            <v>1196</v>
          </cell>
          <cell r="AZ42">
            <v>1201</v>
          </cell>
          <cell r="BA42">
            <v>1206</v>
          </cell>
          <cell r="BB42">
            <v>1211</v>
          </cell>
          <cell r="BC42">
            <v>1217</v>
          </cell>
          <cell r="BD42">
            <v>1222</v>
          </cell>
          <cell r="BE42">
            <v>1227</v>
          </cell>
          <cell r="BF42">
            <v>1233</v>
          </cell>
          <cell r="BG42">
            <v>1237</v>
          </cell>
          <cell r="BH42">
            <v>1242</v>
          </cell>
          <cell r="BI42">
            <v>1247</v>
          </cell>
          <cell r="BJ42">
            <v>1251</v>
          </cell>
          <cell r="BK42">
            <v>1255</v>
          </cell>
          <cell r="BL42">
            <v>1259</v>
          </cell>
          <cell r="BM42">
            <v>1263</v>
          </cell>
          <cell r="BN42">
            <v>1267</v>
          </cell>
          <cell r="BO42">
            <v>1271</v>
          </cell>
          <cell r="BP42">
            <v>1275</v>
          </cell>
          <cell r="BQ42">
            <v>1279</v>
          </cell>
          <cell r="BR42">
            <v>1283</v>
          </cell>
          <cell r="BS42">
            <v>1286</v>
          </cell>
          <cell r="BT42">
            <v>1290</v>
          </cell>
          <cell r="BU42">
            <v>1294</v>
          </cell>
          <cell r="BV42">
            <v>1296</v>
          </cell>
          <cell r="BW42">
            <v>1299</v>
          </cell>
          <cell r="BX42">
            <v>1302</v>
          </cell>
          <cell r="BY42">
            <v>1306</v>
          </cell>
          <cell r="BZ42">
            <v>1310</v>
          </cell>
          <cell r="CA42">
            <v>1314</v>
          </cell>
          <cell r="CB42">
            <v>1320</v>
          </cell>
          <cell r="CC42">
            <v>1325</v>
          </cell>
          <cell r="CD42">
            <v>1331</v>
          </cell>
          <cell r="CE42">
            <v>1341</v>
          </cell>
          <cell r="CF42">
            <v>1351</v>
          </cell>
          <cell r="CG42">
            <v>1362</v>
          </cell>
          <cell r="CH42">
            <v>1374</v>
          </cell>
          <cell r="CI42">
            <v>1387</v>
          </cell>
          <cell r="CJ42">
            <v>1399</v>
          </cell>
          <cell r="CK42">
            <v>1412</v>
          </cell>
          <cell r="CL42">
            <v>1425</v>
          </cell>
          <cell r="CM42">
            <v>1438</v>
          </cell>
          <cell r="CN42">
            <v>1452</v>
          </cell>
          <cell r="CO42">
            <v>1465</v>
          </cell>
        </row>
        <row r="43">
          <cell r="B43" t="str">
            <v>Memphis, TN</v>
          </cell>
          <cell r="C43">
            <v>41</v>
          </cell>
          <cell r="D43">
            <v>1039</v>
          </cell>
          <cell r="E43">
            <v>1041</v>
          </cell>
          <cell r="F43">
            <v>1043</v>
          </cell>
          <cell r="G43">
            <v>1046</v>
          </cell>
          <cell r="H43">
            <v>1048</v>
          </cell>
          <cell r="I43">
            <v>1050</v>
          </cell>
          <cell r="J43">
            <v>1052</v>
          </cell>
          <cell r="K43">
            <v>1055</v>
          </cell>
          <cell r="L43">
            <v>1057</v>
          </cell>
          <cell r="M43">
            <v>1059</v>
          </cell>
          <cell r="N43">
            <v>1061</v>
          </cell>
          <cell r="O43">
            <v>1062</v>
          </cell>
          <cell r="P43">
            <v>1064</v>
          </cell>
          <cell r="Q43">
            <v>1065</v>
          </cell>
          <cell r="R43">
            <v>1067</v>
          </cell>
          <cell r="S43">
            <v>1068</v>
          </cell>
          <cell r="T43">
            <v>1069</v>
          </cell>
          <cell r="U43">
            <v>1070</v>
          </cell>
          <cell r="V43">
            <v>1072</v>
          </cell>
          <cell r="W43">
            <v>1073</v>
          </cell>
          <cell r="X43">
            <v>1075</v>
          </cell>
          <cell r="Y43">
            <v>1076</v>
          </cell>
          <cell r="Z43">
            <v>1078</v>
          </cell>
          <cell r="AA43">
            <v>1080</v>
          </cell>
          <cell r="AB43">
            <v>1082</v>
          </cell>
          <cell r="AC43">
            <v>1084</v>
          </cell>
          <cell r="AD43">
            <v>1086</v>
          </cell>
          <cell r="AE43">
            <v>1088</v>
          </cell>
          <cell r="AF43">
            <v>1090</v>
          </cell>
          <cell r="AG43">
            <v>1092</v>
          </cell>
          <cell r="AH43">
            <v>1093</v>
          </cell>
          <cell r="AI43">
            <v>1095</v>
          </cell>
          <cell r="AJ43">
            <v>1097</v>
          </cell>
          <cell r="AK43">
            <v>1098</v>
          </cell>
          <cell r="AL43">
            <v>1100</v>
          </cell>
          <cell r="AM43">
            <v>1102</v>
          </cell>
          <cell r="AN43">
            <v>1103</v>
          </cell>
          <cell r="AO43">
            <v>1105</v>
          </cell>
          <cell r="AP43">
            <v>1107</v>
          </cell>
          <cell r="AQ43">
            <v>1109</v>
          </cell>
          <cell r="AR43">
            <v>1111</v>
          </cell>
          <cell r="AS43">
            <v>1112</v>
          </cell>
          <cell r="AT43">
            <v>1114</v>
          </cell>
          <cell r="AU43">
            <v>1117</v>
          </cell>
          <cell r="AV43">
            <v>1119</v>
          </cell>
          <cell r="AW43">
            <v>1122</v>
          </cell>
          <cell r="AX43">
            <v>1125</v>
          </cell>
          <cell r="AY43">
            <v>1128</v>
          </cell>
          <cell r="AZ43">
            <v>1130</v>
          </cell>
          <cell r="BA43">
            <v>1134</v>
          </cell>
          <cell r="BB43">
            <v>1137</v>
          </cell>
          <cell r="BC43">
            <v>1140</v>
          </cell>
          <cell r="BD43">
            <v>1144</v>
          </cell>
          <cell r="BE43">
            <v>1148</v>
          </cell>
          <cell r="BF43">
            <v>1151</v>
          </cell>
          <cell r="BG43">
            <v>1155</v>
          </cell>
          <cell r="BH43">
            <v>1159</v>
          </cell>
          <cell r="BI43">
            <v>1163</v>
          </cell>
          <cell r="BJ43">
            <v>1167</v>
          </cell>
          <cell r="BK43">
            <v>1171</v>
          </cell>
          <cell r="BL43">
            <v>1175</v>
          </cell>
          <cell r="BM43">
            <v>1179</v>
          </cell>
          <cell r="BN43">
            <v>1183</v>
          </cell>
          <cell r="BO43">
            <v>1187</v>
          </cell>
          <cell r="BP43">
            <v>1191</v>
          </cell>
          <cell r="BQ43">
            <v>1195</v>
          </cell>
          <cell r="BR43">
            <v>1199</v>
          </cell>
          <cell r="BS43">
            <v>1204</v>
          </cell>
          <cell r="BT43">
            <v>1208</v>
          </cell>
          <cell r="BU43">
            <v>1213</v>
          </cell>
          <cell r="BV43">
            <v>1219</v>
          </cell>
          <cell r="BW43">
            <v>1224</v>
          </cell>
          <cell r="BX43">
            <v>1230</v>
          </cell>
          <cell r="BY43">
            <v>1238</v>
          </cell>
          <cell r="BZ43">
            <v>1245</v>
          </cell>
          <cell r="CA43">
            <v>1253</v>
          </cell>
          <cell r="CB43">
            <v>1263</v>
          </cell>
          <cell r="CC43">
            <v>1273</v>
          </cell>
          <cell r="CD43">
            <v>1282</v>
          </cell>
          <cell r="CE43">
            <v>1294</v>
          </cell>
          <cell r="CF43">
            <v>1306</v>
          </cell>
          <cell r="CG43">
            <v>1318</v>
          </cell>
          <cell r="CH43">
            <v>1331</v>
          </cell>
          <cell r="CI43">
            <v>1344</v>
          </cell>
          <cell r="CJ43">
            <v>1358</v>
          </cell>
          <cell r="CK43">
            <v>1371</v>
          </cell>
          <cell r="CL43">
            <v>1384</v>
          </cell>
          <cell r="CM43">
            <v>1398</v>
          </cell>
          <cell r="CN43">
            <v>1411</v>
          </cell>
          <cell r="CO43">
            <v>1425</v>
          </cell>
        </row>
        <row r="44">
          <cell r="B44" t="str">
            <v>Oklahoma City, OK</v>
          </cell>
          <cell r="C44">
            <v>42</v>
          </cell>
          <cell r="D44">
            <v>973</v>
          </cell>
          <cell r="E44">
            <v>976</v>
          </cell>
          <cell r="F44">
            <v>980</v>
          </cell>
          <cell r="G44">
            <v>984</v>
          </cell>
          <cell r="H44">
            <v>987</v>
          </cell>
          <cell r="I44">
            <v>990</v>
          </cell>
          <cell r="J44">
            <v>994</v>
          </cell>
          <cell r="K44">
            <v>997</v>
          </cell>
          <cell r="L44">
            <v>1001</v>
          </cell>
          <cell r="M44">
            <v>1004</v>
          </cell>
          <cell r="N44">
            <v>1007</v>
          </cell>
          <cell r="O44">
            <v>1010</v>
          </cell>
          <cell r="P44">
            <v>1012</v>
          </cell>
          <cell r="Q44">
            <v>1014</v>
          </cell>
          <cell r="R44">
            <v>1016</v>
          </cell>
          <cell r="S44">
            <v>1017</v>
          </cell>
          <cell r="T44">
            <v>1018</v>
          </cell>
          <cell r="U44">
            <v>1019</v>
          </cell>
          <cell r="V44">
            <v>1020</v>
          </cell>
          <cell r="W44">
            <v>1020</v>
          </cell>
          <cell r="X44">
            <v>1020</v>
          </cell>
          <cell r="Y44">
            <v>1021</v>
          </cell>
          <cell r="Z44">
            <v>1021</v>
          </cell>
          <cell r="AA44">
            <v>1021</v>
          </cell>
          <cell r="AB44">
            <v>1021</v>
          </cell>
          <cell r="AC44">
            <v>1020</v>
          </cell>
          <cell r="AD44">
            <v>1020</v>
          </cell>
          <cell r="AE44">
            <v>1020</v>
          </cell>
          <cell r="AF44">
            <v>1019</v>
          </cell>
          <cell r="AG44">
            <v>1019</v>
          </cell>
          <cell r="AH44">
            <v>1018</v>
          </cell>
          <cell r="AI44">
            <v>1018</v>
          </cell>
          <cell r="AJ44">
            <v>1017</v>
          </cell>
          <cell r="AK44">
            <v>1017</v>
          </cell>
          <cell r="AL44">
            <v>1017</v>
          </cell>
          <cell r="AM44">
            <v>1017</v>
          </cell>
          <cell r="AN44">
            <v>1017</v>
          </cell>
          <cell r="AO44">
            <v>1018</v>
          </cell>
          <cell r="AP44">
            <v>1019</v>
          </cell>
          <cell r="AQ44">
            <v>1020</v>
          </cell>
          <cell r="AR44">
            <v>1021</v>
          </cell>
          <cell r="AS44">
            <v>1022</v>
          </cell>
          <cell r="AT44">
            <v>1024</v>
          </cell>
          <cell r="AU44">
            <v>1025</v>
          </cell>
          <cell r="AV44">
            <v>1027</v>
          </cell>
          <cell r="AW44">
            <v>1028</v>
          </cell>
          <cell r="AX44">
            <v>1030</v>
          </cell>
          <cell r="AY44">
            <v>1031</v>
          </cell>
          <cell r="AZ44">
            <v>1033</v>
          </cell>
          <cell r="BA44">
            <v>1034</v>
          </cell>
          <cell r="BB44">
            <v>1036</v>
          </cell>
          <cell r="BC44">
            <v>1038</v>
          </cell>
          <cell r="BD44">
            <v>1040</v>
          </cell>
          <cell r="BE44">
            <v>1043</v>
          </cell>
          <cell r="BF44">
            <v>1045</v>
          </cell>
          <cell r="BG44">
            <v>1048</v>
          </cell>
          <cell r="BH44">
            <v>1051</v>
          </cell>
          <cell r="BI44">
            <v>1054</v>
          </cell>
          <cell r="BJ44">
            <v>1057</v>
          </cell>
          <cell r="BK44">
            <v>1060</v>
          </cell>
          <cell r="BL44">
            <v>1064</v>
          </cell>
          <cell r="BM44">
            <v>1067</v>
          </cell>
          <cell r="BN44">
            <v>1070</v>
          </cell>
          <cell r="BO44">
            <v>1073</v>
          </cell>
          <cell r="BP44">
            <v>1075</v>
          </cell>
          <cell r="BQ44">
            <v>1078</v>
          </cell>
          <cell r="BR44">
            <v>1080</v>
          </cell>
          <cell r="BS44">
            <v>1082</v>
          </cell>
          <cell r="BT44">
            <v>1084</v>
          </cell>
          <cell r="BU44">
            <v>1086</v>
          </cell>
          <cell r="BV44">
            <v>1087</v>
          </cell>
          <cell r="BW44">
            <v>1088</v>
          </cell>
          <cell r="BX44">
            <v>1089</v>
          </cell>
          <cell r="BY44">
            <v>1091</v>
          </cell>
          <cell r="BZ44">
            <v>1092</v>
          </cell>
          <cell r="CA44">
            <v>1094</v>
          </cell>
          <cell r="CB44">
            <v>1097</v>
          </cell>
          <cell r="CC44">
            <v>1100</v>
          </cell>
          <cell r="CD44">
            <v>1102</v>
          </cell>
          <cell r="CE44">
            <v>1107</v>
          </cell>
          <cell r="CF44">
            <v>1111</v>
          </cell>
          <cell r="CG44">
            <v>1116</v>
          </cell>
          <cell r="CH44">
            <v>1122</v>
          </cell>
          <cell r="CI44">
            <v>1127</v>
          </cell>
          <cell r="CJ44">
            <v>1133</v>
          </cell>
          <cell r="CK44">
            <v>1139</v>
          </cell>
          <cell r="CL44">
            <v>1144</v>
          </cell>
          <cell r="CM44">
            <v>1150</v>
          </cell>
          <cell r="CN44">
            <v>1156</v>
          </cell>
          <cell r="CO44">
            <v>1162</v>
          </cell>
        </row>
        <row r="45">
          <cell r="B45" t="str">
            <v>Louisville-Jefferson County, KY</v>
          </cell>
          <cell r="C45">
            <v>43</v>
          </cell>
          <cell r="D45">
            <v>870</v>
          </cell>
          <cell r="E45">
            <v>874</v>
          </cell>
          <cell r="F45">
            <v>878</v>
          </cell>
          <cell r="G45">
            <v>882</v>
          </cell>
          <cell r="H45">
            <v>885</v>
          </cell>
          <cell r="I45">
            <v>889</v>
          </cell>
          <cell r="J45">
            <v>893</v>
          </cell>
          <cell r="K45">
            <v>896</v>
          </cell>
          <cell r="L45">
            <v>900</v>
          </cell>
          <cell r="M45">
            <v>904</v>
          </cell>
          <cell r="N45">
            <v>907</v>
          </cell>
          <cell r="O45">
            <v>910</v>
          </cell>
          <cell r="P45">
            <v>914</v>
          </cell>
          <cell r="Q45">
            <v>916</v>
          </cell>
          <cell r="R45">
            <v>918</v>
          </cell>
          <cell r="S45">
            <v>921</v>
          </cell>
          <cell r="T45">
            <v>923</v>
          </cell>
          <cell r="U45">
            <v>925</v>
          </cell>
          <cell r="V45">
            <v>927</v>
          </cell>
          <cell r="W45">
            <v>929</v>
          </cell>
          <cell r="X45">
            <v>931</v>
          </cell>
          <cell r="Y45">
            <v>933</v>
          </cell>
          <cell r="Z45">
            <v>936</v>
          </cell>
          <cell r="AA45">
            <v>939</v>
          </cell>
          <cell r="AB45">
            <v>941</v>
          </cell>
          <cell r="AC45">
            <v>945</v>
          </cell>
          <cell r="AD45">
            <v>948</v>
          </cell>
          <cell r="AE45">
            <v>951</v>
          </cell>
          <cell r="AF45">
            <v>955</v>
          </cell>
          <cell r="AG45">
            <v>959</v>
          </cell>
          <cell r="AH45">
            <v>963</v>
          </cell>
          <cell r="AI45">
            <v>967</v>
          </cell>
          <cell r="AJ45">
            <v>971</v>
          </cell>
          <cell r="AK45">
            <v>975</v>
          </cell>
          <cell r="AL45">
            <v>978</v>
          </cell>
          <cell r="AM45">
            <v>982</v>
          </cell>
          <cell r="AN45">
            <v>986</v>
          </cell>
          <cell r="AO45">
            <v>989</v>
          </cell>
          <cell r="AP45">
            <v>992</v>
          </cell>
          <cell r="AQ45">
            <v>995</v>
          </cell>
          <cell r="AR45">
            <v>997</v>
          </cell>
          <cell r="AS45">
            <v>1000</v>
          </cell>
          <cell r="AT45">
            <v>1002</v>
          </cell>
          <cell r="AU45">
            <v>1005</v>
          </cell>
          <cell r="AV45">
            <v>1007</v>
          </cell>
          <cell r="AW45">
            <v>1010</v>
          </cell>
          <cell r="AX45">
            <v>1012</v>
          </cell>
          <cell r="AY45">
            <v>1014</v>
          </cell>
          <cell r="AZ45">
            <v>1016</v>
          </cell>
          <cell r="BA45">
            <v>1019</v>
          </cell>
          <cell r="BB45">
            <v>1021</v>
          </cell>
          <cell r="BC45">
            <v>1024</v>
          </cell>
          <cell r="BD45">
            <v>1026</v>
          </cell>
          <cell r="BE45">
            <v>1029</v>
          </cell>
          <cell r="BF45">
            <v>1032</v>
          </cell>
          <cell r="BG45">
            <v>1035</v>
          </cell>
          <cell r="BH45">
            <v>1037</v>
          </cell>
          <cell r="BI45">
            <v>1040</v>
          </cell>
          <cell r="BJ45">
            <v>1043</v>
          </cell>
          <cell r="BK45">
            <v>1046</v>
          </cell>
          <cell r="BL45">
            <v>1048</v>
          </cell>
          <cell r="BM45">
            <v>1051</v>
          </cell>
          <cell r="BN45">
            <v>1054</v>
          </cell>
          <cell r="BO45">
            <v>1056</v>
          </cell>
          <cell r="BP45">
            <v>1059</v>
          </cell>
          <cell r="BQ45">
            <v>1061</v>
          </cell>
          <cell r="BR45">
            <v>1063</v>
          </cell>
          <cell r="BS45">
            <v>1066</v>
          </cell>
          <cell r="BT45">
            <v>1068</v>
          </cell>
          <cell r="BU45">
            <v>1071</v>
          </cell>
          <cell r="BV45">
            <v>1073</v>
          </cell>
          <cell r="BW45">
            <v>1076</v>
          </cell>
          <cell r="BX45">
            <v>1078</v>
          </cell>
          <cell r="BY45">
            <v>1082</v>
          </cell>
          <cell r="BZ45">
            <v>1085</v>
          </cell>
          <cell r="CA45">
            <v>1088</v>
          </cell>
          <cell r="CB45">
            <v>1092</v>
          </cell>
          <cell r="CC45">
            <v>1096</v>
          </cell>
          <cell r="CD45">
            <v>1100</v>
          </cell>
          <cell r="CE45">
            <v>1105</v>
          </cell>
          <cell r="CF45">
            <v>1109</v>
          </cell>
          <cell r="CG45">
            <v>1113</v>
          </cell>
          <cell r="CH45">
            <v>1118</v>
          </cell>
          <cell r="CI45">
            <v>1123</v>
          </cell>
          <cell r="CJ45">
            <v>1127</v>
          </cell>
          <cell r="CK45">
            <v>1132</v>
          </cell>
          <cell r="CL45">
            <v>1136</v>
          </cell>
          <cell r="CM45">
            <v>1141</v>
          </cell>
          <cell r="CN45">
            <v>1145</v>
          </cell>
          <cell r="CO45">
            <v>1150</v>
          </cell>
        </row>
        <row r="46">
          <cell r="B46" t="str">
            <v>Hartford, CT</v>
          </cell>
          <cell r="C46">
            <v>44</v>
          </cell>
          <cell r="D46">
            <v>1210</v>
          </cell>
          <cell r="E46">
            <v>1212</v>
          </cell>
          <cell r="F46">
            <v>1215</v>
          </cell>
          <cell r="G46">
            <v>1217</v>
          </cell>
          <cell r="H46">
            <v>1220</v>
          </cell>
          <cell r="I46">
            <v>1222</v>
          </cell>
          <cell r="J46">
            <v>1225</v>
          </cell>
          <cell r="K46">
            <v>1228</v>
          </cell>
          <cell r="L46">
            <v>1230</v>
          </cell>
          <cell r="M46">
            <v>1233</v>
          </cell>
          <cell r="N46">
            <v>1236</v>
          </cell>
          <cell r="O46">
            <v>1239</v>
          </cell>
          <cell r="P46">
            <v>1242</v>
          </cell>
          <cell r="Q46">
            <v>1244</v>
          </cell>
          <cell r="R46">
            <v>1247</v>
          </cell>
          <cell r="S46">
            <v>1249</v>
          </cell>
          <cell r="T46">
            <v>1251</v>
          </cell>
          <cell r="U46">
            <v>1253</v>
          </cell>
          <cell r="V46">
            <v>1255</v>
          </cell>
          <cell r="W46">
            <v>1257</v>
          </cell>
          <cell r="X46">
            <v>1259</v>
          </cell>
          <cell r="Y46">
            <v>1261</v>
          </cell>
          <cell r="Z46">
            <v>1262</v>
          </cell>
          <cell r="AA46">
            <v>1264</v>
          </cell>
          <cell r="AB46">
            <v>1266</v>
          </cell>
          <cell r="AC46">
            <v>1268</v>
          </cell>
          <cell r="AD46">
            <v>1270</v>
          </cell>
          <cell r="AE46">
            <v>1271</v>
          </cell>
          <cell r="AF46">
            <v>1273</v>
          </cell>
          <cell r="AG46">
            <v>1275</v>
          </cell>
          <cell r="AH46">
            <v>1276</v>
          </cell>
          <cell r="AI46">
            <v>1278</v>
          </cell>
          <cell r="AJ46">
            <v>1280</v>
          </cell>
          <cell r="AK46">
            <v>1282</v>
          </cell>
          <cell r="AL46">
            <v>1284</v>
          </cell>
          <cell r="AM46">
            <v>1286</v>
          </cell>
          <cell r="AN46">
            <v>1288</v>
          </cell>
          <cell r="AO46">
            <v>1290</v>
          </cell>
          <cell r="AP46">
            <v>1292</v>
          </cell>
          <cell r="AQ46">
            <v>1294</v>
          </cell>
          <cell r="AR46">
            <v>1295</v>
          </cell>
          <cell r="AS46">
            <v>1297</v>
          </cell>
          <cell r="AT46">
            <v>1299</v>
          </cell>
          <cell r="AU46">
            <v>1301</v>
          </cell>
          <cell r="AV46">
            <v>1303</v>
          </cell>
          <cell r="AW46">
            <v>1305</v>
          </cell>
          <cell r="AX46">
            <v>1306</v>
          </cell>
          <cell r="AY46">
            <v>1308</v>
          </cell>
          <cell r="AZ46">
            <v>1310</v>
          </cell>
          <cell r="BA46">
            <v>1312</v>
          </cell>
          <cell r="BB46">
            <v>1315</v>
          </cell>
          <cell r="BC46">
            <v>1317</v>
          </cell>
          <cell r="BD46">
            <v>1319</v>
          </cell>
          <cell r="BE46">
            <v>1322</v>
          </cell>
          <cell r="BF46">
            <v>1325</v>
          </cell>
          <cell r="BG46">
            <v>1328</v>
          </cell>
          <cell r="BH46">
            <v>1330</v>
          </cell>
          <cell r="BI46">
            <v>1333</v>
          </cell>
          <cell r="BJ46">
            <v>1336</v>
          </cell>
          <cell r="BK46">
            <v>1338</v>
          </cell>
          <cell r="BL46">
            <v>1340</v>
          </cell>
          <cell r="BM46">
            <v>1343</v>
          </cell>
          <cell r="BN46">
            <v>1345</v>
          </cell>
          <cell r="BO46">
            <v>1347</v>
          </cell>
          <cell r="BP46">
            <v>1350</v>
          </cell>
          <cell r="BQ46">
            <v>1352</v>
          </cell>
          <cell r="BR46">
            <v>1354</v>
          </cell>
          <cell r="BS46">
            <v>1356</v>
          </cell>
          <cell r="BT46">
            <v>1358</v>
          </cell>
          <cell r="BU46">
            <v>1360</v>
          </cell>
          <cell r="BV46">
            <v>1363</v>
          </cell>
          <cell r="BW46">
            <v>1365</v>
          </cell>
          <cell r="BX46">
            <v>1368</v>
          </cell>
          <cell r="BY46">
            <v>1372</v>
          </cell>
          <cell r="BZ46">
            <v>1376</v>
          </cell>
          <cell r="CA46">
            <v>1380</v>
          </cell>
          <cell r="CB46">
            <v>1385</v>
          </cell>
          <cell r="CC46">
            <v>1390</v>
          </cell>
          <cell r="CD46">
            <v>1395</v>
          </cell>
          <cell r="CE46">
            <v>1402</v>
          </cell>
          <cell r="CF46">
            <v>1409</v>
          </cell>
          <cell r="CG46">
            <v>1416</v>
          </cell>
          <cell r="CH46">
            <v>1424</v>
          </cell>
          <cell r="CI46">
            <v>1432</v>
          </cell>
          <cell r="CJ46">
            <v>1440</v>
          </cell>
          <cell r="CK46">
            <v>1449</v>
          </cell>
          <cell r="CL46">
            <v>1457</v>
          </cell>
          <cell r="CM46">
            <v>1466</v>
          </cell>
          <cell r="CN46">
            <v>1474</v>
          </cell>
          <cell r="CO46">
            <v>1483</v>
          </cell>
        </row>
        <row r="47">
          <cell r="B47" t="str">
            <v>Richmond, VA</v>
          </cell>
          <cell r="C47">
            <v>45</v>
          </cell>
          <cell r="E47">
            <v>1048</v>
          </cell>
          <cell r="F47">
            <v>1050</v>
          </cell>
          <cell r="G47">
            <v>1052</v>
          </cell>
          <cell r="H47">
            <v>1055</v>
          </cell>
          <cell r="I47">
            <v>1057</v>
          </cell>
          <cell r="J47">
            <v>1059</v>
          </cell>
          <cell r="K47">
            <v>1061</v>
          </cell>
          <cell r="L47">
            <v>1064</v>
          </cell>
          <cell r="M47">
            <v>1066</v>
          </cell>
          <cell r="N47">
            <v>1068</v>
          </cell>
          <cell r="O47">
            <v>1070</v>
          </cell>
          <cell r="P47">
            <v>1072</v>
          </cell>
          <cell r="Q47">
            <v>1074</v>
          </cell>
          <cell r="R47">
            <v>1076</v>
          </cell>
          <cell r="S47">
            <v>1078</v>
          </cell>
          <cell r="T47">
            <v>1080</v>
          </cell>
          <cell r="U47">
            <v>1083</v>
          </cell>
          <cell r="V47">
            <v>1085</v>
          </cell>
          <cell r="W47">
            <v>1087</v>
          </cell>
          <cell r="X47">
            <v>1090</v>
          </cell>
          <cell r="Y47">
            <v>1093</v>
          </cell>
          <cell r="Z47">
            <v>1096</v>
          </cell>
          <cell r="AA47">
            <v>1099</v>
          </cell>
          <cell r="AB47">
            <v>1102</v>
          </cell>
          <cell r="AC47">
            <v>1105</v>
          </cell>
          <cell r="AD47">
            <v>1107</v>
          </cell>
          <cell r="AE47">
            <v>1110</v>
          </cell>
          <cell r="AF47">
            <v>1112</v>
          </cell>
          <cell r="AG47">
            <v>1114</v>
          </cell>
          <cell r="AH47">
            <v>1116</v>
          </cell>
          <cell r="AI47">
            <v>1118</v>
          </cell>
          <cell r="AJ47">
            <v>1120</v>
          </cell>
          <cell r="AK47">
            <v>1122</v>
          </cell>
          <cell r="AL47">
            <v>1125</v>
          </cell>
          <cell r="AM47">
            <v>1127</v>
          </cell>
          <cell r="AN47">
            <v>1130</v>
          </cell>
          <cell r="AO47">
            <v>1132</v>
          </cell>
          <cell r="AP47">
            <v>1135</v>
          </cell>
          <cell r="AQ47">
            <v>1138</v>
          </cell>
          <cell r="AR47">
            <v>1141</v>
          </cell>
          <cell r="AS47">
            <v>1144</v>
          </cell>
          <cell r="AT47">
            <v>1148</v>
          </cell>
          <cell r="AU47">
            <v>1152</v>
          </cell>
          <cell r="AV47">
            <v>1155</v>
          </cell>
          <cell r="AW47">
            <v>1159</v>
          </cell>
          <cell r="AX47">
            <v>1163</v>
          </cell>
          <cell r="AY47">
            <v>1167</v>
          </cell>
          <cell r="AZ47">
            <v>1171</v>
          </cell>
          <cell r="BA47">
            <v>1175</v>
          </cell>
          <cell r="BB47">
            <v>1179</v>
          </cell>
          <cell r="BC47">
            <v>1183</v>
          </cell>
          <cell r="BD47">
            <v>1186</v>
          </cell>
          <cell r="BE47">
            <v>1190</v>
          </cell>
          <cell r="BF47">
            <v>1194</v>
          </cell>
          <cell r="BG47">
            <v>1198</v>
          </cell>
          <cell r="BH47">
            <v>1201</v>
          </cell>
          <cell r="BI47">
            <v>1205</v>
          </cell>
          <cell r="BJ47">
            <v>1208</v>
          </cell>
          <cell r="BK47">
            <v>1212</v>
          </cell>
          <cell r="BL47">
            <v>1216</v>
          </cell>
          <cell r="BM47">
            <v>1219</v>
          </cell>
          <cell r="BN47">
            <v>1223</v>
          </cell>
          <cell r="BO47">
            <v>1227</v>
          </cell>
          <cell r="BP47">
            <v>1231</v>
          </cell>
          <cell r="BQ47">
            <v>1235</v>
          </cell>
          <cell r="BR47">
            <v>1238</v>
          </cell>
          <cell r="BS47">
            <v>1242</v>
          </cell>
          <cell r="BT47">
            <v>1245</v>
          </cell>
          <cell r="BU47">
            <v>1248</v>
          </cell>
          <cell r="BV47">
            <v>1251</v>
          </cell>
          <cell r="BW47">
            <v>1253</v>
          </cell>
          <cell r="BX47">
            <v>1256</v>
          </cell>
          <cell r="BY47">
            <v>1258</v>
          </cell>
          <cell r="BZ47">
            <v>1261</v>
          </cell>
          <cell r="CA47">
            <v>1264</v>
          </cell>
          <cell r="CB47">
            <v>1267</v>
          </cell>
          <cell r="CC47">
            <v>1271</v>
          </cell>
          <cell r="CD47">
            <v>1276</v>
          </cell>
          <cell r="CE47">
            <v>1280</v>
          </cell>
          <cell r="CF47">
            <v>1287</v>
          </cell>
          <cell r="CG47">
            <v>1294</v>
          </cell>
          <cell r="CH47">
            <v>1301</v>
          </cell>
          <cell r="CI47">
            <v>1308</v>
          </cell>
          <cell r="CJ47">
            <v>1316</v>
          </cell>
          <cell r="CK47">
            <v>1323</v>
          </cell>
          <cell r="CL47">
            <v>1331</v>
          </cell>
          <cell r="CM47">
            <v>1338</v>
          </cell>
          <cell r="CN47">
            <v>1346</v>
          </cell>
          <cell r="CO47">
            <v>1354</v>
          </cell>
        </row>
        <row r="48">
          <cell r="B48" t="str">
            <v>New Orleans, LA</v>
          </cell>
          <cell r="C48">
            <v>46</v>
          </cell>
          <cell r="D48">
            <v>1095</v>
          </cell>
          <cell r="E48">
            <v>1097</v>
          </cell>
          <cell r="F48">
            <v>1099</v>
          </cell>
          <cell r="G48">
            <v>1100</v>
          </cell>
          <cell r="H48">
            <v>1102</v>
          </cell>
          <cell r="I48">
            <v>1103</v>
          </cell>
          <cell r="J48">
            <v>1105</v>
          </cell>
          <cell r="K48">
            <v>1107</v>
          </cell>
          <cell r="L48">
            <v>1109</v>
          </cell>
          <cell r="M48">
            <v>1110</v>
          </cell>
          <cell r="N48">
            <v>1113</v>
          </cell>
          <cell r="O48">
            <v>1115</v>
          </cell>
          <cell r="P48">
            <v>1117</v>
          </cell>
          <cell r="Q48">
            <v>1120</v>
          </cell>
          <cell r="R48">
            <v>1122</v>
          </cell>
          <cell r="S48">
            <v>1124</v>
          </cell>
          <cell r="T48">
            <v>1126</v>
          </cell>
          <cell r="U48">
            <v>1129</v>
          </cell>
          <cell r="V48">
            <v>1132</v>
          </cell>
          <cell r="W48">
            <v>1134</v>
          </cell>
          <cell r="X48">
            <v>1136</v>
          </cell>
          <cell r="Y48">
            <v>1138</v>
          </cell>
          <cell r="Z48">
            <v>1140</v>
          </cell>
          <cell r="AA48">
            <v>1141</v>
          </cell>
          <cell r="AB48">
            <v>1143</v>
          </cell>
          <cell r="AC48">
            <v>1144</v>
          </cell>
          <cell r="AD48">
            <v>1145</v>
          </cell>
          <cell r="AE48">
            <v>1146</v>
          </cell>
          <cell r="AF48">
            <v>1148</v>
          </cell>
          <cell r="AG48">
            <v>1149</v>
          </cell>
          <cell r="AH48">
            <v>1150</v>
          </cell>
          <cell r="AI48">
            <v>1152</v>
          </cell>
          <cell r="AJ48">
            <v>1153</v>
          </cell>
          <cell r="AK48">
            <v>1155</v>
          </cell>
          <cell r="AL48">
            <v>1156</v>
          </cell>
          <cell r="AM48">
            <v>1158</v>
          </cell>
          <cell r="AN48">
            <v>1160</v>
          </cell>
          <cell r="AO48">
            <v>1162</v>
          </cell>
          <cell r="AP48">
            <v>1164</v>
          </cell>
          <cell r="AQ48">
            <v>1166</v>
          </cell>
          <cell r="AR48">
            <v>1167</v>
          </cell>
          <cell r="AS48">
            <v>1168</v>
          </cell>
          <cell r="AT48">
            <v>1169</v>
          </cell>
          <cell r="AU48">
            <v>1169</v>
          </cell>
          <cell r="AV48">
            <v>1170</v>
          </cell>
          <cell r="AW48">
            <v>1170</v>
          </cell>
          <cell r="AX48">
            <v>1171</v>
          </cell>
          <cell r="AY48">
            <v>1172</v>
          </cell>
          <cell r="AZ48">
            <v>1173</v>
          </cell>
          <cell r="BA48">
            <v>1174</v>
          </cell>
          <cell r="BB48">
            <v>1175</v>
          </cell>
          <cell r="BC48">
            <v>1176</v>
          </cell>
          <cell r="BD48">
            <v>1176</v>
          </cell>
          <cell r="BE48">
            <v>1177</v>
          </cell>
          <cell r="BF48">
            <v>1178</v>
          </cell>
          <cell r="BG48">
            <v>1180</v>
          </cell>
          <cell r="BH48">
            <v>1181</v>
          </cell>
          <cell r="BI48">
            <v>1182</v>
          </cell>
          <cell r="BJ48">
            <v>1183</v>
          </cell>
          <cell r="BK48">
            <v>1185</v>
          </cell>
          <cell r="BL48">
            <v>1186</v>
          </cell>
          <cell r="BM48">
            <v>1188</v>
          </cell>
          <cell r="BN48">
            <v>1190</v>
          </cell>
          <cell r="BO48">
            <v>1192</v>
          </cell>
          <cell r="BP48">
            <v>1194</v>
          </cell>
          <cell r="BQ48">
            <v>1197</v>
          </cell>
          <cell r="BR48">
            <v>1200</v>
          </cell>
          <cell r="BS48">
            <v>1202</v>
          </cell>
          <cell r="BT48">
            <v>1204</v>
          </cell>
          <cell r="BU48">
            <v>1207</v>
          </cell>
          <cell r="BV48">
            <v>1208</v>
          </cell>
          <cell r="BW48">
            <v>1210</v>
          </cell>
          <cell r="BX48">
            <v>1211</v>
          </cell>
          <cell r="BY48">
            <v>1212</v>
          </cell>
          <cell r="BZ48">
            <v>1213</v>
          </cell>
          <cell r="CA48">
            <v>1214</v>
          </cell>
          <cell r="CB48">
            <v>1216</v>
          </cell>
          <cell r="CC48">
            <v>1218</v>
          </cell>
          <cell r="CD48">
            <v>1220</v>
          </cell>
          <cell r="CE48">
            <v>1225</v>
          </cell>
          <cell r="CF48">
            <v>1230</v>
          </cell>
          <cell r="CG48">
            <v>1235</v>
          </cell>
          <cell r="CH48">
            <v>1241</v>
          </cell>
          <cell r="CI48">
            <v>1247</v>
          </cell>
          <cell r="CJ48">
            <v>1252</v>
          </cell>
          <cell r="CK48">
            <v>1258</v>
          </cell>
          <cell r="CL48">
            <v>1265</v>
          </cell>
          <cell r="CM48">
            <v>1271</v>
          </cell>
          <cell r="CN48">
            <v>1277</v>
          </cell>
          <cell r="CO48">
            <v>1284</v>
          </cell>
        </row>
        <row r="49">
          <cell r="B49" t="str">
            <v>Buffalo, NY</v>
          </cell>
          <cell r="C49">
            <v>47</v>
          </cell>
          <cell r="E49">
            <v>848</v>
          </cell>
          <cell r="F49">
            <v>854</v>
          </cell>
          <cell r="G49">
            <v>860</v>
          </cell>
          <cell r="H49">
            <v>866</v>
          </cell>
          <cell r="I49">
            <v>872</v>
          </cell>
          <cell r="J49">
            <v>878</v>
          </cell>
          <cell r="K49">
            <v>884</v>
          </cell>
          <cell r="L49">
            <v>890</v>
          </cell>
          <cell r="M49">
            <v>896</v>
          </cell>
          <cell r="N49">
            <v>902</v>
          </cell>
          <cell r="O49">
            <v>907</v>
          </cell>
          <cell r="P49">
            <v>912</v>
          </cell>
          <cell r="Q49">
            <v>916</v>
          </cell>
          <cell r="R49">
            <v>921</v>
          </cell>
          <cell r="S49">
            <v>925</v>
          </cell>
          <cell r="T49">
            <v>929</v>
          </cell>
          <cell r="U49">
            <v>932</v>
          </cell>
          <cell r="V49">
            <v>936</v>
          </cell>
          <cell r="W49">
            <v>940</v>
          </cell>
          <cell r="X49">
            <v>942</v>
          </cell>
          <cell r="Y49">
            <v>945</v>
          </cell>
          <cell r="Z49">
            <v>948</v>
          </cell>
          <cell r="AA49">
            <v>951</v>
          </cell>
          <cell r="AB49">
            <v>953</v>
          </cell>
          <cell r="AC49">
            <v>956</v>
          </cell>
          <cell r="AD49">
            <v>958</v>
          </cell>
          <cell r="AE49">
            <v>961</v>
          </cell>
          <cell r="AF49">
            <v>963</v>
          </cell>
          <cell r="AG49">
            <v>966</v>
          </cell>
          <cell r="AH49">
            <v>969</v>
          </cell>
          <cell r="AI49">
            <v>973</v>
          </cell>
          <cell r="AJ49">
            <v>976</v>
          </cell>
          <cell r="AK49">
            <v>980</v>
          </cell>
          <cell r="AL49">
            <v>983</v>
          </cell>
          <cell r="AM49">
            <v>986</v>
          </cell>
          <cell r="AN49">
            <v>989</v>
          </cell>
          <cell r="AO49">
            <v>992</v>
          </cell>
          <cell r="AP49">
            <v>994</v>
          </cell>
          <cell r="AQ49">
            <v>997</v>
          </cell>
          <cell r="AR49">
            <v>1000</v>
          </cell>
          <cell r="AS49">
            <v>1002</v>
          </cell>
          <cell r="AT49">
            <v>1005</v>
          </cell>
          <cell r="AU49">
            <v>1007</v>
          </cell>
          <cell r="AV49">
            <v>1010</v>
          </cell>
          <cell r="AW49">
            <v>1012</v>
          </cell>
          <cell r="AX49">
            <v>1015</v>
          </cell>
          <cell r="AY49">
            <v>1018</v>
          </cell>
          <cell r="AZ49">
            <v>1021</v>
          </cell>
          <cell r="BA49">
            <v>1024</v>
          </cell>
          <cell r="BB49">
            <v>1027</v>
          </cell>
          <cell r="BC49">
            <v>1030</v>
          </cell>
          <cell r="BD49">
            <v>1033</v>
          </cell>
          <cell r="BE49">
            <v>1036</v>
          </cell>
          <cell r="BF49">
            <v>1039</v>
          </cell>
          <cell r="BG49">
            <v>1042</v>
          </cell>
          <cell r="BH49">
            <v>1045</v>
          </cell>
          <cell r="BI49">
            <v>1048</v>
          </cell>
          <cell r="BJ49">
            <v>1051</v>
          </cell>
          <cell r="BK49">
            <v>1054</v>
          </cell>
          <cell r="BL49">
            <v>1057</v>
          </cell>
          <cell r="BM49">
            <v>1060</v>
          </cell>
          <cell r="BN49">
            <v>1063</v>
          </cell>
          <cell r="BO49">
            <v>1065</v>
          </cell>
          <cell r="BP49">
            <v>1068</v>
          </cell>
          <cell r="BQ49">
            <v>1071</v>
          </cell>
          <cell r="BR49">
            <v>1074</v>
          </cell>
          <cell r="BS49">
            <v>1077</v>
          </cell>
          <cell r="BT49">
            <v>1080</v>
          </cell>
          <cell r="BU49">
            <v>1083</v>
          </cell>
          <cell r="BV49">
            <v>1086</v>
          </cell>
          <cell r="BW49">
            <v>1090</v>
          </cell>
          <cell r="BX49">
            <v>1094</v>
          </cell>
          <cell r="BY49">
            <v>1097</v>
          </cell>
          <cell r="BZ49">
            <v>1102</v>
          </cell>
          <cell r="CA49">
            <v>1106</v>
          </cell>
          <cell r="CB49">
            <v>1111</v>
          </cell>
          <cell r="CC49">
            <v>1115</v>
          </cell>
          <cell r="CD49">
            <v>1120</v>
          </cell>
          <cell r="CE49">
            <v>1125</v>
          </cell>
          <cell r="CF49">
            <v>1130</v>
          </cell>
          <cell r="CG49">
            <v>1136</v>
          </cell>
          <cell r="CH49">
            <v>1141</v>
          </cell>
          <cell r="CI49">
            <v>1147</v>
          </cell>
          <cell r="CJ49">
            <v>1153</v>
          </cell>
          <cell r="CK49">
            <v>1158</v>
          </cell>
          <cell r="CL49">
            <v>1164</v>
          </cell>
          <cell r="CM49">
            <v>1170</v>
          </cell>
          <cell r="CN49">
            <v>1176</v>
          </cell>
          <cell r="CO49">
            <v>1182</v>
          </cell>
        </row>
        <row r="50">
          <cell r="B50" t="str">
            <v>Raleigh, NC</v>
          </cell>
          <cell r="C50">
            <v>48</v>
          </cell>
          <cell r="D50">
            <v>1140</v>
          </cell>
          <cell r="E50">
            <v>1143</v>
          </cell>
          <cell r="F50">
            <v>1146</v>
          </cell>
          <cell r="G50">
            <v>1148</v>
          </cell>
          <cell r="H50">
            <v>1151</v>
          </cell>
          <cell r="I50">
            <v>1154</v>
          </cell>
          <cell r="J50">
            <v>1157</v>
          </cell>
          <cell r="K50">
            <v>1160</v>
          </cell>
          <cell r="L50">
            <v>1163</v>
          </cell>
          <cell r="M50">
            <v>1166</v>
          </cell>
          <cell r="N50">
            <v>1170</v>
          </cell>
          <cell r="O50">
            <v>1173</v>
          </cell>
          <cell r="P50">
            <v>1177</v>
          </cell>
          <cell r="Q50">
            <v>1181</v>
          </cell>
          <cell r="R50">
            <v>1185</v>
          </cell>
          <cell r="S50">
            <v>1189</v>
          </cell>
          <cell r="T50">
            <v>1193</v>
          </cell>
          <cell r="U50">
            <v>1196</v>
          </cell>
          <cell r="V50">
            <v>1200</v>
          </cell>
          <cell r="W50">
            <v>1204</v>
          </cell>
          <cell r="X50">
            <v>1207</v>
          </cell>
          <cell r="Y50">
            <v>1211</v>
          </cell>
          <cell r="Z50">
            <v>1214</v>
          </cell>
          <cell r="AA50">
            <v>1218</v>
          </cell>
          <cell r="AB50">
            <v>1222</v>
          </cell>
          <cell r="AC50">
            <v>1225</v>
          </cell>
          <cell r="AD50">
            <v>1229</v>
          </cell>
          <cell r="AE50">
            <v>1233</v>
          </cell>
          <cell r="AF50">
            <v>1236</v>
          </cell>
          <cell r="AG50">
            <v>1240</v>
          </cell>
          <cell r="AH50">
            <v>1244</v>
          </cell>
          <cell r="AI50">
            <v>1247</v>
          </cell>
          <cell r="AJ50">
            <v>1250</v>
          </cell>
          <cell r="AK50">
            <v>1254</v>
          </cell>
          <cell r="AL50">
            <v>1257</v>
          </cell>
          <cell r="AM50">
            <v>1260</v>
          </cell>
          <cell r="AN50">
            <v>1263</v>
          </cell>
          <cell r="AO50">
            <v>1266</v>
          </cell>
          <cell r="AP50">
            <v>1269</v>
          </cell>
          <cell r="AQ50">
            <v>1272</v>
          </cell>
          <cell r="AR50">
            <v>1275</v>
          </cell>
          <cell r="AS50">
            <v>1277</v>
          </cell>
          <cell r="AT50">
            <v>1280</v>
          </cell>
          <cell r="AU50">
            <v>1283</v>
          </cell>
          <cell r="AV50">
            <v>1286</v>
          </cell>
          <cell r="AW50">
            <v>1289</v>
          </cell>
          <cell r="AX50">
            <v>1293</v>
          </cell>
          <cell r="AY50">
            <v>1296</v>
          </cell>
          <cell r="AZ50">
            <v>1299</v>
          </cell>
          <cell r="BA50">
            <v>1302</v>
          </cell>
          <cell r="BB50">
            <v>1306</v>
          </cell>
          <cell r="BC50">
            <v>1309</v>
          </cell>
          <cell r="BD50">
            <v>1313</v>
          </cell>
          <cell r="BE50">
            <v>1317</v>
          </cell>
          <cell r="BF50">
            <v>1321</v>
          </cell>
          <cell r="BG50">
            <v>1325</v>
          </cell>
          <cell r="BH50">
            <v>1329</v>
          </cell>
          <cell r="BI50">
            <v>1334</v>
          </cell>
          <cell r="BJ50">
            <v>1339</v>
          </cell>
          <cell r="BK50">
            <v>1343</v>
          </cell>
          <cell r="BL50">
            <v>1348</v>
          </cell>
          <cell r="BM50">
            <v>1353</v>
          </cell>
          <cell r="BN50">
            <v>1358</v>
          </cell>
          <cell r="BO50">
            <v>1363</v>
          </cell>
          <cell r="BP50">
            <v>1368</v>
          </cell>
          <cell r="BQ50">
            <v>1374</v>
          </cell>
          <cell r="BR50">
            <v>1379</v>
          </cell>
          <cell r="BS50">
            <v>1383</v>
          </cell>
          <cell r="BT50">
            <v>1386</v>
          </cell>
          <cell r="BU50">
            <v>1390</v>
          </cell>
          <cell r="BV50">
            <v>1393</v>
          </cell>
          <cell r="BW50">
            <v>1395</v>
          </cell>
          <cell r="BX50">
            <v>1397</v>
          </cell>
          <cell r="BY50">
            <v>1399</v>
          </cell>
          <cell r="BZ50">
            <v>1401</v>
          </cell>
          <cell r="CA50">
            <v>1403</v>
          </cell>
          <cell r="CB50">
            <v>1407</v>
          </cell>
          <cell r="CC50">
            <v>1410</v>
          </cell>
          <cell r="CD50">
            <v>1414</v>
          </cell>
          <cell r="CE50">
            <v>1421</v>
          </cell>
          <cell r="CF50">
            <v>1428</v>
          </cell>
          <cell r="CG50">
            <v>1435</v>
          </cell>
          <cell r="CH50">
            <v>1444</v>
          </cell>
          <cell r="CI50">
            <v>1453</v>
          </cell>
          <cell r="CJ50">
            <v>1462</v>
          </cell>
          <cell r="CK50">
            <v>1472</v>
          </cell>
          <cell r="CL50">
            <v>1481</v>
          </cell>
          <cell r="CM50">
            <v>1491</v>
          </cell>
          <cell r="CN50">
            <v>1501</v>
          </cell>
          <cell r="CO50">
            <v>1510</v>
          </cell>
        </row>
        <row r="51">
          <cell r="B51" t="str">
            <v>Birmingham, AL</v>
          </cell>
          <cell r="C51">
            <v>49</v>
          </cell>
          <cell r="D51">
            <v>1017</v>
          </cell>
          <cell r="E51">
            <v>1019</v>
          </cell>
          <cell r="F51">
            <v>1021</v>
          </cell>
          <cell r="G51">
            <v>1023</v>
          </cell>
          <cell r="H51">
            <v>1025</v>
          </cell>
          <cell r="I51">
            <v>1027</v>
          </cell>
          <cell r="J51">
            <v>1029</v>
          </cell>
          <cell r="K51">
            <v>1031</v>
          </cell>
          <cell r="L51">
            <v>1033</v>
          </cell>
          <cell r="M51">
            <v>1035</v>
          </cell>
          <cell r="N51">
            <v>1037</v>
          </cell>
          <cell r="O51">
            <v>1039</v>
          </cell>
          <cell r="P51">
            <v>1041</v>
          </cell>
          <cell r="Q51">
            <v>1044</v>
          </cell>
          <cell r="R51">
            <v>1046</v>
          </cell>
          <cell r="S51">
            <v>1048</v>
          </cell>
          <cell r="T51">
            <v>1050</v>
          </cell>
          <cell r="U51">
            <v>1052</v>
          </cell>
          <cell r="V51">
            <v>1054</v>
          </cell>
          <cell r="W51">
            <v>1057</v>
          </cell>
          <cell r="X51">
            <v>1059</v>
          </cell>
          <cell r="Y51">
            <v>1061</v>
          </cell>
          <cell r="Z51">
            <v>1063</v>
          </cell>
          <cell r="AA51">
            <v>1065</v>
          </cell>
          <cell r="AB51">
            <v>1067</v>
          </cell>
          <cell r="AC51">
            <v>1068</v>
          </cell>
          <cell r="AD51">
            <v>1070</v>
          </cell>
          <cell r="AE51">
            <v>1071</v>
          </cell>
          <cell r="AF51">
            <v>1072</v>
          </cell>
          <cell r="AG51">
            <v>1073</v>
          </cell>
          <cell r="AH51">
            <v>1075</v>
          </cell>
          <cell r="AI51">
            <v>1076</v>
          </cell>
          <cell r="AJ51">
            <v>1077</v>
          </cell>
          <cell r="AK51">
            <v>1078</v>
          </cell>
          <cell r="AL51">
            <v>1079</v>
          </cell>
          <cell r="AM51">
            <v>1080</v>
          </cell>
          <cell r="AN51">
            <v>1082</v>
          </cell>
          <cell r="AO51">
            <v>1084</v>
          </cell>
          <cell r="AP51">
            <v>1086</v>
          </cell>
          <cell r="AQ51">
            <v>1088</v>
          </cell>
          <cell r="AR51">
            <v>1090</v>
          </cell>
          <cell r="AS51">
            <v>1093</v>
          </cell>
          <cell r="AT51">
            <v>1095</v>
          </cell>
          <cell r="AU51">
            <v>1098</v>
          </cell>
          <cell r="AV51">
            <v>1100</v>
          </cell>
          <cell r="AW51">
            <v>1103</v>
          </cell>
          <cell r="AX51">
            <v>1105</v>
          </cell>
          <cell r="AY51">
            <v>1108</v>
          </cell>
          <cell r="AZ51">
            <v>1110</v>
          </cell>
          <cell r="BA51">
            <v>1113</v>
          </cell>
          <cell r="BB51">
            <v>1115</v>
          </cell>
          <cell r="BC51">
            <v>1118</v>
          </cell>
          <cell r="BD51">
            <v>1121</v>
          </cell>
          <cell r="BE51">
            <v>1124</v>
          </cell>
          <cell r="BF51">
            <v>1127</v>
          </cell>
          <cell r="BG51">
            <v>1131</v>
          </cell>
          <cell r="BH51">
            <v>1135</v>
          </cell>
          <cell r="BI51">
            <v>1140</v>
          </cell>
          <cell r="BJ51">
            <v>1144</v>
          </cell>
          <cell r="BK51">
            <v>1148</v>
          </cell>
          <cell r="BL51">
            <v>1152</v>
          </cell>
          <cell r="BM51">
            <v>1155</v>
          </cell>
          <cell r="BN51">
            <v>1159</v>
          </cell>
          <cell r="BO51">
            <v>1163</v>
          </cell>
          <cell r="BP51">
            <v>1166</v>
          </cell>
          <cell r="BQ51">
            <v>1169</v>
          </cell>
          <cell r="BR51">
            <v>1172</v>
          </cell>
          <cell r="BS51">
            <v>1175</v>
          </cell>
          <cell r="BT51">
            <v>1178</v>
          </cell>
          <cell r="BU51">
            <v>1181</v>
          </cell>
          <cell r="BV51">
            <v>1184</v>
          </cell>
          <cell r="BW51">
            <v>1187</v>
          </cell>
          <cell r="BX51">
            <v>1190</v>
          </cell>
          <cell r="BY51">
            <v>1194</v>
          </cell>
          <cell r="BZ51">
            <v>1198</v>
          </cell>
          <cell r="CA51">
            <v>1202</v>
          </cell>
          <cell r="CB51">
            <v>1207</v>
          </cell>
          <cell r="CC51">
            <v>1212</v>
          </cell>
          <cell r="CD51">
            <v>1217</v>
          </cell>
          <cell r="CE51">
            <v>1222</v>
          </cell>
          <cell r="CF51">
            <v>1228</v>
          </cell>
          <cell r="CG51">
            <v>1233</v>
          </cell>
          <cell r="CH51">
            <v>1239</v>
          </cell>
          <cell r="CI51">
            <v>1245</v>
          </cell>
          <cell r="CJ51">
            <v>1251</v>
          </cell>
          <cell r="CK51">
            <v>1257</v>
          </cell>
          <cell r="CL51">
            <v>1262</v>
          </cell>
          <cell r="CM51">
            <v>1268</v>
          </cell>
          <cell r="CN51">
            <v>1274</v>
          </cell>
          <cell r="CO51">
            <v>1280</v>
          </cell>
        </row>
        <row r="52">
          <cell r="B52" t="str">
            <v>Salt Lake City, UT</v>
          </cell>
          <cell r="C52">
            <v>50</v>
          </cell>
          <cell r="E52">
            <v>1036</v>
          </cell>
          <cell r="F52">
            <v>1039</v>
          </cell>
          <cell r="G52">
            <v>1043</v>
          </cell>
          <cell r="H52">
            <v>1046</v>
          </cell>
          <cell r="I52">
            <v>1050</v>
          </cell>
          <cell r="J52">
            <v>1053</v>
          </cell>
          <cell r="K52">
            <v>1057</v>
          </cell>
          <cell r="L52">
            <v>1060</v>
          </cell>
          <cell r="M52">
            <v>1064</v>
          </cell>
          <cell r="N52">
            <v>1067</v>
          </cell>
          <cell r="O52">
            <v>1071</v>
          </cell>
          <cell r="P52">
            <v>1074</v>
          </cell>
          <cell r="Q52">
            <v>1078</v>
          </cell>
          <cell r="R52">
            <v>1082</v>
          </cell>
          <cell r="S52">
            <v>1086</v>
          </cell>
          <cell r="T52">
            <v>1090</v>
          </cell>
          <cell r="U52">
            <v>1094</v>
          </cell>
          <cell r="V52">
            <v>1099</v>
          </cell>
          <cell r="W52">
            <v>1104</v>
          </cell>
          <cell r="X52">
            <v>1108</v>
          </cell>
          <cell r="Y52">
            <v>1113</v>
          </cell>
          <cell r="Z52">
            <v>1117</v>
          </cell>
          <cell r="AA52">
            <v>1122</v>
          </cell>
          <cell r="AB52">
            <v>1126</v>
          </cell>
          <cell r="AC52">
            <v>1131</v>
          </cell>
          <cell r="AD52">
            <v>1136</v>
          </cell>
          <cell r="AE52">
            <v>1141</v>
          </cell>
          <cell r="AF52">
            <v>1145</v>
          </cell>
          <cell r="AG52">
            <v>1150</v>
          </cell>
          <cell r="AH52">
            <v>1154</v>
          </cell>
          <cell r="AI52">
            <v>1159</v>
          </cell>
          <cell r="AJ52">
            <v>1164</v>
          </cell>
          <cell r="AK52">
            <v>1169</v>
          </cell>
          <cell r="AL52">
            <v>1174</v>
          </cell>
          <cell r="AM52">
            <v>1179</v>
          </cell>
          <cell r="AN52">
            <v>1185</v>
          </cell>
          <cell r="AO52">
            <v>1190</v>
          </cell>
          <cell r="AP52">
            <v>1196</v>
          </cell>
          <cell r="AQ52">
            <v>1201</v>
          </cell>
          <cell r="AR52">
            <v>1207</v>
          </cell>
          <cell r="AS52">
            <v>1212</v>
          </cell>
          <cell r="AT52">
            <v>1217</v>
          </cell>
          <cell r="AU52">
            <v>1222</v>
          </cell>
          <cell r="AV52">
            <v>1228</v>
          </cell>
          <cell r="AW52">
            <v>1233</v>
          </cell>
          <cell r="AX52">
            <v>1238</v>
          </cell>
          <cell r="AY52">
            <v>1244</v>
          </cell>
          <cell r="AZ52">
            <v>1249</v>
          </cell>
          <cell r="BA52">
            <v>1254</v>
          </cell>
          <cell r="BB52">
            <v>1260</v>
          </cell>
          <cell r="BC52">
            <v>1266</v>
          </cell>
          <cell r="BD52">
            <v>1271</v>
          </cell>
          <cell r="BE52">
            <v>1278</v>
          </cell>
          <cell r="BF52">
            <v>1284</v>
          </cell>
          <cell r="BG52">
            <v>1290</v>
          </cell>
          <cell r="BH52">
            <v>1296</v>
          </cell>
          <cell r="BI52">
            <v>1301</v>
          </cell>
          <cell r="BJ52">
            <v>1307</v>
          </cell>
          <cell r="BK52">
            <v>1312</v>
          </cell>
          <cell r="BL52">
            <v>1318</v>
          </cell>
          <cell r="BM52">
            <v>1323</v>
          </cell>
          <cell r="BN52">
            <v>1328</v>
          </cell>
          <cell r="BO52">
            <v>1333</v>
          </cell>
          <cell r="BP52">
            <v>1338</v>
          </cell>
          <cell r="BQ52">
            <v>1342</v>
          </cell>
          <cell r="BR52">
            <v>1346</v>
          </cell>
          <cell r="BS52">
            <v>1351</v>
          </cell>
          <cell r="BT52">
            <v>1354</v>
          </cell>
          <cell r="BU52">
            <v>1357</v>
          </cell>
          <cell r="BV52">
            <v>1360</v>
          </cell>
          <cell r="BW52">
            <v>1361</v>
          </cell>
          <cell r="BX52">
            <v>1363</v>
          </cell>
          <cell r="BY52">
            <v>1365</v>
          </cell>
          <cell r="BZ52">
            <v>1367</v>
          </cell>
          <cell r="CA52">
            <v>1369</v>
          </cell>
          <cell r="CB52">
            <v>1371</v>
          </cell>
          <cell r="CC52">
            <v>1375</v>
          </cell>
          <cell r="CD52">
            <v>1379</v>
          </cell>
          <cell r="CE52">
            <v>1383</v>
          </cell>
          <cell r="CF52">
            <v>1392</v>
          </cell>
          <cell r="CG52">
            <v>1402</v>
          </cell>
          <cell r="CH52">
            <v>1412</v>
          </cell>
          <cell r="CI52">
            <v>1422</v>
          </cell>
          <cell r="CJ52">
            <v>1433</v>
          </cell>
          <cell r="CK52">
            <v>1443</v>
          </cell>
          <cell r="CL52">
            <v>1455</v>
          </cell>
          <cell r="CM52">
            <v>1466</v>
          </cell>
          <cell r="CN52">
            <v>1477</v>
          </cell>
          <cell r="CO52">
            <v>1489</v>
          </cell>
        </row>
        <row r="53">
          <cell r="B53" t="str">
            <v>Rochester, NY</v>
          </cell>
          <cell r="C53">
            <v>51</v>
          </cell>
          <cell r="E53">
            <v>955</v>
          </cell>
          <cell r="F53">
            <v>959</v>
          </cell>
          <cell r="G53">
            <v>963</v>
          </cell>
          <cell r="H53">
            <v>967</v>
          </cell>
          <cell r="I53">
            <v>971</v>
          </cell>
          <cell r="J53">
            <v>975</v>
          </cell>
          <cell r="K53">
            <v>979</v>
          </cell>
          <cell r="L53">
            <v>983</v>
          </cell>
          <cell r="M53">
            <v>987</v>
          </cell>
          <cell r="N53">
            <v>991</v>
          </cell>
          <cell r="O53">
            <v>994</v>
          </cell>
          <cell r="P53">
            <v>997</v>
          </cell>
          <cell r="Q53">
            <v>1000</v>
          </cell>
          <cell r="R53">
            <v>1003</v>
          </cell>
          <cell r="S53">
            <v>1006</v>
          </cell>
          <cell r="T53">
            <v>1009</v>
          </cell>
          <cell r="U53">
            <v>1012</v>
          </cell>
          <cell r="V53">
            <v>1015</v>
          </cell>
          <cell r="W53">
            <v>1018</v>
          </cell>
          <cell r="X53">
            <v>1020</v>
          </cell>
          <cell r="Y53">
            <v>1023</v>
          </cell>
          <cell r="Z53">
            <v>1026</v>
          </cell>
          <cell r="AA53">
            <v>1028</v>
          </cell>
          <cell r="AB53">
            <v>1030</v>
          </cell>
          <cell r="AC53">
            <v>1033</v>
          </cell>
          <cell r="AD53">
            <v>1034</v>
          </cell>
          <cell r="AE53">
            <v>1036</v>
          </cell>
          <cell r="AF53">
            <v>1038</v>
          </cell>
          <cell r="AG53">
            <v>1040</v>
          </cell>
          <cell r="AH53">
            <v>1041</v>
          </cell>
          <cell r="AI53">
            <v>1043</v>
          </cell>
          <cell r="AJ53">
            <v>1045</v>
          </cell>
          <cell r="AK53">
            <v>1048</v>
          </cell>
          <cell r="AL53">
            <v>1050</v>
          </cell>
          <cell r="AM53">
            <v>1053</v>
          </cell>
          <cell r="AN53">
            <v>1055</v>
          </cell>
          <cell r="AO53">
            <v>1058</v>
          </cell>
          <cell r="AP53">
            <v>1061</v>
          </cell>
          <cell r="AQ53">
            <v>1063</v>
          </cell>
          <cell r="AR53">
            <v>1066</v>
          </cell>
          <cell r="AS53">
            <v>1069</v>
          </cell>
          <cell r="AT53">
            <v>1073</v>
          </cell>
          <cell r="AU53">
            <v>1076</v>
          </cell>
          <cell r="AV53">
            <v>1079</v>
          </cell>
          <cell r="AW53">
            <v>1082</v>
          </cell>
          <cell r="AX53">
            <v>1086</v>
          </cell>
          <cell r="AY53">
            <v>1089</v>
          </cell>
          <cell r="AZ53">
            <v>1092</v>
          </cell>
          <cell r="BA53">
            <v>1095</v>
          </cell>
          <cell r="BB53">
            <v>1098</v>
          </cell>
          <cell r="BC53">
            <v>1101</v>
          </cell>
          <cell r="BD53">
            <v>1103</v>
          </cell>
          <cell r="BE53">
            <v>1106</v>
          </cell>
          <cell r="BF53">
            <v>1108</v>
          </cell>
          <cell r="BG53">
            <v>1110</v>
          </cell>
          <cell r="BH53">
            <v>1113</v>
          </cell>
          <cell r="BI53">
            <v>1115</v>
          </cell>
          <cell r="BJ53">
            <v>1118</v>
          </cell>
          <cell r="BK53">
            <v>1121</v>
          </cell>
          <cell r="BL53">
            <v>1123</v>
          </cell>
          <cell r="BM53">
            <v>1126</v>
          </cell>
          <cell r="BN53">
            <v>1128</v>
          </cell>
          <cell r="BO53">
            <v>1130</v>
          </cell>
          <cell r="BP53">
            <v>1132</v>
          </cell>
          <cell r="BQ53">
            <v>1135</v>
          </cell>
          <cell r="BR53">
            <v>1137</v>
          </cell>
          <cell r="BS53">
            <v>1139</v>
          </cell>
          <cell r="BT53">
            <v>1142</v>
          </cell>
          <cell r="BU53">
            <v>1144</v>
          </cell>
          <cell r="BV53">
            <v>1146</v>
          </cell>
          <cell r="BW53">
            <v>1149</v>
          </cell>
          <cell r="BX53">
            <v>1151</v>
          </cell>
          <cell r="BY53">
            <v>1154</v>
          </cell>
          <cell r="BZ53">
            <v>1159</v>
          </cell>
          <cell r="CA53">
            <v>1163</v>
          </cell>
          <cell r="CB53">
            <v>1168</v>
          </cell>
          <cell r="CC53">
            <v>1175</v>
          </cell>
          <cell r="CD53">
            <v>1182</v>
          </cell>
          <cell r="CE53">
            <v>1189</v>
          </cell>
          <cell r="CF53">
            <v>1199</v>
          </cell>
          <cell r="CG53">
            <v>1209</v>
          </cell>
          <cell r="CH53">
            <v>1219</v>
          </cell>
          <cell r="CI53">
            <v>1229</v>
          </cell>
          <cell r="CJ53">
            <v>1240</v>
          </cell>
          <cell r="CK53">
            <v>1250</v>
          </cell>
          <cell r="CL53">
            <v>1261</v>
          </cell>
          <cell r="CM53">
            <v>1272</v>
          </cell>
          <cell r="CN53">
            <v>1282</v>
          </cell>
          <cell r="CO53">
            <v>1293</v>
          </cell>
        </row>
        <row r="54">
          <cell r="B54" t="str">
            <v>Grand Rapids, MI</v>
          </cell>
          <cell r="C54">
            <v>52</v>
          </cell>
          <cell r="D54">
            <v>834</v>
          </cell>
          <cell r="E54">
            <v>841</v>
          </cell>
          <cell r="F54">
            <v>847</v>
          </cell>
          <cell r="G54">
            <v>853</v>
          </cell>
          <cell r="H54">
            <v>860</v>
          </cell>
          <cell r="I54">
            <v>866</v>
          </cell>
          <cell r="J54">
            <v>872</v>
          </cell>
          <cell r="K54">
            <v>878</v>
          </cell>
          <cell r="L54">
            <v>885</v>
          </cell>
          <cell r="M54">
            <v>891</v>
          </cell>
          <cell r="N54">
            <v>896</v>
          </cell>
          <cell r="O54">
            <v>902</v>
          </cell>
          <cell r="P54">
            <v>908</v>
          </cell>
          <cell r="Q54">
            <v>914</v>
          </cell>
          <cell r="R54">
            <v>919</v>
          </cell>
          <cell r="S54">
            <v>925</v>
          </cell>
          <cell r="T54">
            <v>931</v>
          </cell>
          <cell r="U54">
            <v>937</v>
          </cell>
          <cell r="V54">
            <v>944</v>
          </cell>
          <cell r="W54">
            <v>950</v>
          </cell>
          <cell r="X54">
            <v>957</v>
          </cell>
          <cell r="Y54">
            <v>964</v>
          </cell>
          <cell r="Z54">
            <v>971</v>
          </cell>
          <cell r="AA54">
            <v>978</v>
          </cell>
          <cell r="AB54">
            <v>985</v>
          </cell>
          <cell r="AC54">
            <v>992</v>
          </cell>
          <cell r="AD54">
            <v>999</v>
          </cell>
          <cell r="AE54">
            <v>1006</v>
          </cell>
          <cell r="AF54">
            <v>1012</v>
          </cell>
          <cell r="AG54">
            <v>1018</v>
          </cell>
          <cell r="AH54">
            <v>1025</v>
          </cell>
          <cell r="AI54">
            <v>1030</v>
          </cell>
          <cell r="AJ54">
            <v>1036</v>
          </cell>
          <cell r="AK54">
            <v>1042</v>
          </cell>
          <cell r="AL54">
            <v>1047</v>
          </cell>
          <cell r="AM54">
            <v>1052</v>
          </cell>
          <cell r="AN54">
            <v>1057</v>
          </cell>
          <cell r="AO54">
            <v>1062</v>
          </cell>
          <cell r="AP54">
            <v>1068</v>
          </cell>
          <cell r="AQ54">
            <v>1073</v>
          </cell>
          <cell r="AR54">
            <v>1077</v>
          </cell>
          <cell r="AS54">
            <v>1082</v>
          </cell>
          <cell r="AT54">
            <v>1086</v>
          </cell>
          <cell r="AU54">
            <v>1091</v>
          </cell>
          <cell r="AV54">
            <v>1095</v>
          </cell>
          <cell r="AW54">
            <v>1100</v>
          </cell>
          <cell r="AX54">
            <v>1104</v>
          </cell>
          <cell r="AY54">
            <v>1108</v>
          </cell>
          <cell r="AZ54">
            <v>1113</v>
          </cell>
          <cell r="BA54">
            <v>1117</v>
          </cell>
          <cell r="BB54">
            <v>1121</v>
          </cell>
          <cell r="BC54">
            <v>1125</v>
          </cell>
          <cell r="BD54">
            <v>1130</v>
          </cell>
          <cell r="BE54">
            <v>1135</v>
          </cell>
          <cell r="BF54">
            <v>1139</v>
          </cell>
          <cell r="BG54">
            <v>1144</v>
          </cell>
          <cell r="BH54">
            <v>1149</v>
          </cell>
          <cell r="BI54">
            <v>1154</v>
          </cell>
          <cell r="BJ54">
            <v>1158</v>
          </cell>
          <cell r="BK54">
            <v>1162</v>
          </cell>
          <cell r="BL54">
            <v>1167</v>
          </cell>
          <cell r="BM54">
            <v>1171</v>
          </cell>
          <cell r="BN54">
            <v>1176</v>
          </cell>
          <cell r="BO54">
            <v>1180</v>
          </cell>
          <cell r="BP54">
            <v>1184</v>
          </cell>
          <cell r="BQ54">
            <v>1189</v>
          </cell>
          <cell r="BR54">
            <v>1193</v>
          </cell>
          <cell r="BS54">
            <v>1197</v>
          </cell>
          <cell r="BT54">
            <v>1201</v>
          </cell>
          <cell r="BU54">
            <v>1205</v>
          </cell>
          <cell r="BV54">
            <v>1209</v>
          </cell>
          <cell r="BW54">
            <v>1213</v>
          </cell>
          <cell r="BX54">
            <v>1216</v>
          </cell>
          <cell r="BY54">
            <v>1220</v>
          </cell>
          <cell r="BZ54">
            <v>1224</v>
          </cell>
          <cell r="CA54">
            <v>1228</v>
          </cell>
          <cell r="CB54">
            <v>1232</v>
          </cell>
          <cell r="CC54">
            <v>1237</v>
          </cell>
          <cell r="CD54">
            <v>1242</v>
          </cell>
          <cell r="CE54">
            <v>1249</v>
          </cell>
          <cell r="CF54">
            <v>1255</v>
          </cell>
          <cell r="CG54">
            <v>1262</v>
          </cell>
          <cell r="CH54">
            <v>1270</v>
          </cell>
          <cell r="CI54">
            <v>1278</v>
          </cell>
          <cell r="CJ54">
            <v>1285</v>
          </cell>
          <cell r="CK54">
            <v>1293</v>
          </cell>
          <cell r="CL54">
            <v>1301</v>
          </cell>
          <cell r="CM54">
            <v>1309</v>
          </cell>
          <cell r="CN54">
            <v>1317</v>
          </cell>
          <cell r="CO54">
            <v>1326</v>
          </cell>
        </row>
        <row r="55">
          <cell r="B55" t="str">
            <v>Tucson, AZ</v>
          </cell>
          <cell r="C55">
            <v>53</v>
          </cell>
          <cell r="D55">
            <v>933</v>
          </cell>
          <cell r="E55">
            <v>934</v>
          </cell>
          <cell r="F55">
            <v>935</v>
          </cell>
          <cell r="G55">
            <v>936</v>
          </cell>
          <cell r="H55">
            <v>937</v>
          </cell>
          <cell r="I55">
            <v>938</v>
          </cell>
          <cell r="J55">
            <v>940</v>
          </cell>
          <cell r="K55">
            <v>941</v>
          </cell>
          <cell r="L55">
            <v>942</v>
          </cell>
          <cell r="M55">
            <v>943</v>
          </cell>
          <cell r="N55">
            <v>944</v>
          </cell>
          <cell r="O55">
            <v>945</v>
          </cell>
          <cell r="P55">
            <v>947</v>
          </cell>
          <cell r="Q55">
            <v>948</v>
          </cell>
          <cell r="R55">
            <v>950</v>
          </cell>
          <cell r="S55">
            <v>951</v>
          </cell>
          <cell r="T55">
            <v>953</v>
          </cell>
          <cell r="U55">
            <v>955</v>
          </cell>
          <cell r="V55">
            <v>956</v>
          </cell>
          <cell r="W55">
            <v>958</v>
          </cell>
          <cell r="X55">
            <v>960</v>
          </cell>
          <cell r="Y55">
            <v>963</v>
          </cell>
          <cell r="Z55">
            <v>965</v>
          </cell>
          <cell r="AA55">
            <v>967</v>
          </cell>
          <cell r="AB55">
            <v>970</v>
          </cell>
          <cell r="AC55">
            <v>972</v>
          </cell>
          <cell r="AD55">
            <v>974</v>
          </cell>
          <cell r="AE55">
            <v>977</v>
          </cell>
          <cell r="AF55">
            <v>980</v>
          </cell>
          <cell r="AG55">
            <v>983</v>
          </cell>
          <cell r="AH55">
            <v>985</v>
          </cell>
          <cell r="AI55">
            <v>989</v>
          </cell>
          <cell r="AJ55">
            <v>992</v>
          </cell>
          <cell r="AK55">
            <v>995</v>
          </cell>
          <cell r="AL55">
            <v>999</v>
          </cell>
          <cell r="AM55">
            <v>1003</v>
          </cell>
          <cell r="AN55">
            <v>1007</v>
          </cell>
          <cell r="AO55">
            <v>1011</v>
          </cell>
          <cell r="AP55">
            <v>1015</v>
          </cell>
          <cell r="AQ55">
            <v>1019</v>
          </cell>
          <cell r="AR55">
            <v>1024</v>
          </cell>
          <cell r="AS55">
            <v>1028</v>
          </cell>
          <cell r="AT55">
            <v>1032</v>
          </cell>
          <cell r="AU55">
            <v>1036</v>
          </cell>
          <cell r="AV55">
            <v>1040</v>
          </cell>
          <cell r="AW55">
            <v>1044</v>
          </cell>
          <cell r="AX55">
            <v>1049</v>
          </cell>
          <cell r="AY55">
            <v>1053</v>
          </cell>
          <cell r="AZ55">
            <v>1058</v>
          </cell>
          <cell r="BA55">
            <v>1064</v>
          </cell>
          <cell r="BB55">
            <v>1069</v>
          </cell>
          <cell r="BC55">
            <v>1074</v>
          </cell>
          <cell r="BD55">
            <v>1080</v>
          </cell>
          <cell r="BE55">
            <v>1086</v>
          </cell>
          <cell r="BF55">
            <v>1092</v>
          </cell>
          <cell r="BG55">
            <v>1098</v>
          </cell>
          <cell r="BH55">
            <v>1104</v>
          </cell>
          <cell r="BI55">
            <v>1110</v>
          </cell>
          <cell r="BJ55">
            <v>1116</v>
          </cell>
          <cell r="BK55">
            <v>1121</v>
          </cell>
          <cell r="BL55">
            <v>1127</v>
          </cell>
          <cell r="BM55">
            <v>1132</v>
          </cell>
          <cell r="BN55">
            <v>1137</v>
          </cell>
          <cell r="BO55">
            <v>1143</v>
          </cell>
          <cell r="BP55">
            <v>1148</v>
          </cell>
          <cell r="BQ55">
            <v>1153</v>
          </cell>
          <cell r="BR55">
            <v>1159</v>
          </cell>
          <cell r="BS55">
            <v>1164</v>
          </cell>
          <cell r="BT55">
            <v>1169</v>
          </cell>
          <cell r="BU55">
            <v>1174</v>
          </cell>
          <cell r="BV55">
            <v>1179</v>
          </cell>
          <cell r="BW55">
            <v>1183</v>
          </cell>
          <cell r="BX55">
            <v>1188</v>
          </cell>
          <cell r="BY55">
            <v>1194</v>
          </cell>
          <cell r="BZ55">
            <v>1200</v>
          </cell>
          <cell r="CA55">
            <v>1206</v>
          </cell>
          <cell r="CB55">
            <v>1214</v>
          </cell>
          <cell r="CC55">
            <v>1221</v>
          </cell>
          <cell r="CD55">
            <v>1229</v>
          </cell>
          <cell r="CE55">
            <v>1241</v>
          </cell>
          <cell r="CF55">
            <v>1253</v>
          </cell>
          <cell r="CG55">
            <v>1265</v>
          </cell>
          <cell r="CH55">
            <v>1278</v>
          </cell>
          <cell r="CI55">
            <v>1292</v>
          </cell>
          <cell r="CJ55">
            <v>1306</v>
          </cell>
          <cell r="CK55">
            <v>1320</v>
          </cell>
          <cell r="CL55">
            <v>1334</v>
          </cell>
          <cell r="CM55">
            <v>1348</v>
          </cell>
          <cell r="CN55">
            <v>1363</v>
          </cell>
          <cell r="CO55">
            <v>1377</v>
          </cell>
        </row>
        <row r="56">
          <cell r="B56" t="str">
            <v>Urban Honolulu, HI</v>
          </cell>
          <cell r="C56">
            <v>54</v>
          </cell>
          <cell r="D56">
            <v>1939</v>
          </cell>
          <cell r="E56">
            <v>1955</v>
          </cell>
          <cell r="F56">
            <v>1970</v>
          </cell>
          <cell r="G56">
            <v>1986</v>
          </cell>
          <cell r="H56">
            <v>2001</v>
          </cell>
          <cell r="I56">
            <v>2016</v>
          </cell>
          <cell r="J56">
            <v>2032</v>
          </cell>
          <cell r="K56">
            <v>2046</v>
          </cell>
          <cell r="L56">
            <v>2061</v>
          </cell>
          <cell r="M56">
            <v>2076</v>
          </cell>
          <cell r="N56">
            <v>2089</v>
          </cell>
          <cell r="O56">
            <v>2102</v>
          </cell>
          <cell r="P56">
            <v>2115</v>
          </cell>
          <cell r="Q56">
            <v>2124</v>
          </cell>
          <cell r="R56">
            <v>2133</v>
          </cell>
          <cell r="S56">
            <v>2143</v>
          </cell>
          <cell r="T56">
            <v>2148</v>
          </cell>
          <cell r="U56">
            <v>2154</v>
          </cell>
          <cell r="V56">
            <v>2159</v>
          </cell>
          <cell r="W56">
            <v>2163</v>
          </cell>
          <cell r="X56">
            <v>2167</v>
          </cell>
          <cell r="Y56">
            <v>2170</v>
          </cell>
          <cell r="Z56">
            <v>2174</v>
          </cell>
          <cell r="AA56">
            <v>2178</v>
          </cell>
          <cell r="AB56">
            <v>2181</v>
          </cell>
          <cell r="AC56">
            <v>2184</v>
          </cell>
          <cell r="AD56">
            <v>2187</v>
          </cell>
          <cell r="AE56">
            <v>2190</v>
          </cell>
          <cell r="AF56">
            <v>2192</v>
          </cell>
          <cell r="AG56">
            <v>2194</v>
          </cell>
          <cell r="AH56">
            <v>2196</v>
          </cell>
          <cell r="AI56">
            <v>2199</v>
          </cell>
          <cell r="AJ56">
            <v>2201</v>
          </cell>
          <cell r="AK56">
            <v>2204</v>
          </cell>
          <cell r="AL56">
            <v>2206</v>
          </cell>
          <cell r="AM56">
            <v>2209</v>
          </cell>
          <cell r="AN56">
            <v>2211</v>
          </cell>
          <cell r="AO56">
            <v>2213</v>
          </cell>
          <cell r="AP56">
            <v>2215</v>
          </cell>
          <cell r="AQ56">
            <v>2218</v>
          </cell>
          <cell r="AR56">
            <v>2220</v>
          </cell>
          <cell r="AS56">
            <v>2222</v>
          </cell>
          <cell r="AT56">
            <v>2225</v>
          </cell>
          <cell r="AU56">
            <v>2227</v>
          </cell>
          <cell r="AV56">
            <v>2230</v>
          </cell>
          <cell r="AW56">
            <v>2232</v>
          </cell>
          <cell r="AX56">
            <v>2235</v>
          </cell>
          <cell r="AY56">
            <v>2238</v>
          </cell>
          <cell r="AZ56">
            <v>2241</v>
          </cell>
          <cell r="BA56">
            <v>2244</v>
          </cell>
          <cell r="BB56">
            <v>2247</v>
          </cell>
          <cell r="BC56">
            <v>2251</v>
          </cell>
          <cell r="BD56">
            <v>2254</v>
          </cell>
          <cell r="BE56">
            <v>2258</v>
          </cell>
          <cell r="BF56">
            <v>2261</v>
          </cell>
          <cell r="BG56">
            <v>2265</v>
          </cell>
          <cell r="BH56">
            <v>2268</v>
          </cell>
          <cell r="BI56">
            <v>2272</v>
          </cell>
          <cell r="BJ56">
            <v>2275</v>
          </cell>
          <cell r="BK56">
            <v>2278</v>
          </cell>
          <cell r="BL56">
            <v>2281</v>
          </cell>
          <cell r="BM56">
            <v>2285</v>
          </cell>
          <cell r="BN56">
            <v>2288</v>
          </cell>
          <cell r="BO56">
            <v>2291</v>
          </cell>
          <cell r="BP56">
            <v>2295</v>
          </cell>
          <cell r="BQ56">
            <v>2298</v>
          </cell>
          <cell r="BR56">
            <v>2301</v>
          </cell>
          <cell r="BS56">
            <v>2303</v>
          </cell>
          <cell r="BT56">
            <v>2305</v>
          </cell>
          <cell r="BU56">
            <v>2307</v>
          </cell>
          <cell r="BV56">
            <v>2307</v>
          </cell>
          <cell r="BW56">
            <v>2307</v>
          </cell>
          <cell r="BX56">
            <v>2307</v>
          </cell>
          <cell r="BY56">
            <v>2307</v>
          </cell>
          <cell r="BZ56">
            <v>2306</v>
          </cell>
          <cell r="CA56">
            <v>2305</v>
          </cell>
          <cell r="CB56">
            <v>2306</v>
          </cell>
          <cell r="CC56">
            <v>2306</v>
          </cell>
          <cell r="CD56">
            <v>2306</v>
          </cell>
          <cell r="CE56">
            <v>2313</v>
          </cell>
          <cell r="CF56">
            <v>2320</v>
          </cell>
          <cell r="CG56">
            <v>2326</v>
          </cell>
          <cell r="CH56">
            <v>2335</v>
          </cell>
          <cell r="CI56">
            <v>2344</v>
          </cell>
          <cell r="CJ56">
            <v>2353</v>
          </cell>
          <cell r="CK56">
            <v>2363</v>
          </cell>
          <cell r="CL56">
            <v>2373</v>
          </cell>
          <cell r="CM56">
            <v>2383</v>
          </cell>
          <cell r="CN56">
            <v>2393</v>
          </cell>
          <cell r="CO56">
            <v>2404</v>
          </cell>
        </row>
        <row r="57">
          <cell r="B57" t="str">
            <v>Tulsa, OK</v>
          </cell>
          <cell r="C57">
            <v>55</v>
          </cell>
          <cell r="D57">
            <v>939</v>
          </cell>
          <cell r="E57">
            <v>941</v>
          </cell>
          <cell r="F57">
            <v>943</v>
          </cell>
          <cell r="G57">
            <v>944</v>
          </cell>
          <cell r="H57">
            <v>946</v>
          </cell>
          <cell r="I57">
            <v>948</v>
          </cell>
          <cell r="J57">
            <v>950</v>
          </cell>
          <cell r="K57">
            <v>951</v>
          </cell>
          <cell r="L57">
            <v>953</v>
          </cell>
          <cell r="M57">
            <v>955</v>
          </cell>
          <cell r="N57">
            <v>957</v>
          </cell>
          <cell r="O57">
            <v>959</v>
          </cell>
          <cell r="P57">
            <v>960</v>
          </cell>
          <cell r="Q57">
            <v>962</v>
          </cell>
          <cell r="R57">
            <v>964</v>
          </cell>
          <cell r="S57">
            <v>966</v>
          </cell>
          <cell r="T57">
            <v>967</v>
          </cell>
          <cell r="U57">
            <v>969</v>
          </cell>
          <cell r="V57">
            <v>970</v>
          </cell>
          <cell r="W57">
            <v>971</v>
          </cell>
          <cell r="X57">
            <v>972</v>
          </cell>
          <cell r="Y57">
            <v>973</v>
          </cell>
          <cell r="Z57">
            <v>974</v>
          </cell>
          <cell r="AA57">
            <v>975</v>
          </cell>
          <cell r="AB57">
            <v>976</v>
          </cell>
          <cell r="AC57">
            <v>976</v>
          </cell>
          <cell r="AD57">
            <v>976</v>
          </cell>
          <cell r="AE57">
            <v>977</v>
          </cell>
          <cell r="AF57">
            <v>977</v>
          </cell>
          <cell r="AG57">
            <v>978</v>
          </cell>
          <cell r="AH57">
            <v>978</v>
          </cell>
          <cell r="AI57">
            <v>979</v>
          </cell>
          <cell r="AJ57">
            <v>980</v>
          </cell>
          <cell r="AK57">
            <v>980</v>
          </cell>
          <cell r="AL57">
            <v>981</v>
          </cell>
          <cell r="AM57">
            <v>981</v>
          </cell>
          <cell r="AN57">
            <v>982</v>
          </cell>
          <cell r="AO57">
            <v>982</v>
          </cell>
          <cell r="AP57">
            <v>982</v>
          </cell>
          <cell r="AQ57">
            <v>983</v>
          </cell>
          <cell r="AR57">
            <v>983</v>
          </cell>
          <cell r="AS57">
            <v>984</v>
          </cell>
          <cell r="AT57">
            <v>984</v>
          </cell>
          <cell r="AU57">
            <v>985</v>
          </cell>
          <cell r="AV57">
            <v>986</v>
          </cell>
          <cell r="AW57">
            <v>987</v>
          </cell>
          <cell r="AX57">
            <v>988</v>
          </cell>
          <cell r="AY57">
            <v>989</v>
          </cell>
          <cell r="AZ57">
            <v>990</v>
          </cell>
          <cell r="BA57">
            <v>992</v>
          </cell>
          <cell r="BB57">
            <v>993</v>
          </cell>
          <cell r="BC57">
            <v>995</v>
          </cell>
          <cell r="BD57">
            <v>996</v>
          </cell>
          <cell r="BE57">
            <v>998</v>
          </cell>
          <cell r="BF57">
            <v>999</v>
          </cell>
          <cell r="BG57">
            <v>1001</v>
          </cell>
          <cell r="BH57">
            <v>1002</v>
          </cell>
          <cell r="BI57">
            <v>1003</v>
          </cell>
          <cell r="BJ57">
            <v>1005</v>
          </cell>
          <cell r="BK57">
            <v>1007</v>
          </cell>
          <cell r="BL57">
            <v>1009</v>
          </cell>
          <cell r="BM57">
            <v>1011</v>
          </cell>
          <cell r="BN57">
            <v>1014</v>
          </cell>
          <cell r="BO57">
            <v>1016</v>
          </cell>
          <cell r="BP57">
            <v>1019</v>
          </cell>
          <cell r="BQ57">
            <v>1022</v>
          </cell>
          <cell r="BR57">
            <v>1024</v>
          </cell>
          <cell r="BS57">
            <v>1027</v>
          </cell>
          <cell r="BT57">
            <v>1030</v>
          </cell>
          <cell r="BU57">
            <v>1033</v>
          </cell>
          <cell r="BV57">
            <v>1036</v>
          </cell>
          <cell r="BW57">
            <v>1039</v>
          </cell>
          <cell r="BX57">
            <v>1042</v>
          </cell>
          <cell r="BY57">
            <v>1045</v>
          </cell>
          <cell r="BZ57">
            <v>1048</v>
          </cell>
          <cell r="CA57">
            <v>1052</v>
          </cell>
          <cell r="CB57">
            <v>1055</v>
          </cell>
          <cell r="CC57">
            <v>1059</v>
          </cell>
          <cell r="CD57">
            <v>1063</v>
          </cell>
          <cell r="CE57">
            <v>1070</v>
          </cell>
          <cell r="CF57">
            <v>1076</v>
          </cell>
          <cell r="CG57">
            <v>1083</v>
          </cell>
          <cell r="CH57">
            <v>1091</v>
          </cell>
          <cell r="CI57">
            <v>1099</v>
          </cell>
          <cell r="CJ57">
            <v>1107</v>
          </cell>
          <cell r="CK57">
            <v>1115</v>
          </cell>
          <cell r="CL57">
            <v>1123</v>
          </cell>
          <cell r="CM57">
            <v>1131</v>
          </cell>
          <cell r="CN57">
            <v>1140</v>
          </cell>
          <cell r="CO57">
            <v>1148</v>
          </cell>
        </row>
        <row r="59">
          <cell r="B59" t="str">
            <v>Worcester, MA</v>
          </cell>
          <cell r="C59">
            <v>57</v>
          </cell>
          <cell r="D59">
            <v>1070</v>
          </cell>
          <cell r="E59">
            <v>1074</v>
          </cell>
          <cell r="F59">
            <v>1078</v>
          </cell>
          <cell r="G59">
            <v>1082</v>
          </cell>
          <cell r="H59">
            <v>1086</v>
          </cell>
          <cell r="I59">
            <v>1090</v>
          </cell>
          <cell r="J59">
            <v>1094</v>
          </cell>
          <cell r="K59">
            <v>1099</v>
          </cell>
          <cell r="L59">
            <v>1103</v>
          </cell>
          <cell r="M59">
            <v>1107</v>
          </cell>
          <cell r="N59">
            <v>1111</v>
          </cell>
          <cell r="O59">
            <v>1115</v>
          </cell>
          <cell r="P59">
            <v>1119</v>
          </cell>
          <cell r="Q59">
            <v>1123</v>
          </cell>
          <cell r="R59">
            <v>1127</v>
          </cell>
          <cell r="S59">
            <v>1130</v>
          </cell>
          <cell r="T59">
            <v>1134</v>
          </cell>
          <cell r="U59">
            <v>1138</v>
          </cell>
          <cell r="V59">
            <v>1142</v>
          </cell>
          <cell r="W59">
            <v>1146</v>
          </cell>
          <cell r="X59">
            <v>1151</v>
          </cell>
          <cell r="Y59">
            <v>1155</v>
          </cell>
          <cell r="Z59">
            <v>1160</v>
          </cell>
          <cell r="AA59">
            <v>1165</v>
          </cell>
          <cell r="AB59">
            <v>1169</v>
          </cell>
          <cell r="AC59">
            <v>1174</v>
          </cell>
          <cell r="AD59">
            <v>1180</v>
          </cell>
          <cell r="AE59">
            <v>1185</v>
          </cell>
          <cell r="AF59">
            <v>1190</v>
          </cell>
          <cell r="AG59">
            <v>1195</v>
          </cell>
          <cell r="AH59">
            <v>1200</v>
          </cell>
          <cell r="AI59">
            <v>1206</v>
          </cell>
          <cell r="AJ59">
            <v>1211</v>
          </cell>
          <cell r="AK59">
            <v>1217</v>
          </cell>
          <cell r="AL59">
            <v>1222</v>
          </cell>
          <cell r="AM59">
            <v>1228</v>
          </cell>
          <cell r="AN59">
            <v>1233</v>
          </cell>
          <cell r="AO59">
            <v>1238</v>
          </cell>
          <cell r="AP59">
            <v>1243</v>
          </cell>
          <cell r="AQ59">
            <v>1247</v>
          </cell>
          <cell r="AR59">
            <v>1252</v>
          </cell>
          <cell r="AS59">
            <v>1257</v>
          </cell>
          <cell r="AT59">
            <v>1261</v>
          </cell>
          <cell r="AU59">
            <v>1266</v>
          </cell>
          <cell r="AV59">
            <v>1271</v>
          </cell>
          <cell r="AW59">
            <v>1275</v>
          </cell>
          <cell r="AX59">
            <v>1280</v>
          </cell>
          <cell r="AY59">
            <v>1286</v>
          </cell>
          <cell r="AZ59">
            <v>1291</v>
          </cell>
          <cell r="BA59">
            <v>1297</v>
          </cell>
          <cell r="BB59">
            <v>1304</v>
          </cell>
          <cell r="BC59">
            <v>1310</v>
          </cell>
          <cell r="BD59">
            <v>1317</v>
          </cell>
          <cell r="BE59">
            <v>1323</v>
          </cell>
          <cell r="BF59">
            <v>1330</v>
          </cell>
          <cell r="BG59">
            <v>1336</v>
          </cell>
          <cell r="BH59">
            <v>1342</v>
          </cell>
          <cell r="BI59">
            <v>1348</v>
          </cell>
          <cell r="BJ59">
            <v>1353</v>
          </cell>
          <cell r="BK59">
            <v>1359</v>
          </cell>
          <cell r="BL59">
            <v>1364</v>
          </cell>
          <cell r="BM59">
            <v>1370</v>
          </cell>
          <cell r="BN59">
            <v>1375</v>
          </cell>
          <cell r="BO59">
            <v>1380</v>
          </cell>
          <cell r="BP59">
            <v>1386</v>
          </cell>
          <cell r="BQ59">
            <v>1392</v>
          </cell>
          <cell r="BR59">
            <v>1398</v>
          </cell>
          <cell r="BS59">
            <v>1404</v>
          </cell>
          <cell r="BT59">
            <v>1409</v>
          </cell>
          <cell r="BU59">
            <v>1415</v>
          </cell>
          <cell r="BV59">
            <v>1420</v>
          </cell>
          <cell r="BW59">
            <v>1425</v>
          </cell>
          <cell r="BX59">
            <v>1429</v>
          </cell>
          <cell r="BY59">
            <v>1434</v>
          </cell>
          <cell r="BZ59">
            <v>1439</v>
          </cell>
          <cell r="CA59">
            <v>1443</v>
          </cell>
          <cell r="CB59">
            <v>1449</v>
          </cell>
          <cell r="CC59">
            <v>1455</v>
          </cell>
          <cell r="CD59">
            <v>1460</v>
          </cell>
          <cell r="CE59">
            <v>1468</v>
          </cell>
          <cell r="CF59">
            <v>1476</v>
          </cell>
          <cell r="CG59">
            <v>1484</v>
          </cell>
          <cell r="CH59">
            <v>1493</v>
          </cell>
          <cell r="CI59">
            <v>1502</v>
          </cell>
          <cell r="CJ59">
            <v>1511</v>
          </cell>
          <cell r="CK59">
            <v>1521</v>
          </cell>
          <cell r="CL59">
            <v>1530</v>
          </cell>
          <cell r="CM59">
            <v>1540</v>
          </cell>
          <cell r="CN59">
            <v>1550</v>
          </cell>
          <cell r="CO59">
            <v>1559</v>
          </cell>
        </row>
        <row r="60">
          <cell r="B60" t="str">
            <v>Stamford, CT</v>
          </cell>
          <cell r="C60">
            <v>58</v>
          </cell>
          <cell r="D60">
            <v>1795</v>
          </cell>
          <cell r="E60">
            <v>1805</v>
          </cell>
          <cell r="F60">
            <v>1815</v>
          </cell>
          <cell r="G60">
            <v>1825</v>
          </cell>
          <cell r="H60">
            <v>1834</v>
          </cell>
          <cell r="I60">
            <v>1843</v>
          </cell>
          <cell r="J60">
            <v>1852</v>
          </cell>
          <cell r="K60">
            <v>1862</v>
          </cell>
          <cell r="L60">
            <v>1871</v>
          </cell>
          <cell r="M60">
            <v>1880</v>
          </cell>
          <cell r="N60">
            <v>1886</v>
          </cell>
          <cell r="O60">
            <v>1891</v>
          </cell>
          <cell r="P60">
            <v>1897</v>
          </cell>
          <cell r="Q60">
            <v>1901</v>
          </cell>
          <cell r="R60">
            <v>1905</v>
          </cell>
          <cell r="S60">
            <v>1909</v>
          </cell>
          <cell r="T60">
            <v>1913</v>
          </cell>
          <cell r="U60">
            <v>1916</v>
          </cell>
          <cell r="V60">
            <v>1919</v>
          </cell>
          <cell r="W60">
            <v>1922</v>
          </cell>
          <cell r="X60">
            <v>1926</v>
          </cell>
          <cell r="Y60">
            <v>1929</v>
          </cell>
          <cell r="Z60">
            <v>1931</v>
          </cell>
          <cell r="AA60">
            <v>1934</v>
          </cell>
          <cell r="AB60">
            <v>1936</v>
          </cell>
          <cell r="AC60">
            <v>1939</v>
          </cell>
          <cell r="AD60">
            <v>1941</v>
          </cell>
          <cell r="AE60">
            <v>1943</v>
          </cell>
          <cell r="AF60">
            <v>1945</v>
          </cell>
          <cell r="AG60">
            <v>1948</v>
          </cell>
          <cell r="AH60">
            <v>1950</v>
          </cell>
          <cell r="AI60">
            <v>1953</v>
          </cell>
          <cell r="AJ60">
            <v>1956</v>
          </cell>
          <cell r="AK60">
            <v>1959</v>
          </cell>
          <cell r="AL60">
            <v>1963</v>
          </cell>
          <cell r="AM60">
            <v>1966</v>
          </cell>
          <cell r="AN60">
            <v>1970</v>
          </cell>
          <cell r="AO60">
            <v>1973</v>
          </cell>
          <cell r="AP60">
            <v>1976</v>
          </cell>
          <cell r="AQ60">
            <v>1979</v>
          </cell>
          <cell r="AR60">
            <v>1983</v>
          </cell>
          <cell r="AS60">
            <v>1986</v>
          </cell>
          <cell r="AT60">
            <v>1989</v>
          </cell>
          <cell r="AU60">
            <v>1992</v>
          </cell>
          <cell r="AV60">
            <v>1995</v>
          </cell>
          <cell r="AW60">
            <v>1997</v>
          </cell>
          <cell r="AX60">
            <v>2001</v>
          </cell>
          <cell r="AY60">
            <v>2005</v>
          </cell>
          <cell r="AZ60">
            <v>2008</v>
          </cell>
          <cell r="BA60">
            <v>2013</v>
          </cell>
          <cell r="BB60">
            <v>2017</v>
          </cell>
          <cell r="BC60">
            <v>2022</v>
          </cell>
          <cell r="BD60">
            <v>2027</v>
          </cell>
          <cell r="BE60">
            <v>2032</v>
          </cell>
          <cell r="BF60">
            <v>2036</v>
          </cell>
          <cell r="BG60">
            <v>2041</v>
          </cell>
          <cell r="BH60">
            <v>2046</v>
          </cell>
          <cell r="BI60">
            <v>2051</v>
          </cell>
          <cell r="BJ60">
            <v>2055</v>
          </cell>
          <cell r="BK60">
            <v>2060</v>
          </cell>
          <cell r="BL60">
            <v>2064</v>
          </cell>
          <cell r="BM60">
            <v>2069</v>
          </cell>
          <cell r="BN60">
            <v>2074</v>
          </cell>
          <cell r="BO60">
            <v>2079</v>
          </cell>
          <cell r="BP60">
            <v>2084</v>
          </cell>
          <cell r="BQ60">
            <v>2088</v>
          </cell>
          <cell r="BR60">
            <v>2093</v>
          </cell>
          <cell r="BS60">
            <v>2097</v>
          </cell>
          <cell r="BT60">
            <v>2101</v>
          </cell>
          <cell r="BU60">
            <v>2106</v>
          </cell>
          <cell r="BV60">
            <v>2110</v>
          </cell>
          <cell r="BW60">
            <v>2115</v>
          </cell>
          <cell r="BX60">
            <v>2120</v>
          </cell>
          <cell r="BY60">
            <v>2126</v>
          </cell>
          <cell r="BZ60">
            <v>2132</v>
          </cell>
          <cell r="CA60">
            <v>2138</v>
          </cell>
          <cell r="CB60">
            <v>2147</v>
          </cell>
          <cell r="CC60">
            <v>2156</v>
          </cell>
          <cell r="CD60">
            <v>2165</v>
          </cell>
          <cell r="CE60">
            <v>2178</v>
          </cell>
          <cell r="CF60">
            <v>2191</v>
          </cell>
          <cell r="CG60">
            <v>2204</v>
          </cell>
          <cell r="CH60">
            <v>2219</v>
          </cell>
          <cell r="CI60">
            <v>2234</v>
          </cell>
          <cell r="CJ60">
            <v>2249</v>
          </cell>
          <cell r="CK60">
            <v>2265</v>
          </cell>
          <cell r="CL60">
            <v>2280</v>
          </cell>
          <cell r="CM60">
            <v>2295</v>
          </cell>
          <cell r="CN60">
            <v>2311</v>
          </cell>
          <cell r="CO60">
            <v>2327</v>
          </cell>
        </row>
        <row r="61">
          <cell r="B61" t="str">
            <v>Albuquerque, NM</v>
          </cell>
          <cell r="C61">
            <v>59</v>
          </cell>
          <cell r="D61">
            <v>951</v>
          </cell>
          <cell r="E61">
            <v>952</v>
          </cell>
          <cell r="F61">
            <v>953</v>
          </cell>
          <cell r="G61">
            <v>954</v>
          </cell>
          <cell r="H61">
            <v>956</v>
          </cell>
          <cell r="I61">
            <v>957</v>
          </cell>
          <cell r="J61">
            <v>958</v>
          </cell>
          <cell r="K61">
            <v>959</v>
          </cell>
          <cell r="L61">
            <v>960</v>
          </cell>
          <cell r="M61">
            <v>962</v>
          </cell>
          <cell r="N61">
            <v>964</v>
          </cell>
          <cell r="O61">
            <v>965</v>
          </cell>
          <cell r="P61">
            <v>967</v>
          </cell>
          <cell r="Q61">
            <v>969</v>
          </cell>
          <cell r="R61">
            <v>971</v>
          </cell>
          <cell r="S61">
            <v>973</v>
          </cell>
          <cell r="T61">
            <v>975</v>
          </cell>
          <cell r="U61">
            <v>977</v>
          </cell>
          <cell r="V61">
            <v>979</v>
          </cell>
          <cell r="W61">
            <v>981</v>
          </cell>
          <cell r="X61">
            <v>984</v>
          </cell>
          <cell r="Y61">
            <v>986</v>
          </cell>
          <cell r="Z61">
            <v>988</v>
          </cell>
          <cell r="AA61">
            <v>990</v>
          </cell>
          <cell r="AB61">
            <v>992</v>
          </cell>
          <cell r="AC61">
            <v>994</v>
          </cell>
          <cell r="AD61">
            <v>997</v>
          </cell>
          <cell r="AE61">
            <v>999</v>
          </cell>
          <cell r="AF61">
            <v>1001</v>
          </cell>
          <cell r="AG61">
            <v>1003</v>
          </cell>
          <cell r="AH61">
            <v>1005</v>
          </cell>
          <cell r="AI61">
            <v>1007</v>
          </cell>
          <cell r="AJ61">
            <v>1009</v>
          </cell>
          <cell r="AK61">
            <v>1011</v>
          </cell>
          <cell r="AL61">
            <v>1013</v>
          </cell>
          <cell r="AM61">
            <v>1015</v>
          </cell>
          <cell r="AN61">
            <v>1017</v>
          </cell>
          <cell r="AO61">
            <v>1019</v>
          </cell>
          <cell r="AP61">
            <v>1020</v>
          </cell>
          <cell r="AQ61">
            <v>1022</v>
          </cell>
          <cell r="AR61">
            <v>1024</v>
          </cell>
          <cell r="AS61">
            <v>1026</v>
          </cell>
          <cell r="AT61">
            <v>1028</v>
          </cell>
          <cell r="AU61">
            <v>1030</v>
          </cell>
          <cell r="AV61">
            <v>1032</v>
          </cell>
          <cell r="AW61">
            <v>1035</v>
          </cell>
          <cell r="AX61">
            <v>1037</v>
          </cell>
          <cell r="AY61">
            <v>1040</v>
          </cell>
          <cell r="AZ61">
            <v>1042</v>
          </cell>
          <cell r="BA61">
            <v>1045</v>
          </cell>
          <cell r="BB61">
            <v>1048</v>
          </cell>
          <cell r="BC61">
            <v>1051</v>
          </cell>
          <cell r="BD61">
            <v>1054</v>
          </cell>
          <cell r="BE61">
            <v>1057</v>
          </cell>
          <cell r="BF61">
            <v>1060</v>
          </cell>
          <cell r="BG61">
            <v>1063</v>
          </cell>
          <cell r="BH61">
            <v>1066</v>
          </cell>
          <cell r="BI61">
            <v>1069</v>
          </cell>
          <cell r="BJ61">
            <v>1073</v>
          </cell>
          <cell r="BK61">
            <v>1076</v>
          </cell>
          <cell r="BL61">
            <v>1080</v>
          </cell>
          <cell r="BM61">
            <v>1084</v>
          </cell>
          <cell r="BN61">
            <v>1088</v>
          </cell>
          <cell r="BO61">
            <v>1092</v>
          </cell>
          <cell r="BP61">
            <v>1096</v>
          </cell>
          <cell r="BQ61">
            <v>1100</v>
          </cell>
          <cell r="BR61">
            <v>1105</v>
          </cell>
          <cell r="BS61">
            <v>1109</v>
          </cell>
          <cell r="BT61">
            <v>1113</v>
          </cell>
          <cell r="BU61">
            <v>1117</v>
          </cell>
          <cell r="BV61">
            <v>1121</v>
          </cell>
          <cell r="BW61">
            <v>1125</v>
          </cell>
          <cell r="BX61">
            <v>1128</v>
          </cell>
          <cell r="BY61">
            <v>1133</v>
          </cell>
          <cell r="BZ61">
            <v>1138</v>
          </cell>
          <cell r="CA61">
            <v>1144</v>
          </cell>
          <cell r="CB61">
            <v>1151</v>
          </cell>
          <cell r="CC61">
            <v>1157</v>
          </cell>
          <cell r="CD61">
            <v>1164</v>
          </cell>
          <cell r="CE61">
            <v>1175</v>
          </cell>
          <cell r="CF61">
            <v>1185</v>
          </cell>
          <cell r="CG61">
            <v>1195</v>
          </cell>
          <cell r="CH61">
            <v>1207</v>
          </cell>
          <cell r="CI61">
            <v>1219</v>
          </cell>
          <cell r="CJ61">
            <v>1231</v>
          </cell>
          <cell r="CK61">
            <v>1243</v>
          </cell>
          <cell r="CL61">
            <v>1256</v>
          </cell>
          <cell r="CM61">
            <v>1268</v>
          </cell>
          <cell r="CN61">
            <v>1280</v>
          </cell>
          <cell r="CO61">
            <v>1293</v>
          </cell>
        </row>
        <row r="62">
          <cell r="B62" t="str">
            <v>Albany, NY</v>
          </cell>
          <cell r="C62">
            <v>60</v>
          </cell>
          <cell r="D62">
            <v>1112</v>
          </cell>
          <cell r="E62">
            <v>1117</v>
          </cell>
          <cell r="F62">
            <v>1123</v>
          </cell>
          <cell r="G62">
            <v>1128</v>
          </cell>
          <cell r="H62">
            <v>1133</v>
          </cell>
          <cell r="I62">
            <v>1138</v>
          </cell>
          <cell r="J62">
            <v>1142</v>
          </cell>
          <cell r="K62">
            <v>1147</v>
          </cell>
          <cell r="L62">
            <v>1152</v>
          </cell>
          <cell r="M62">
            <v>1156</v>
          </cell>
          <cell r="N62">
            <v>1160</v>
          </cell>
          <cell r="O62">
            <v>1163</v>
          </cell>
          <cell r="P62">
            <v>1167</v>
          </cell>
          <cell r="Q62">
            <v>1168</v>
          </cell>
          <cell r="R62">
            <v>1169</v>
          </cell>
          <cell r="S62">
            <v>1171</v>
          </cell>
          <cell r="T62">
            <v>1171</v>
          </cell>
          <cell r="U62">
            <v>1172</v>
          </cell>
          <cell r="V62">
            <v>1173</v>
          </cell>
          <cell r="W62">
            <v>1174</v>
          </cell>
          <cell r="X62">
            <v>1176</v>
          </cell>
          <cell r="Y62">
            <v>1177</v>
          </cell>
          <cell r="Z62">
            <v>1180</v>
          </cell>
          <cell r="AA62">
            <v>1182</v>
          </cell>
          <cell r="AB62">
            <v>1185</v>
          </cell>
          <cell r="AC62">
            <v>1188</v>
          </cell>
          <cell r="AD62">
            <v>1191</v>
          </cell>
          <cell r="AE62">
            <v>1195</v>
          </cell>
          <cell r="AF62">
            <v>1199</v>
          </cell>
          <cell r="AG62">
            <v>1203</v>
          </cell>
          <cell r="AH62">
            <v>1207</v>
          </cell>
          <cell r="AI62">
            <v>1211</v>
          </cell>
          <cell r="AJ62">
            <v>1214</v>
          </cell>
          <cell r="AK62">
            <v>1218</v>
          </cell>
          <cell r="AL62">
            <v>1220</v>
          </cell>
          <cell r="AM62">
            <v>1223</v>
          </cell>
          <cell r="AN62">
            <v>1225</v>
          </cell>
          <cell r="AO62">
            <v>1227</v>
          </cell>
          <cell r="AP62">
            <v>1229</v>
          </cell>
          <cell r="AQ62">
            <v>1230</v>
          </cell>
          <cell r="AR62">
            <v>1231</v>
          </cell>
          <cell r="AS62">
            <v>1232</v>
          </cell>
          <cell r="AT62">
            <v>1233</v>
          </cell>
          <cell r="AU62">
            <v>1235</v>
          </cell>
          <cell r="AV62">
            <v>1236</v>
          </cell>
          <cell r="AW62">
            <v>1238</v>
          </cell>
          <cell r="AX62">
            <v>1240</v>
          </cell>
          <cell r="AY62">
            <v>1243</v>
          </cell>
          <cell r="AZ62">
            <v>1245</v>
          </cell>
          <cell r="BA62">
            <v>1249</v>
          </cell>
          <cell r="BB62">
            <v>1252</v>
          </cell>
          <cell r="BC62">
            <v>1255</v>
          </cell>
          <cell r="BD62">
            <v>1258</v>
          </cell>
          <cell r="BE62">
            <v>1262</v>
          </cell>
          <cell r="BF62">
            <v>1265</v>
          </cell>
          <cell r="BG62">
            <v>1267</v>
          </cell>
          <cell r="BH62">
            <v>1269</v>
          </cell>
          <cell r="BI62">
            <v>1271</v>
          </cell>
          <cell r="BJ62">
            <v>1273</v>
          </cell>
          <cell r="BK62">
            <v>1275</v>
          </cell>
          <cell r="BL62">
            <v>1278</v>
          </cell>
          <cell r="BM62">
            <v>1280</v>
          </cell>
          <cell r="BN62">
            <v>1283</v>
          </cell>
          <cell r="BO62">
            <v>1286</v>
          </cell>
          <cell r="BP62">
            <v>1289</v>
          </cell>
          <cell r="BQ62">
            <v>1292</v>
          </cell>
          <cell r="BR62">
            <v>1295</v>
          </cell>
          <cell r="BS62">
            <v>1299</v>
          </cell>
          <cell r="BT62">
            <v>1303</v>
          </cell>
          <cell r="BU62">
            <v>1307</v>
          </cell>
          <cell r="BV62">
            <v>1311</v>
          </cell>
          <cell r="BW62">
            <v>1314</v>
          </cell>
          <cell r="BX62">
            <v>1318</v>
          </cell>
          <cell r="BY62">
            <v>1321</v>
          </cell>
          <cell r="BZ62">
            <v>1325</v>
          </cell>
          <cell r="CA62">
            <v>1328</v>
          </cell>
          <cell r="CB62">
            <v>1332</v>
          </cell>
          <cell r="CC62">
            <v>1336</v>
          </cell>
          <cell r="CD62">
            <v>1339</v>
          </cell>
          <cell r="CE62">
            <v>1343</v>
          </cell>
          <cell r="CF62">
            <v>1347</v>
          </cell>
          <cell r="CG62">
            <v>1352</v>
          </cell>
          <cell r="CH62">
            <v>1357</v>
          </cell>
          <cell r="CI62">
            <v>1363</v>
          </cell>
          <cell r="CJ62">
            <v>1368</v>
          </cell>
          <cell r="CK62">
            <v>1374</v>
          </cell>
          <cell r="CL62">
            <v>1379</v>
          </cell>
          <cell r="CM62">
            <v>1385</v>
          </cell>
          <cell r="CN62">
            <v>1391</v>
          </cell>
          <cell r="CO62">
            <v>1397</v>
          </cell>
        </row>
        <row r="63">
          <cell r="B63" t="str">
            <v>Omaha, NE</v>
          </cell>
          <cell r="C63">
            <v>61</v>
          </cell>
          <cell r="D63">
            <v>867</v>
          </cell>
          <cell r="E63">
            <v>871</v>
          </cell>
          <cell r="F63">
            <v>876</v>
          </cell>
          <cell r="G63">
            <v>880</v>
          </cell>
          <cell r="H63">
            <v>884</v>
          </cell>
          <cell r="I63">
            <v>888</v>
          </cell>
          <cell r="J63">
            <v>893</v>
          </cell>
          <cell r="K63">
            <v>897</v>
          </cell>
          <cell r="L63">
            <v>902</v>
          </cell>
          <cell r="M63">
            <v>906</v>
          </cell>
          <cell r="N63">
            <v>910</v>
          </cell>
          <cell r="O63">
            <v>914</v>
          </cell>
          <cell r="P63">
            <v>918</v>
          </cell>
          <cell r="Q63">
            <v>922</v>
          </cell>
          <cell r="R63">
            <v>925</v>
          </cell>
          <cell r="S63">
            <v>928</v>
          </cell>
          <cell r="T63">
            <v>930</v>
          </cell>
          <cell r="U63">
            <v>933</v>
          </cell>
          <cell r="V63">
            <v>935</v>
          </cell>
          <cell r="W63">
            <v>937</v>
          </cell>
          <cell r="X63">
            <v>939</v>
          </cell>
          <cell r="Y63">
            <v>941</v>
          </cell>
          <cell r="Z63">
            <v>943</v>
          </cell>
          <cell r="AA63">
            <v>945</v>
          </cell>
          <cell r="AB63">
            <v>947</v>
          </cell>
          <cell r="AC63">
            <v>950</v>
          </cell>
          <cell r="AD63">
            <v>953</v>
          </cell>
          <cell r="AE63">
            <v>956</v>
          </cell>
          <cell r="AF63">
            <v>959</v>
          </cell>
          <cell r="AG63">
            <v>962</v>
          </cell>
          <cell r="AH63">
            <v>965</v>
          </cell>
          <cell r="AI63">
            <v>968</v>
          </cell>
          <cell r="AJ63">
            <v>970</v>
          </cell>
          <cell r="AK63">
            <v>973</v>
          </cell>
          <cell r="AL63">
            <v>976</v>
          </cell>
          <cell r="AM63">
            <v>979</v>
          </cell>
          <cell r="AN63">
            <v>981</v>
          </cell>
          <cell r="AO63">
            <v>984</v>
          </cell>
          <cell r="AP63">
            <v>986</v>
          </cell>
          <cell r="AQ63">
            <v>989</v>
          </cell>
          <cell r="AR63">
            <v>991</v>
          </cell>
          <cell r="AS63">
            <v>993</v>
          </cell>
          <cell r="AT63">
            <v>995</v>
          </cell>
          <cell r="AU63">
            <v>997</v>
          </cell>
          <cell r="AV63">
            <v>999</v>
          </cell>
          <cell r="AW63">
            <v>1001</v>
          </cell>
          <cell r="AX63">
            <v>1003</v>
          </cell>
          <cell r="AY63">
            <v>1005</v>
          </cell>
          <cell r="AZ63">
            <v>1007</v>
          </cell>
          <cell r="BA63">
            <v>1009</v>
          </cell>
          <cell r="BB63">
            <v>1012</v>
          </cell>
          <cell r="BC63">
            <v>1014</v>
          </cell>
          <cell r="BD63">
            <v>1016</v>
          </cell>
          <cell r="BE63">
            <v>1019</v>
          </cell>
          <cell r="BF63">
            <v>1021</v>
          </cell>
          <cell r="BG63">
            <v>1024</v>
          </cell>
          <cell r="BH63">
            <v>1027</v>
          </cell>
          <cell r="BI63">
            <v>1030</v>
          </cell>
          <cell r="BJ63">
            <v>1033</v>
          </cell>
          <cell r="BK63">
            <v>1036</v>
          </cell>
          <cell r="BL63">
            <v>1039</v>
          </cell>
          <cell r="BM63">
            <v>1042</v>
          </cell>
          <cell r="BN63">
            <v>1045</v>
          </cell>
          <cell r="BO63">
            <v>1049</v>
          </cell>
          <cell r="BP63">
            <v>1052</v>
          </cell>
          <cell r="BQ63">
            <v>1056</v>
          </cell>
          <cell r="BR63">
            <v>1059</v>
          </cell>
          <cell r="BS63">
            <v>1063</v>
          </cell>
          <cell r="BT63">
            <v>1067</v>
          </cell>
          <cell r="BU63">
            <v>1071</v>
          </cell>
          <cell r="BV63">
            <v>1075</v>
          </cell>
          <cell r="BW63">
            <v>1079</v>
          </cell>
          <cell r="BX63">
            <v>1083</v>
          </cell>
          <cell r="BY63">
            <v>1087</v>
          </cell>
          <cell r="BZ63">
            <v>1091</v>
          </cell>
          <cell r="CA63">
            <v>1095</v>
          </cell>
          <cell r="CB63">
            <v>1099</v>
          </cell>
          <cell r="CC63">
            <v>1103</v>
          </cell>
          <cell r="CD63">
            <v>1108</v>
          </cell>
          <cell r="CE63">
            <v>1112</v>
          </cell>
          <cell r="CF63">
            <v>1117</v>
          </cell>
          <cell r="CG63">
            <v>1122</v>
          </cell>
          <cell r="CH63">
            <v>1127</v>
          </cell>
          <cell r="CI63">
            <v>1132</v>
          </cell>
          <cell r="CJ63">
            <v>1137</v>
          </cell>
          <cell r="CK63">
            <v>1142</v>
          </cell>
          <cell r="CL63">
            <v>1147</v>
          </cell>
          <cell r="CM63">
            <v>1153</v>
          </cell>
          <cell r="CN63">
            <v>1158</v>
          </cell>
          <cell r="CO63">
            <v>1163</v>
          </cell>
        </row>
        <row r="64">
          <cell r="B64" t="str">
            <v>New Haven, CT</v>
          </cell>
          <cell r="C64">
            <v>62</v>
          </cell>
          <cell r="D64">
            <v>1200</v>
          </cell>
          <cell r="E64">
            <v>1204</v>
          </cell>
          <cell r="F64">
            <v>1209</v>
          </cell>
          <cell r="G64">
            <v>1214</v>
          </cell>
          <cell r="H64">
            <v>1219</v>
          </cell>
          <cell r="I64">
            <v>1224</v>
          </cell>
          <cell r="J64">
            <v>1228</v>
          </cell>
          <cell r="K64">
            <v>1233</v>
          </cell>
          <cell r="L64">
            <v>1238</v>
          </cell>
          <cell r="M64">
            <v>1243</v>
          </cell>
          <cell r="N64">
            <v>1246</v>
          </cell>
          <cell r="O64">
            <v>1250</v>
          </cell>
          <cell r="P64">
            <v>1254</v>
          </cell>
          <cell r="Q64">
            <v>1257</v>
          </cell>
          <cell r="R64">
            <v>1259</v>
          </cell>
          <cell r="S64">
            <v>1262</v>
          </cell>
          <cell r="T64">
            <v>1264</v>
          </cell>
          <cell r="U64">
            <v>1266</v>
          </cell>
          <cell r="V64">
            <v>1268</v>
          </cell>
          <cell r="W64">
            <v>1270</v>
          </cell>
          <cell r="X64">
            <v>1272</v>
          </cell>
          <cell r="Y64">
            <v>1274</v>
          </cell>
          <cell r="Z64">
            <v>1277</v>
          </cell>
          <cell r="AA64">
            <v>1279</v>
          </cell>
          <cell r="AB64">
            <v>1282</v>
          </cell>
          <cell r="AC64">
            <v>1285</v>
          </cell>
          <cell r="AD64">
            <v>1287</v>
          </cell>
          <cell r="AE64">
            <v>1290</v>
          </cell>
          <cell r="AF64">
            <v>1292</v>
          </cell>
          <cell r="AG64">
            <v>1295</v>
          </cell>
          <cell r="AH64">
            <v>1297</v>
          </cell>
          <cell r="AI64">
            <v>1299</v>
          </cell>
          <cell r="AJ64">
            <v>1301</v>
          </cell>
          <cell r="AK64">
            <v>1303</v>
          </cell>
          <cell r="AL64">
            <v>1305</v>
          </cell>
          <cell r="AM64">
            <v>1307</v>
          </cell>
          <cell r="AN64">
            <v>1309</v>
          </cell>
          <cell r="AO64">
            <v>1311</v>
          </cell>
          <cell r="AP64">
            <v>1314</v>
          </cell>
          <cell r="AQ64">
            <v>1316</v>
          </cell>
          <cell r="AR64">
            <v>1319</v>
          </cell>
          <cell r="AS64">
            <v>1322</v>
          </cell>
          <cell r="AT64">
            <v>1325</v>
          </cell>
          <cell r="AU64">
            <v>1328</v>
          </cell>
          <cell r="AV64">
            <v>1331</v>
          </cell>
          <cell r="AW64">
            <v>1334</v>
          </cell>
          <cell r="AX64">
            <v>1337</v>
          </cell>
          <cell r="AY64">
            <v>1340</v>
          </cell>
          <cell r="AZ64">
            <v>1342</v>
          </cell>
          <cell r="BA64">
            <v>1345</v>
          </cell>
          <cell r="BB64">
            <v>1348</v>
          </cell>
          <cell r="BC64">
            <v>1351</v>
          </cell>
          <cell r="BD64">
            <v>1354</v>
          </cell>
          <cell r="BE64">
            <v>1357</v>
          </cell>
          <cell r="BF64">
            <v>1360</v>
          </cell>
          <cell r="BG64">
            <v>1364</v>
          </cell>
          <cell r="BH64">
            <v>1367</v>
          </cell>
          <cell r="BI64">
            <v>1371</v>
          </cell>
          <cell r="BJ64">
            <v>1374</v>
          </cell>
          <cell r="BK64">
            <v>1377</v>
          </cell>
          <cell r="BL64">
            <v>1380</v>
          </cell>
          <cell r="BM64">
            <v>1383</v>
          </cell>
          <cell r="BN64">
            <v>1385</v>
          </cell>
          <cell r="BO64">
            <v>1388</v>
          </cell>
          <cell r="BP64">
            <v>1391</v>
          </cell>
          <cell r="BQ64">
            <v>1395</v>
          </cell>
          <cell r="BR64">
            <v>1398</v>
          </cell>
          <cell r="BS64">
            <v>1402</v>
          </cell>
          <cell r="BT64">
            <v>1405</v>
          </cell>
          <cell r="BU64">
            <v>1408</v>
          </cell>
          <cell r="BV64">
            <v>1412</v>
          </cell>
          <cell r="BW64">
            <v>1416</v>
          </cell>
          <cell r="BX64">
            <v>1419</v>
          </cell>
          <cell r="BY64">
            <v>1424</v>
          </cell>
          <cell r="BZ64">
            <v>1429</v>
          </cell>
          <cell r="CA64">
            <v>1433</v>
          </cell>
          <cell r="CB64">
            <v>1439</v>
          </cell>
          <cell r="CC64">
            <v>1444</v>
          </cell>
          <cell r="CD64">
            <v>1450</v>
          </cell>
          <cell r="CE64">
            <v>1457</v>
          </cell>
          <cell r="CF64">
            <v>1463</v>
          </cell>
          <cell r="CG64">
            <v>1470</v>
          </cell>
          <cell r="CH64">
            <v>1478</v>
          </cell>
          <cell r="CI64">
            <v>1486</v>
          </cell>
          <cell r="CJ64">
            <v>1494</v>
          </cell>
          <cell r="CK64">
            <v>1502</v>
          </cell>
          <cell r="CL64">
            <v>1510</v>
          </cell>
          <cell r="CM64">
            <v>1518</v>
          </cell>
          <cell r="CN64">
            <v>1527</v>
          </cell>
          <cell r="CO64">
            <v>1535</v>
          </cell>
        </row>
        <row r="66">
          <cell r="B66" t="str">
            <v>Knoxville, TN</v>
          </cell>
          <cell r="C66">
            <v>64</v>
          </cell>
          <cell r="D66">
            <v>963</v>
          </cell>
          <cell r="E66">
            <v>966</v>
          </cell>
          <cell r="F66">
            <v>969</v>
          </cell>
          <cell r="G66">
            <v>971</v>
          </cell>
          <cell r="H66">
            <v>974</v>
          </cell>
          <cell r="I66">
            <v>977</v>
          </cell>
          <cell r="J66">
            <v>979</v>
          </cell>
          <cell r="K66">
            <v>982</v>
          </cell>
          <cell r="L66">
            <v>985</v>
          </cell>
          <cell r="M66">
            <v>988</v>
          </cell>
          <cell r="N66">
            <v>991</v>
          </cell>
          <cell r="O66">
            <v>994</v>
          </cell>
          <cell r="P66">
            <v>996</v>
          </cell>
          <cell r="Q66">
            <v>998</v>
          </cell>
          <cell r="R66">
            <v>1000</v>
          </cell>
          <cell r="S66">
            <v>1002</v>
          </cell>
          <cell r="T66">
            <v>1003</v>
          </cell>
          <cell r="U66">
            <v>1004</v>
          </cell>
          <cell r="V66">
            <v>1005</v>
          </cell>
          <cell r="W66">
            <v>1006</v>
          </cell>
          <cell r="X66">
            <v>1006</v>
          </cell>
          <cell r="Y66">
            <v>1007</v>
          </cell>
          <cell r="Z66">
            <v>1010</v>
          </cell>
          <cell r="AA66">
            <v>1012</v>
          </cell>
          <cell r="AB66">
            <v>1014</v>
          </cell>
          <cell r="AC66">
            <v>1018</v>
          </cell>
          <cell r="AD66">
            <v>1022</v>
          </cell>
          <cell r="AE66">
            <v>1025</v>
          </cell>
          <cell r="AF66">
            <v>1030</v>
          </cell>
          <cell r="AG66">
            <v>1034</v>
          </cell>
          <cell r="AH66">
            <v>1038</v>
          </cell>
          <cell r="AI66">
            <v>1042</v>
          </cell>
          <cell r="AJ66">
            <v>1046</v>
          </cell>
          <cell r="AK66">
            <v>1050</v>
          </cell>
          <cell r="AL66">
            <v>1053</v>
          </cell>
          <cell r="AM66">
            <v>1057</v>
          </cell>
          <cell r="AN66">
            <v>1060</v>
          </cell>
          <cell r="AO66">
            <v>1063</v>
          </cell>
          <cell r="AP66">
            <v>1067</v>
          </cell>
          <cell r="AQ66">
            <v>1071</v>
          </cell>
          <cell r="AR66">
            <v>1074</v>
          </cell>
          <cell r="AS66">
            <v>1078</v>
          </cell>
          <cell r="AT66">
            <v>1082</v>
          </cell>
          <cell r="AU66">
            <v>1085</v>
          </cell>
          <cell r="AV66">
            <v>1089</v>
          </cell>
          <cell r="AW66">
            <v>1092</v>
          </cell>
          <cell r="AX66">
            <v>1096</v>
          </cell>
          <cell r="AY66">
            <v>1100</v>
          </cell>
          <cell r="AZ66">
            <v>1104</v>
          </cell>
          <cell r="BA66">
            <v>1108</v>
          </cell>
          <cell r="BB66">
            <v>1112</v>
          </cell>
          <cell r="BC66">
            <v>1116</v>
          </cell>
          <cell r="BD66">
            <v>1121</v>
          </cell>
          <cell r="BE66">
            <v>1126</v>
          </cell>
          <cell r="BF66">
            <v>1132</v>
          </cell>
          <cell r="BG66">
            <v>1137</v>
          </cell>
          <cell r="BH66">
            <v>1143</v>
          </cell>
          <cell r="BI66">
            <v>1149</v>
          </cell>
          <cell r="BJ66">
            <v>1155</v>
          </cell>
          <cell r="BK66">
            <v>1161</v>
          </cell>
          <cell r="BL66">
            <v>1167</v>
          </cell>
          <cell r="BM66">
            <v>1172</v>
          </cell>
          <cell r="BN66">
            <v>1178</v>
          </cell>
          <cell r="BO66">
            <v>1184</v>
          </cell>
          <cell r="BP66">
            <v>1189</v>
          </cell>
          <cell r="BQ66">
            <v>1195</v>
          </cell>
          <cell r="BR66">
            <v>1200</v>
          </cell>
          <cell r="BS66">
            <v>1204</v>
          </cell>
          <cell r="BT66">
            <v>1209</v>
          </cell>
          <cell r="BU66">
            <v>1213</v>
          </cell>
          <cell r="BV66">
            <v>1217</v>
          </cell>
          <cell r="BW66">
            <v>1220</v>
          </cell>
          <cell r="BX66">
            <v>1224</v>
          </cell>
          <cell r="BY66">
            <v>1229</v>
          </cell>
          <cell r="BZ66">
            <v>1234</v>
          </cell>
          <cell r="CA66">
            <v>1239</v>
          </cell>
          <cell r="CB66">
            <v>1246</v>
          </cell>
          <cell r="CC66">
            <v>1254</v>
          </cell>
          <cell r="CD66">
            <v>1261</v>
          </cell>
          <cell r="CE66">
            <v>1272</v>
          </cell>
          <cell r="CF66">
            <v>1283</v>
          </cell>
          <cell r="CG66">
            <v>1294</v>
          </cell>
          <cell r="CH66">
            <v>1306</v>
          </cell>
          <cell r="CI66">
            <v>1319</v>
          </cell>
          <cell r="CJ66">
            <v>1332</v>
          </cell>
          <cell r="CK66">
            <v>1345</v>
          </cell>
          <cell r="CL66">
            <v>1358</v>
          </cell>
          <cell r="CM66">
            <v>1372</v>
          </cell>
          <cell r="CN66">
            <v>1385</v>
          </cell>
          <cell r="CO66">
            <v>1398</v>
          </cell>
        </row>
        <row r="67">
          <cell r="B67" t="str">
            <v>Greenville, SC</v>
          </cell>
          <cell r="C67">
            <v>65</v>
          </cell>
          <cell r="D67">
            <v>951</v>
          </cell>
          <cell r="E67">
            <v>954</v>
          </cell>
          <cell r="F67">
            <v>956</v>
          </cell>
          <cell r="G67">
            <v>959</v>
          </cell>
          <cell r="H67">
            <v>962</v>
          </cell>
          <cell r="I67">
            <v>964</v>
          </cell>
          <cell r="J67">
            <v>967</v>
          </cell>
          <cell r="K67">
            <v>970</v>
          </cell>
          <cell r="L67">
            <v>973</v>
          </cell>
          <cell r="M67">
            <v>976</v>
          </cell>
          <cell r="N67">
            <v>979</v>
          </cell>
          <cell r="O67">
            <v>983</v>
          </cell>
          <cell r="P67">
            <v>986</v>
          </cell>
          <cell r="Q67">
            <v>990</v>
          </cell>
          <cell r="R67">
            <v>994</v>
          </cell>
          <cell r="S67">
            <v>997</v>
          </cell>
          <cell r="T67">
            <v>1002</v>
          </cell>
          <cell r="U67">
            <v>1006</v>
          </cell>
          <cell r="V67">
            <v>1011</v>
          </cell>
          <cell r="W67">
            <v>1016</v>
          </cell>
          <cell r="X67">
            <v>1022</v>
          </cell>
          <cell r="Y67">
            <v>1027</v>
          </cell>
          <cell r="Z67">
            <v>1032</v>
          </cell>
          <cell r="AA67">
            <v>1037</v>
          </cell>
          <cell r="AB67">
            <v>1042</v>
          </cell>
          <cell r="AC67">
            <v>1046</v>
          </cell>
          <cell r="AD67">
            <v>1050</v>
          </cell>
          <cell r="AE67">
            <v>1054</v>
          </cell>
          <cell r="AF67">
            <v>1057</v>
          </cell>
          <cell r="AG67">
            <v>1060</v>
          </cell>
          <cell r="AH67">
            <v>1062</v>
          </cell>
          <cell r="AI67">
            <v>1064</v>
          </cell>
          <cell r="AJ67">
            <v>1066</v>
          </cell>
          <cell r="AK67">
            <v>1067</v>
          </cell>
          <cell r="AL67">
            <v>1069</v>
          </cell>
          <cell r="AM67">
            <v>1071</v>
          </cell>
          <cell r="AN67">
            <v>1073</v>
          </cell>
          <cell r="AO67">
            <v>1075</v>
          </cell>
          <cell r="AP67">
            <v>1078</v>
          </cell>
          <cell r="AQ67">
            <v>1080</v>
          </cell>
          <cell r="AR67">
            <v>1083</v>
          </cell>
          <cell r="AS67">
            <v>1086</v>
          </cell>
          <cell r="AT67">
            <v>1089</v>
          </cell>
          <cell r="AU67">
            <v>1092</v>
          </cell>
          <cell r="AV67">
            <v>1095</v>
          </cell>
          <cell r="AW67">
            <v>1098</v>
          </cell>
          <cell r="AX67">
            <v>1101</v>
          </cell>
          <cell r="AY67">
            <v>1104</v>
          </cell>
          <cell r="AZ67">
            <v>1107</v>
          </cell>
          <cell r="BA67">
            <v>1111</v>
          </cell>
          <cell r="BB67">
            <v>1115</v>
          </cell>
          <cell r="BC67">
            <v>1118</v>
          </cell>
          <cell r="BD67">
            <v>1122</v>
          </cell>
          <cell r="BE67">
            <v>1126</v>
          </cell>
          <cell r="BF67">
            <v>1130</v>
          </cell>
          <cell r="BG67">
            <v>1134</v>
          </cell>
          <cell r="BH67">
            <v>1137</v>
          </cell>
          <cell r="BI67">
            <v>1141</v>
          </cell>
          <cell r="BJ67">
            <v>1144</v>
          </cell>
          <cell r="BK67">
            <v>1148</v>
          </cell>
          <cell r="BL67">
            <v>1152</v>
          </cell>
          <cell r="BM67">
            <v>1155</v>
          </cell>
          <cell r="BN67">
            <v>1158</v>
          </cell>
          <cell r="BO67">
            <v>1162</v>
          </cell>
          <cell r="BP67">
            <v>1165</v>
          </cell>
          <cell r="BQ67">
            <v>1169</v>
          </cell>
          <cell r="BR67">
            <v>1172</v>
          </cell>
          <cell r="BS67">
            <v>1175</v>
          </cell>
          <cell r="BT67">
            <v>1178</v>
          </cell>
          <cell r="BU67">
            <v>1181</v>
          </cell>
          <cell r="BV67">
            <v>1183</v>
          </cell>
          <cell r="BW67">
            <v>1185</v>
          </cell>
          <cell r="BX67">
            <v>1187</v>
          </cell>
          <cell r="BY67">
            <v>1189</v>
          </cell>
          <cell r="BZ67">
            <v>1191</v>
          </cell>
          <cell r="CA67">
            <v>1192</v>
          </cell>
          <cell r="CB67">
            <v>1195</v>
          </cell>
          <cell r="CC67">
            <v>1198</v>
          </cell>
          <cell r="CD67">
            <v>1200</v>
          </cell>
          <cell r="CE67">
            <v>1206</v>
          </cell>
          <cell r="CF67">
            <v>1211</v>
          </cell>
          <cell r="CG67">
            <v>1217</v>
          </cell>
          <cell r="CH67">
            <v>1224</v>
          </cell>
          <cell r="CI67">
            <v>1231</v>
          </cell>
          <cell r="CJ67">
            <v>1238</v>
          </cell>
          <cell r="CK67">
            <v>1246</v>
          </cell>
          <cell r="CL67">
            <v>1253</v>
          </cell>
          <cell r="CM67">
            <v>1261</v>
          </cell>
          <cell r="CN67">
            <v>1269</v>
          </cell>
          <cell r="CO67">
            <v>1277</v>
          </cell>
        </row>
        <row r="68">
          <cell r="B68" t="str">
            <v>Ventura, CA</v>
          </cell>
          <cell r="C68">
            <v>66</v>
          </cell>
          <cell r="D68">
            <v>1961</v>
          </cell>
          <cell r="E68">
            <v>1970</v>
          </cell>
          <cell r="F68">
            <v>1978</v>
          </cell>
          <cell r="G68">
            <v>1987</v>
          </cell>
          <cell r="H68">
            <v>1996</v>
          </cell>
          <cell r="I68">
            <v>2005</v>
          </cell>
          <cell r="J68">
            <v>2014</v>
          </cell>
          <cell r="K68">
            <v>2023</v>
          </cell>
          <cell r="L68">
            <v>2032</v>
          </cell>
          <cell r="M68">
            <v>2041</v>
          </cell>
          <cell r="N68">
            <v>2051</v>
          </cell>
          <cell r="O68">
            <v>2061</v>
          </cell>
          <cell r="P68">
            <v>2071</v>
          </cell>
          <cell r="Q68">
            <v>2081</v>
          </cell>
          <cell r="R68">
            <v>2090</v>
          </cell>
          <cell r="S68">
            <v>2100</v>
          </cell>
          <cell r="T68">
            <v>2108</v>
          </cell>
          <cell r="U68">
            <v>2116</v>
          </cell>
          <cell r="V68">
            <v>2124</v>
          </cell>
          <cell r="W68">
            <v>2131</v>
          </cell>
          <cell r="X68">
            <v>2138</v>
          </cell>
          <cell r="Y68">
            <v>2146</v>
          </cell>
          <cell r="Z68">
            <v>2153</v>
          </cell>
          <cell r="AA68">
            <v>2161</v>
          </cell>
          <cell r="AB68">
            <v>2168</v>
          </cell>
          <cell r="AC68">
            <v>2177</v>
          </cell>
          <cell r="AD68">
            <v>2185</v>
          </cell>
          <cell r="AE68">
            <v>2194</v>
          </cell>
          <cell r="AF68">
            <v>2203</v>
          </cell>
          <cell r="AG68">
            <v>2213</v>
          </cell>
          <cell r="AH68">
            <v>2223</v>
          </cell>
          <cell r="AI68">
            <v>2233</v>
          </cell>
          <cell r="AJ68">
            <v>2243</v>
          </cell>
          <cell r="AK68">
            <v>2254</v>
          </cell>
          <cell r="AL68">
            <v>2263</v>
          </cell>
          <cell r="AM68">
            <v>2271</v>
          </cell>
          <cell r="AN68">
            <v>2280</v>
          </cell>
          <cell r="AO68">
            <v>2288</v>
          </cell>
          <cell r="AP68">
            <v>2296</v>
          </cell>
          <cell r="AQ68">
            <v>2303</v>
          </cell>
          <cell r="AR68">
            <v>2311</v>
          </cell>
          <cell r="AS68">
            <v>2319</v>
          </cell>
          <cell r="AT68">
            <v>2326</v>
          </cell>
          <cell r="AU68">
            <v>2334</v>
          </cell>
          <cell r="AV68">
            <v>2342</v>
          </cell>
          <cell r="AW68">
            <v>2349</v>
          </cell>
          <cell r="AX68">
            <v>2358</v>
          </cell>
          <cell r="AY68">
            <v>2366</v>
          </cell>
          <cell r="AZ68">
            <v>2375</v>
          </cell>
          <cell r="BA68">
            <v>2385</v>
          </cell>
          <cell r="BB68">
            <v>2395</v>
          </cell>
          <cell r="BC68">
            <v>2405</v>
          </cell>
          <cell r="BD68">
            <v>2415</v>
          </cell>
          <cell r="BE68">
            <v>2425</v>
          </cell>
          <cell r="BF68">
            <v>2435</v>
          </cell>
          <cell r="BG68">
            <v>2443</v>
          </cell>
          <cell r="BH68">
            <v>2452</v>
          </cell>
          <cell r="BI68">
            <v>2460</v>
          </cell>
          <cell r="BJ68">
            <v>2467</v>
          </cell>
          <cell r="BK68">
            <v>2475</v>
          </cell>
          <cell r="BL68">
            <v>2482</v>
          </cell>
          <cell r="BM68">
            <v>2488</v>
          </cell>
          <cell r="BN68">
            <v>2493</v>
          </cell>
          <cell r="BO68">
            <v>2499</v>
          </cell>
          <cell r="BP68">
            <v>2505</v>
          </cell>
          <cell r="BQ68">
            <v>2511</v>
          </cell>
          <cell r="BR68">
            <v>2517</v>
          </cell>
          <cell r="BS68">
            <v>2522</v>
          </cell>
          <cell r="BT68">
            <v>2527</v>
          </cell>
          <cell r="BU68">
            <v>2532</v>
          </cell>
          <cell r="BV68">
            <v>2536</v>
          </cell>
          <cell r="BW68">
            <v>2540</v>
          </cell>
          <cell r="BX68">
            <v>2544</v>
          </cell>
          <cell r="BY68">
            <v>2549</v>
          </cell>
          <cell r="BZ68">
            <v>2554</v>
          </cell>
          <cell r="CA68">
            <v>2559</v>
          </cell>
          <cell r="CB68">
            <v>2568</v>
          </cell>
          <cell r="CC68">
            <v>2576</v>
          </cell>
          <cell r="CD68">
            <v>2585</v>
          </cell>
          <cell r="CE68">
            <v>2601</v>
          </cell>
          <cell r="CF68">
            <v>2618</v>
          </cell>
          <cell r="CG68">
            <v>2635</v>
          </cell>
          <cell r="CH68">
            <v>2655</v>
          </cell>
          <cell r="CI68">
            <v>2676</v>
          </cell>
          <cell r="CJ68">
            <v>2696</v>
          </cell>
          <cell r="CK68">
            <v>2718</v>
          </cell>
          <cell r="CL68">
            <v>2740</v>
          </cell>
          <cell r="CM68">
            <v>2761</v>
          </cell>
          <cell r="CN68">
            <v>2784</v>
          </cell>
          <cell r="CO68">
            <v>2806</v>
          </cell>
        </row>
        <row r="69">
          <cell r="B69" t="str">
            <v>Allentown, PA</v>
          </cell>
          <cell r="C69">
            <v>67</v>
          </cell>
          <cell r="D69">
            <v>1182</v>
          </cell>
          <cell r="E69">
            <v>1184</v>
          </cell>
          <cell r="F69">
            <v>1186</v>
          </cell>
          <cell r="G69">
            <v>1188</v>
          </cell>
          <cell r="H69">
            <v>1190</v>
          </cell>
          <cell r="I69">
            <v>1192</v>
          </cell>
          <cell r="J69">
            <v>1194</v>
          </cell>
          <cell r="K69">
            <v>1196</v>
          </cell>
          <cell r="L69">
            <v>1198</v>
          </cell>
          <cell r="M69">
            <v>1200</v>
          </cell>
          <cell r="N69">
            <v>1202</v>
          </cell>
          <cell r="O69">
            <v>1204</v>
          </cell>
          <cell r="P69">
            <v>1206</v>
          </cell>
          <cell r="Q69">
            <v>1208</v>
          </cell>
          <cell r="R69">
            <v>1210</v>
          </cell>
          <cell r="S69">
            <v>1212</v>
          </cell>
          <cell r="T69">
            <v>1214</v>
          </cell>
          <cell r="U69">
            <v>1217</v>
          </cell>
          <cell r="V69">
            <v>1219</v>
          </cell>
          <cell r="W69">
            <v>1222</v>
          </cell>
          <cell r="X69">
            <v>1225</v>
          </cell>
          <cell r="Y69">
            <v>1228</v>
          </cell>
          <cell r="Z69">
            <v>1230</v>
          </cell>
          <cell r="AA69">
            <v>1233</v>
          </cell>
          <cell r="AB69">
            <v>1236</v>
          </cell>
          <cell r="AC69">
            <v>1239</v>
          </cell>
          <cell r="AD69">
            <v>1242</v>
          </cell>
          <cell r="AE69">
            <v>1245</v>
          </cell>
          <cell r="AF69">
            <v>1248</v>
          </cell>
          <cell r="AG69">
            <v>1250</v>
          </cell>
          <cell r="AH69">
            <v>1253</v>
          </cell>
          <cell r="AI69">
            <v>1256</v>
          </cell>
          <cell r="AJ69">
            <v>1259</v>
          </cell>
          <cell r="AK69">
            <v>1261</v>
          </cell>
          <cell r="AL69">
            <v>1264</v>
          </cell>
          <cell r="AM69">
            <v>1267</v>
          </cell>
          <cell r="AN69">
            <v>1271</v>
          </cell>
          <cell r="AO69">
            <v>1274</v>
          </cell>
          <cell r="AP69">
            <v>1277</v>
          </cell>
          <cell r="AQ69">
            <v>1281</v>
          </cell>
          <cell r="AR69">
            <v>1284</v>
          </cell>
          <cell r="AS69">
            <v>1287</v>
          </cell>
          <cell r="AT69">
            <v>1290</v>
          </cell>
          <cell r="AU69">
            <v>1293</v>
          </cell>
          <cell r="AV69">
            <v>1296</v>
          </cell>
          <cell r="AW69">
            <v>1299</v>
          </cell>
          <cell r="AX69">
            <v>1302</v>
          </cell>
          <cell r="AY69">
            <v>1305</v>
          </cell>
          <cell r="AZ69">
            <v>1309</v>
          </cell>
          <cell r="BA69">
            <v>1312</v>
          </cell>
          <cell r="BB69">
            <v>1315</v>
          </cell>
          <cell r="BC69">
            <v>1319</v>
          </cell>
          <cell r="BD69">
            <v>1322</v>
          </cell>
          <cell r="BE69">
            <v>1326</v>
          </cell>
          <cell r="BF69">
            <v>1330</v>
          </cell>
          <cell r="BG69">
            <v>1334</v>
          </cell>
          <cell r="BH69">
            <v>1339</v>
          </cell>
          <cell r="BI69">
            <v>1343</v>
          </cell>
          <cell r="BJ69">
            <v>1347</v>
          </cell>
          <cell r="BK69">
            <v>1351</v>
          </cell>
          <cell r="BL69">
            <v>1356</v>
          </cell>
          <cell r="BM69">
            <v>1360</v>
          </cell>
          <cell r="BN69">
            <v>1364</v>
          </cell>
          <cell r="BO69">
            <v>1369</v>
          </cell>
          <cell r="BP69">
            <v>1373</v>
          </cell>
          <cell r="BQ69">
            <v>1377</v>
          </cell>
          <cell r="BR69">
            <v>1381</v>
          </cell>
          <cell r="BS69">
            <v>1384</v>
          </cell>
          <cell r="BT69">
            <v>1387</v>
          </cell>
          <cell r="BU69">
            <v>1391</v>
          </cell>
          <cell r="BV69">
            <v>1393</v>
          </cell>
          <cell r="BW69">
            <v>1396</v>
          </cell>
          <cell r="BX69">
            <v>1399</v>
          </cell>
          <cell r="BY69">
            <v>1404</v>
          </cell>
          <cell r="BZ69">
            <v>1409</v>
          </cell>
          <cell r="CA69">
            <v>1414</v>
          </cell>
          <cell r="CB69">
            <v>1423</v>
          </cell>
          <cell r="CC69">
            <v>1431</v>
          </cell>
          <cell r="CD69">
            <v>1440</v>
          </cell>
          <cell r="CE69">
            <v>1453</v>
          </cell>
          <cell r="CF69">
            <v>1466</v>
          </cell>
          <cell r="CG69">
            <v>1479</v>
          </cell>
          <cell r="CH69">
            <v>1494</v>
          </cell>
          <cell r="CI69">
            <v>1509</v>
          </cell>
          <cell r="CJ69">
            <v>1524</v>
          </cell>
          <cell r="CK69">
            <v>1540</v>
          </cell>
          <cell r="CL69">
            <v>1555</v>
          </cell>
          <cell r="CM69">
            <v>1571</v>
          </cell>
          <cell r="CN69">
            <v>1587</v>
          </cell>
          <cell r="CO69">
            <v>1602</v>
          </cell>
        </row>
        <row r="70">
          <cell r="B70" t="str">
            <v>El Paso, TX</v>
          </cell>
          <cell r="C70">
            <v>68</v>
          </cell>
          <cell r="D70">
            <v>995</v>
          </cell>
          <cell r="E70">
            <v>996</v>
          </cell>
          <cell r="F70">
            <v>996</v>
          </cell>
          <cell r="G70">
            <v>997</v>
          </cell>
          <cell r="H70">
            <v>997</v>
          </cell>
          <cell r="I70">
            <v>997</v>
          </cell>
          <cell r="J70">
            <v>998</v>
          </cell>
          <cell r="K70">
            <v>998</v>
          </cell>
          <cell r="L70">
            <v>999</v>
          </cell>
          <cell r="M70">
            <v>999</v>
          </cell>
          <cell r="N70">
            <v>1000</v>
          </cell>
          <cell r="O70">
            <v>1000</v>
          </cell>
          <cell r="P70">
            <v>1000</v>
          </cell>
          <cell r="Q70">
            <v>1001</v>
          </cell>
          <cell r="R70">
            <v>1001</v>
          </cell>
          <cell r="S70">
            <v>1001</v>
          </cell>
          <cell r="T70">
            <v>1001</v>
          </cell>
          <cell r="U70">
            <v>1001</v>
          </cell>
          <cell r="V70">
            <v>1002</v>
          </cell>
          <cell r="W70">
            <v>1002</v>
          </cell>
          <cell r="X70">
            <v>1002</v>
          </cell>
          <cell r="Y70">
            <v>1002</v>
          </cell>
          <cell r="Z70">
            <v>1003</v>
          </cell>
          <cell r="AA70">
            <v>1003</v>
          </cell>
          <cell r="AB70">
            <v>1003</v>
          </cell>
          <cell r="AC70">
            <v>1004</v>
          </cell>
          <cell r="AD70">
            <v>1004</v>
          </cell>
          <cell r="AE70">
            <v>1004</v>
          </cell>
          <cell r="AF70">
            <v>1005</v>
          </cell>
          <cell r="AG70">
            <v>1006</v>
          </cell>
          <cell r="AH70">
            <v>1007</v>
          </cell>
          <cell r="AI70">
            <v>1007</v>
          </cell>
          <cell r="AJ70">
            <v>1008</v>
          </cell>
          <cell r="AK70">
            <v>1008</v>
          </cell>
          <cell r="AL70">
            <v>1009</v>
          </cell>
          <cell r="AM70">
            <v>1009</v>
          </cell>
          <cell r="AN70">
            <v>1010</v>
          </cell>
          <cell r="AO70">
            <v>1010</v>
          </cell>
          <cell r="AP70">
            <v>1010</v>
          </cell>
          <cell r="AQ70">
            <v>1011</v>
          </cell>
          <cell r="AR70">
            <v>1011</v>
          </cell>
          <cell r="AS70">
            <v>1011</v>
          </cell>
          <cell r="AT70">
            <v>1011</v>
          </cell>
          <cell r="AU70">
            <v>1011</v>
          </cell>
          <cell r="AV70">
            <v>1011</v>
          </cell>
          <cell r="AW70">
            <v>1011</v>
          </cell>
          <cell r="AX70">
            <v>1012</v>
          </cell>
          <cell r="AY70">
            <v>1013</v>
          </cell>
          <cell r="AZ70">
            <v>1014</v>
          </cell>
          <cell r="BA70">
            <v>1016</v>
          </cell>
          <cell r="BB70">
            <v>1017</v>
          </cell>
          <cell r="BC70">
            <v>1018</v>
          </cell>
          <cell r="BD70">
            <v>1020</v>
          </cell>
          <cell r="BE70">
            <v>1021</v>
          </cell>
          <cell r="BF70">
            <v>1023</v>
          </cell>
          <cell r="BG70">
            <v>1024</v>
          </cell>
          <cell r="BH70">
            <v>1026</v>
          </cell>
          <cell r="BI70">
            <v>1027</v>
          </cell>
          <cell r="BJ70">
            <v>1029</v>
          </cell>
          <cell r="BK70">
            <v>1031</v>
          </cell>
          <cell r="BL70">
            <v>1032</v>
          </cell>
          <cell r="BM70">
            <v>1035</v>
          </cell>
          <cell r="BN70">
            <v>1037</v>
          </cell>
          <cell r="BO70">
            <v>1040</v>
          </cell>
          <cell r="BP70">
            <v>1043</v>
          </cell>
          <cell r="BQ70">
            <v>1046</v>
          </cell>
          <cell r="BR70">
            <v>1049</v>
          </cell>
          <cell r="BS70">
            <v>1052</v>
          </cell>
          <cell r="BT70">
            <v>1056</v>
          </cell>
          <cell r="BU70">
            <v>1059</v>
          </cell>
          <cell r="BV70">
            <v>1063</v>
          </cell>
          <cell r="BW70">
            <v>1067</v>
          </cell>
          <cell r="BX70">
            <v>1071</v>
          </cell>
          <cell r="BY70">
            <v>1075</v>
          </cell>
          <cell r="BZ70">
            <v>1080</v>
          </cell>
          <cell r="CA70">
            <v>1085</v>
          </cell>
          <cell r="CB70">
            <v>1090</v>
          </cell>
          <cell r="CC70">
            <v>1096</v>
          </cell>
          <cell r="CD70">
            <v>1101</v>
          </cell>
          <cell r="CE70">
            <v>1108</v>
          </cell>
          <cell r="CF70">
            <v>1115</v>
          </cell>
          <cell r="CG70">
            <v>1122</v>
          </cell>
          <cell r="CH70">
            <v>1129</v>
          </cell>
          <cell r="CI70">
            <v>1135</v>
          </cell>
          <cell r="CJ70">
            <v>1142</v>
          </cell>
          <cell r="CK70">
            <v>1149</v>
          </cell>
          <cell r="CL70">
            <v>1156</v>
          </cell>
          <cell r="CM70">
            <v>1163</v>
          </cell>
          <cell r="CN70">
            <v>1170</v>
          </cell>
          <cell r="CO70">
            <v>1177</v>
          </cell>
        </row>
        <row r="71">
          <cell r="B71" t="str">
            <v>Baton Rouge, LA</v>
          </cell>
          <cell r="C71">
            <v>69</v>
          </cell>
          <cell r="D71">
            <v>1112</v>
          </cell>
          <cell r="E71">
            <v>1113</v>
          </cell>
          <cell r="F71">
            <v>1114</v>
          </cell>
          <cell r="G71">
            <v>1116</v>
          </cell>
          <cell r="H71">
            <v>1117</v>
          </cell>
          <cell r="I71">
            <v>1118</v>
          </cell>
          <cell r="J71">
            <v>1120</v>
          </cell>
          <cell r="K71">
            <v>1121</v>
          </cell>
          <cell r="L71">
            <v>1123</v>
          </cell>
          <cell r="M71">
            <v>1124</v>
          </cell>
          <cell r="N71">
            <v>1127</v>
          </cell>
          <cell r="O71">
            <v>1129</v>
          </cell>
          <cell r="P71">
            <v>1132</v>
          </cell>
          <cell r="Q71">
            <v>1134</v>
          </cell>
          <cell r="R71">
            <v>1136</v>
          </cell>
          <cell r="S71">
            <v>1138</v>
          </cell>
          <cell r="T71">
            <v>1140</v>
          </cell>
          <cell r="U71">
            <v>1142</v>
          </cell>
          <cell r="V71">
            <v>1144</v>
          </cell>
          <cell r="W71">
            <v>1146</v>
          </cell>
          <cell r="X71">
            <v>1148</v>
          </cell>
          <cell r="Y71">
            <v>1149</v>
          </cell>
          <cell r="Z71">
            <v>1151</v>
          </cell>
          <cell r="AA71">
            <v>1153</v>
          </cell>
          <cell r="AB71">
            <v>1155</v>
          </cell>
          <cell r="AC71">
            <v>1159</v>
          </cell>
          <cell r="AD71">
            <v>1162</v>
          </cell>
          <cell r="AE71">
            <v>1166</v>
          </cell>
          <cell r="AF71">
            <v>1171</v>
          </cell>
          <cell r="AG71">
            <v>1176</v>
          </cell>
          <cell r="AH71">
            <v>1180</v>
          </cell>
          <cell r="AI71">
            <v>1184</v>
          </cell>
          <cell r="AJ71">
            <v>1188</v>
          </cell>
          <cell r="AK71">
            <v>1192</v>
          </cell>
          <cell r="AL71">
            <v>1195</v>
          </cell>
          <cell r="AM71">
            <v>1197</v>
          </cell>
          <cell r="AN71">
            <v>1199</v>
          </cell>
          <cell r="AO71">
            <v>1199</v>
          </cell>
          <cell r="AP71">
            <v>1200</v>
          </cell>
          <cell r="AQ71">
            <v>1200</v>
          </cell>
          <cell r="AR71">
            <v>1199</v>
          </cell>
          <cell r="AS71">
            <v>1199</v>
          </cell>
          <cell r="AT71">
            <v>1198</v>
          </cell>
          <cell r="AU71">
            <v>1196</v>
          </cell>
          <cell r="AV71">
            <v>1195</v>
          </cell>
          <cell r="AW71">
            <v>1194</v>
          </cell>
          <cell r="AX71">
            <v>1194</v>
          </cell>
          <cell r="AY71">
            <v>1194</v>
          </cell>
          <cell r="AZ71">
            <v>1194</v>
          </cell>
          <cell r="BA71">
            <v>1195</v>
          </cell>
          <cell r="BB71">
            <v>1196</v>
          </cell>
          <cell r="BC71">
            <v>1196</v>
          </cell>
          <cell r="BD71">
            <v>1197</v>
          </cell>
          <cell r="BE71">
            <v>1197</v>
          </cell>
          <cell r="BF71">
            <v>1198</v>
          </cell>
          <cell r="BG71">
            <v>1198</v>
          </cell>
          <cell r="BH71">
            <v>1198</v>
          </cell>
          <cell r="BI71">
            <v>1198</v>
          </cell>
          <cell r="BJ71">
            <v>1198</v>
          </cell>
          <cell r="BK71">
            <v>1198</v>
          </cell>
          <cell r="BL71">
            <v>1199</v>
          </cell>
          <cell r="BM71">
            <v>1199</v>
          </cell>
          <cell r="BN71">
            <v>1199</v>
          </cell>
          <cell r="BO71">
            <v>1199</v>
          </cell>
          <cell r="BP71">
            <v>1199</v>
          </cell>
          <cell r="BQ71">
            <v>1199</v>
          </cell>
          <cell r="BR71">
            <v>1199</v>
          </cell>
          <cell r="BS71">
            <v>1198</v>
          </cell>
          <cell r="BT71">
            <v>1198</v>
          </cell>
          <cell r="BU71">
            <v>1198</v>
          </cell>
          <cell r="BV71">
            <v>1198</v>
          </cell>
          <cell r="BW71">
            <v>1198</v>
          </cell>
          <cell r="BX71">
            <v>1198</v>
          </cell>
          <cell r="BY71">
            <v>1199</v>
          </cell>
          <cell r="BZ71">
            <v>1200</v>
          </cell>
          <cell r="CA71">
            <v>1201</v>
          </cell>
          <cell r="CB71">
            <v>1204</v>
          </cell>
          <cell r="CC71">
            <v>1207</v>
          </cell>
          <cell r="CD71">
            <v>1210</v>
          </cell>
          <cell r="CE71">
            <v>1215</v>
          </cell>
          <cell r="CF71">
            <v>1219</v>
          </cell>
          <cell r="CG71">
            <v>1223</v>
          </cell>
          <cell r="CH71">
            <v>1228</v>
          </cell>
          <cell r="CI71">
            <v>1232</v>
          </cell>
          <cell r="CJ71">
            <v>1237</v>
          </cell>
          <cell r="CK71">
            <v>1241</v>
          </cell>
          <cell r="CL71">
            <v>1246</v>
          </cell>
          <cell r="CM71">
            <v>1250</v>
          </cell>
          <cell r="CN71">
            <v>1255</v>
          </cell>
          <cell r="CO71">
            <v>1260</v>
          </cell>
        </row>
        <row r="72">
          <cell r="B72" t="str">
            <v>Dayton, OH</v>
          </cell>
          <cell r="C72">
            <v>70</v>
          </cell>
          <cell r="D72">
            <v>806</v>
          </cell>
          <cell r="E72">
            <v>808</v>
          </cell>
          <cell r="F72">
            <v>810</v>
          </cell>
          <cell r="G72">
            <v>812</v>
          </cell>
          <cell r="H72">
            <v>813</v>
          </cell>
          <cell r="I72">
            <v>815</v>
          </cell>
          <cell r="J72">
            <v>817</v>
          </cell>
          <cell r="K72">
            <v>818</v>
          </cell>
          <cell r="L72">
            <v>820</v>
          </cell>
          <cell r="M72">
            <v>822</v>
          </cell>
          <cell r="N72">
            <v>824</v>
          </cell>
          <cell r="O72">
            <v>826</v>
          </cell>
          <cell r="P72">
            <v>827</v>
          </cell>
          <cell r="Q72">
            <v>829</v>
          </cell>
          <cell r="R72">
            <v>831</v>
          </cell>
          <cell r="S72">
            <v>833</v>
          </cell>
          <cell r="T72">
            <v>835</v>
          </cell>
          <cell r="U72">
            <v>837</v>
          </cell>
          <cell r="V72">
            <v>839</v>
          </cell>
          <cell r="W72">
            <v>842</v>
          </cell>
          <cell r="X72">
            <v>845</v>
          </cell>
          <cell r="Y72">
            <v>848</v>
          </cell>
          <cell r="Z72">
            <v>851</v>
          </cell>
          <cell r="AA72">
            <v>853</v>
          </cell>
          <cell r="AB72">
            <v>856</v>
          </cell>
          <cell r="AC72">
            <v>859</v>
          </cell>
          <cell r="AD72">
            <v>861</v>
          </cell>
          <cell r="AE72">
            <v>864</v>
          </cell>
          <cell r="AF72">
            <v>866</v>
          </cell>
          <cell r="AG72">
            <v>868</v>
          </cell>
          <cell r="AH72">
            <v>871</v>
          </cell>
          <cell r="AI72">
            <v>872</v>
          </cell>
          <cell r="AJ72">
            <v>874</v>
          </cell>
          <cell r="AK72">
            <v>876</v>
          </cell>
          <cell r="AL72">
            <v>878</v>
          </cell>
          <cell r="AM72">
            <v>880</v>
          </cell>
          <cell r="AN72">
            <v>882</v>
          </cell>
          <cell r="AO72">
            <v>885</v>
          </cell>
          <cell r="AP72">
            <v>887</v>
          </cell>
          <cell r="AQ72">
            <v>890</v>
          </cell>
          <cell r="AR72">
            <v>893</v>
          </cell>
          <cell r="AS72">
            <v>896</v>
          </cell>
          <cell r="AT72">
            <v>899</v>
          </cell>
          <cell r="AU72">
            <v>902</v>
          </cell>
          <cell r="AV72">
            <v>904</v>
          </cell>
          <cell r="AW72">
            <v>907</v>
          </cell>
          <cell r="AX72">
            <v>910</v>
          </cell>
          <cell r="AY72">
            <v>913</v>
          </cell>
          <cell r="AZ72">
            <v>916</v>
          </cell>
          <cell r="BA72">
            <v>919</v>
          </cell>
          <cell r="BB72">
            <v>922</v>
          </cell>
          <cell r="BC72">
            <v>924</v>
          </cell>
          <cell r="BD72">
            <v>927</v>
          </cell>
          <cell r="BE72">
            <v>929</v>
          </cell>
          <cell r="BF72">
            <v>932</v>
          </cell>
          <cell r="BG72">
            <v>935</v>
          </cell>
          <cell r="BH72">
            <v>937</v>
          </cell>
          <cell r="BI72">
            <v>940</v>
          </cell>
          <cell r="BJ72">
            <v>943</v>
          </cell>
          <cell r="BK72">
            <v>946</v>
          </cell>
          <cell r="BL72">
            <v>949</v>
          </cell>
          <cell r="BM72">
            <v>953</v>
          </cell>
          <cell r="BN72">
            <v>956</v>
          </cell>
          <cell r="BO72">
            <v>960</v>
          </cell>
          <cell r="BP72">
            <v>964</v>
          </cell>
          <cell r="BQ72">
            <v>968</v>
          </cell>
          <cell r="BR72">
            <v>972</v>
          </cell>
          <cell r="BS72">
            <v>976</v>
          </cell>
          <cell r="BT72">
            <v>979</v>
          </cell>
          <cell r="BU72">
            <v>983</v>
          </cell>
          <cell r="BV72">
            <v>987</v>
          </cell>
          <cell r="BW72">
            <v>990</v>
          </cell>
          <cell r="BX72">
            <v>993</v>
          </cell>
          <cell r="BY72">
            <v>997</v>
          </cell>
          <cell r="BZ72">
            <v>1001</v>
          </cell>
          <cell r="CA72">
            <v>1004</v>
          </cell>
          <cell r="CB72">
            <v>1009</v>
          </cell>
          <cell r="CC72">
            <v>1013</v>
          </cell>
          <cell r="CD72">
            <v>1017</v>
          </cell>
          <cell r="CE72">
            <v>1023</v>
          </cell>
          <cell r="CF72">
            <v>1029</v>
          </cell>
          <cell r="CG72">
            <v>1035</v>
          </cell>
          <cell r="CH72">
            <v>1042</v>
          </cell>
          <cell r="CI72">
            <v>1048</v>
          </cell>
          <cell r="CJ72">
            <v>1054</v>
          </cell>
          <cell r="CK72">
            <v>1061</v>
          </cell>
          <cell r="CL72">
            <v>1067</v>
          </cell>
          <cell r="CM72">
            <v>1074</v>
          </cell>
          <cell r="CN72">
            <v>1081</v>
          </cell>
          <cell r="CO72">
            <v>1087</v>
          </cell>
        </row>
        <row r="73">
          <cell r="B73" t="str">
            <v>Greensboro, NC</v>
          </cell>
          <cell r="C73">
            <v>73</v>
          </cell>
          <cell r="D73">
            <v>957</v>
          </cell>
          <cell r="E73">
            <v>958</v>
          </cell>
          <cell r="F73">
            <v>959</v>
          </cell>
          <cell r="G73">
            <v>960</v>
          </cell>
          <cell r="H73">
            <v>961</v>
          </cell>
          <cell r="I73">
            <v>962</v>
          </cell>
          <cell r="J73">
            <v>963</v>
          </cell>
          <cell r="K73">
            <v>964</v>
          </cell>
          <cell r="L73">
            <v>965</v>
          </cell>
          <cell r="M73">
            <v>966</v>
          </cell>
          <cell r="N73">
            <v>968</v>
          </cell>
          <cell r="O73">
            <v>970</v>
          </cell>
          <cell r="P73">
            <v>972</v>
          </cell>
          <cell r="Q73">
            <v>974</v>
          </cell>
          <cell r="R73">
            <v>976</v>
          </cell>
          <cell r="S73">
            <v>978</v>
          </cell>
          <cell r="T73">
            <v>979</v>
          </cell>
          <cell r="U73">
            <v>981</v>
          </cell>
          <cell r="V73">
            <v>982</v>
          </cell>
          <cell r="W73">
            <v>983</v>
          </cell>
          <cell r="X73">
            <v>984</v>
          </cell>
          <cell r="Y73">
            <v>986</v>
          </cell>
          <cell r="Z73">
            <v>987</v>
          </cell>
          <cell r="AA73">
            <v>987</v>
          </cell>
          <cell r="AB73">
            <v>988</v>
          </cell>
          <cell r="AC73">
            <v>990</v>
          </cell>
          <cell r="AD73">
            <v>992</v>
          </cell>
          <cell r="AE73">
            <v>994</v>
          </cell>
          <cell r="AF73">
            <v>997</v>
          </cell>
          <cell r="AG73">
            <v>1001</v>
          </cell>
          <cell r="AH73">
            <v>1004</v>
          </cell>
          <cell r="AI73">
            <v>1008</v>
          </cell>
          <cell r="AJ73">
            <v>1012</v>
          </cell>
          <cell r="AK73">
            <v>1015</v>
          </cell>
          <cell r="AL73">
            <v>1019</v>
          </cell>
          <cell r="AM73">
            <v>1022</v>
          </cell>
          <cell r="AN73">
            <v>1026</v>
          </cell>
          <cell r="AO73">
            <v>1029</v>
          </cell>
          <cell r="AP73">
            <v>1032</v>
          </cell>
          <cell r="AQ73">
            <v>1035</v>
          </cell>
          <cell r="AR73">
            <v>1038</v>
          </cell>
          <cell r="AS73">
            <v>1040</v>
          </cell>
          <cell r="AT73">
            <v>1043</v>
          </cell>
          <cell r="AU73">
            <v>1045</v>
          </cell>
          <cell r="AV73">
            <v>1047</v>
          </cell>
          <cell r="AW73">
            <v>1050</v>
          </cell>
          <cell r="AX73">
            <v>1052</v>
          </cell>
          <cell r="AY73">
            <v>1054</v>
          </cell>
          <cell r="AZ73">
            <v>1057</v>
          </cell>
          <cell r="BA73">
            <v>1060</v>
          </cell>
          <cell r="BB73">
            <v>1063</v>
          </cell>
          <cell r="BC73">
            <v>1066</v>
          </cell>
          <cell r="BD73">
            <v>1069</v>
          </cell>
          <cell r="BE73">
            <v>1073</v>
          </cell>
          <cell r="BF73">
            <v>1076</v>
          </cell>
          <cell r="BG73">
            <v>1080</v>
          </cell>
          <cell r="BH73">
            <v>1084</v>
          </cell>
          <cell r="BI73">
            <v>1088</v>
          </cell>
          <cell r="BJ73">
            <v>1093</v>
          </cell>
          <cell r="BK73">
            <v>1097</v>
          </cell>
          <cell r="BL73">
            <v>1102</v>
          </cell>
          <cell r="BM73">
            <v>1107</v>
          </cell>
          <cell r="BN73">
            <v>1111</v>
          </cell>
          <cell r="BO73">
            <v>1116</v>
          </cell>
          <cell r="BP73">
            <v>1121</v>
          </cell>
          <cell r="BQ73">
            <v>1125</v>
          </cell>
          <cell r="BR73">
            <v>1130</v>
          </cell>
          <cell r="BS73">
            <v>1134</v>
          </cell>
          <cell r="BT73">
            <v>1138</v>
          </cell>
          <cell r="BU73">
            <v>1143</v>
          </cell>
          <cell r="BV73">
            <v>1147</v>
          </cell>
          <cell r="BW73">
            <v>1151</v>
          </cell>
          <cell r="BX73">
            <v>1155</v>
          </cell>
          <cell r="BY73">
            <v>1160</v>
          </cell>
          <cell r="BZ73">
            <v>1164</v>
          </cell>
          <cell r="CA73">
            <v>1169</v>
          </cell>
          <cell r="CB73">
            <v>1176</v>
          </cell>
          <cell r="CC73">
            <v>1182</v>
          </cell>
          <cell r="CD73">
            <v>1189</v>
          </cell>
          <cell r="CE73">
            <v>1198</v>
          </cell>
          <cell r="CF73">
            <v>1207</v>
          </cell>
          <cell r="CG73">
            <v>1217</v>
          </cell>
          <cell r="CH73">
            <v>1227</v>
          </cell>
          <cell r="CI73">
            <v>1237</v>
          </cell>
          <cell r="CJ73">
            <v>1248</v>
          </cell>
          <cell r="CK73">
            <v>1258</v>
          </cell>
          <cell r="CL73">
            <v>1269</v>
          </cell>
          <cell r="CM73">
            <v>1280</v>
          </cell>
          <cell r="CN73">
            <v>1290</v>
          </cell>
          <cell r="CO73">
            <v>1301</v>
          </cell>
        </row>
        <row r="74">
          <cell r="B74" t="str">
            <v>Akron, OH</v>
          </cell>
          <cell r="C74">
            <v>74</v>
          </cell>
          <cell r="D74">
            <v>783</v>
          </cell>
          <cell r="E74">
            <v>786</v>
          </cell>
          <cell r="F74">
            <v>789</v>
          </cell>
          <cell r="G74">
            <v>793</v>
          </cell>
          <cell r="H74">
            <v>796</v>
          </cell>
          <cell r="I74">
            <v>800</v>
          </cell>
          <cell r="J74">
            <v>803</v>
          </cell>
          <cell r="K74">
            <v>806</v>
          </cell>
          <cell r="L74">
            <v>810</v>
          </cell>
          <cell r="M74">
            <v>813</v>
          </cell>
          <cell r="N74">
            <v>817</v>
          </cell>
          <cell r="O74">
            <v>820</v>
          </cell>
          <cell r="P74">
            <v>824</v>
          </cell>
          <cell r="Q74">
            <v>827</v>
          </cell>
          <cell r="R74">
            <v>829</v>
          </cell>
          <cell r="S74">
            <v>832</v>
          </cell>
          <cell r="T74">
            <v>834</v>
          </cell>
          <cell r="U74">
            <v>837</v>
          </cell>
          <cell r="V74">
            <v>839</v>
          </cell>
          <cell r="W74">
            <v>841</v>
          </cell>
          <cell r="X74">
            <v>842</v>
          </cell>
          <cell r="Y74">
            <v>844</v>
          </cell>
          <cell r="Z74">
            <v>845</v>
          </cell>
          <cell r="AA74">
            <v>846</v>
          </cell>
          <cell r="AB74">
            <v>848</v>
          </cell>
          <cell r="AC74">
            <v>849</v>
          </cell>
          <cell r="AD74">
            <v>851</v>
          </cell>
          <cell r="AE74">
            <v>852</v>
          </cell>
          <cell r="AF74">
            <v>853</v>
          </cell>
          <cell r="AG74">
            <v>855</v>
          </cell>
          <cell r="AH74">
            <v>856</v>
          </cell>
          <cell r="AI74">
            <v>858</v>
          </cell>
          <cell r="AJ74">
            <v>859</v>
          </cell>
          <cell r="AK74">
            <v>860</v>
          </cell>
          <cell r="AL74">
            <v>862</v>
          </cell>
          <cell r="AM74">
            <v>864</v>
          </cell>
          <cell r="AN74">
            <v>865</v>
          </cell>
          <cell r="AO74">
            <v>867</v>
          </cell>
          <cell r="AP74">
            <v>868</v>
          </cell>
          <cell r="AQ74">
            <v>869</v>
          </cell>
          <cell r="AR74">
            <v>871</v>
          </cell>
          <cell r="AS74">
            <v>872</v>
          </cell>
          <cell r="AT74">
            <v>873</v>
          </cell>
          <cell r="AU74">
            <v>874</v>
          </cell>
          <cell r="AV74">
            <v>876</v>
          </cell>
          <cell r="AW74">
            <v>877</v>
          </cell>
          <cell r="AX74">
            <v>879</v>
          </cell>
          <cell r="AY74">
            <v>880</v>
          </cell>
          <cell r="AZ74">
            <v>882</v>
          </cell>
          <cell r="BA74">
            <v>883</v>
          </cell>
          <cell r="BB74">
            <v>885</v>
          </cell>
          <cell r="BC74">
            <v>886</v>
          </cell>
          <cell r="BD74">
            <v>888</v>
          </cell>
          <cell r="BE74">
            <v>890</v>
          </cell>
          <cell r="BF74">
            <v>892</v>
          </cell>
          <cell r="BG74">
            <v>894</v>
          </cell>
          <cell r="BH74">
            <v>896</v>
          </cell>
          <cell r="BI74">
            <v>898</v>
          </cell>
          <cell r="BJ74">
            <v>900</v>
          </cell>
          <cell r="BK74">
            <v>902</v>
          </cell>
          <cell r="BL74">
            <v>904</v>
          </cell>
          <cell r="BM74">
            <v>906</v>
          </cell>
          <cell r="BN74">
            <v>908</v>
          </cell>
          <cell r="BO74">
            <v>911</v>
          </cell>
          <cell r="BP74">
            <v>914</v>
          </cell>
          <cell r="BQ74">
            <v>917</v>
          </cell>
          <cell r="BR74">
            <v>920</v>
          </cell>
          <cell r="BS74">
            <v>922</v>
          </cell>
          <cell r="BT74">
            <v>925</v>
          </cell>
          <cell r="BU74">
            <v>928</v>
          </cell>
          <cell r="BV74">
            <v>932</v>
          </cell>
          <cell r="BW74">
            <v>935</v>
          </cell>
          <cell r="BX74">
            <v>938</v>
          </cell>
          <cell r="BY74">
            <v>941</v>
          </cell>
          <cell r="BZ74">
            <v>944</v>
          </cell>
          <cell r="CA74">
            <v>948</v>
          </cell>
          <cell r="CB74">
            <v>951</v>
          </cell>
          <cell r="CC74">
            <v>955</v>
          </cell>
          <cell r="CD74">
            <v>958</v>
          </cell>
          <cell r="CE74">
            <v>964</v>
          </cell>
          <cell r="CF74">
            <v>970</v>
          </cell>
          <cell r="CG74">
            <v>976</v>
          </cell>
          <cell r="CH74">
            <v>983</v>
          </cell>
          <cell r="CI74">
            <v>990</v>
          </cell>
          <cell r="CJ74">
            <v>997</v>
          </cell>
          <cell r="CK74">
            <v>1004</v>
          </cell>
          <cell r="CL74">
            <v>1012</v>
          </cell>
          <cell r="CM74">
            <v>1019</v>
          </cell>
          <cell r="CN74">
            <v>1026</v>
          </cell>
          <cell r="CO74">
            <v>1034</v>
          </cell>
        </row>
        <row r="75">
          <cell r="B75" t="str">
            <v>North Port-Sarasota-Bradenton, FL</v>
          </cell>
          <cell r="C75">
            <v>75</v>
          </cell>
          <cell r="D75">
            <v>1276</v>
          </cell>
          <cell r="E75">
            <v>1285</v>
          </cell>
          <cell r="F75">
            <v>1295</v>
          </cell>
          <cell r="G75">
            <v>1304</v>
          </cell>
          <cell r="H75">
            <v>1313</v>
          </cell>
          <cell r="I75">
            <v>1323</v>
          </cell>
          <cell r="J75">
            <v>1332</v>
          </cell>
          <cell r="K75">
            <v>1341</v>
          </cell>
          <cell r="L75">
            <v>1350</v>
          </cell>
          <cell r="M75">
            <v>1360</v>
          </cell>
          <cell r="N75">
            <v>1368</v>
          </cell>
          <cell r="O75">
            <v>1376</v>
          </cell>
          <cell r="P75">
            <v>1385</v>
          </cell>
          <cell r="Q75">
            <v>1393</v>
          </cell>
          <cell r="R75">
            <v>1401</v>
          </cell>
          <cell r="S75">
            <v>1410</v>
          </cell>
          <cell r="T75">
            <v>1417</v>
          </cell>
          <cell r="U75">
            <v>1424</v>
          </cell>
          <cell r="V75">
            <v>1432</v>
          </cell>
          <cell r="W75">
            <v>1439</v>
          </cell>
          <cell r="X75">
            <v>1445</v>
          </cell>
          <cell r="Y75">
            <v>1452</v>
          </cell>
          <cell r="Z75">
            <v>1458</v>
          </cell>
          <cell r="AA75">
            <v>1463</v>
          </cell>
          <cell r="AB75">
            <v>1468</v>
          </cell>
          <cell r="AC75">
            <v>1472</v>
          </cell>
          <cell r="AD75">
            <v>1476</v>
          </cell>
          <cell r="AE75">
            <v>1480</v>
          </cell>
          <cell r="AF75">
            <v>1484</v>
          </cell>
          <cell r="AG75">
            <v>1488</v>
          </cell>
          <cell r="AH75">
            <v>1492</v>
          </cell>
          <cell r="AI75">
            <v>1495</v>
          </cell>
          <cell r="AJ75">
            <v>1499</v>
          </cell>
          <cell r="AK75">
            <v>1503</v>
          </cell>
          <cell r="AL75">
            <v>1507</v>
          </cell>
          <cell r="AM75">
            <v>1511</v>
          </cell>
          <cell r="AN75">
            <v>1515</v>
          </cell>
          <cell r="AO75">
            <v>1519</v>
          </cell>
          <cell r="AP75">
            <v>1523</v>
          </cell>
          <cell r="AQ75">
            <v>1527</v>
          </cell>
          <cell r="AR75">
            <v>1531</v>
          </cell>
          <cell r="AS75">
            <v>1535</v>
          </cell>
          <cell r="AT75">
            <v>1539</v>
          </cell>
          <cell r="AU75">
            <v>1542</v>
          </cell>
          <cell r="AV75">
            <v>1546</v>
          </cell>
          <cell r="AW75">
            <v>1550</v>
          </cell>
          <cell r="AX75">
            <v>1554</v>
          </cell>
          <cell r="AY75">
            <v>1558</v>
          </cell>
          <cell r="AZ75">
            <v>1563</v>
          </cell>
          <cell r="BA75">
            <v>1568</v>
          </cell>
          <cell r="BB75">
            <v>1573</v>
          </cell>
          <cell r="BC75">
            <v>1578</v>
          </cell>
          <cell r="BD75">
            <v>1583</v>
          </cell>
          <cell r="BE75">
            <v>1589</v>
          </cell>
          <cell r="BF75">
            <v>1594</v>
          </cell>
          <cell r="BG75">
            <v>1599</v>
          </cell>
          <cell r="BH75">
            <v>1603</v>
          </cell>
          <cell r="BI75">
            <v>1608</v>
          </cell>
          <cell r="BJ75">
            <v>1613</v>
          </cell>
          <cell r="BK75">
            <v>1618</v>
          </cell>
          <cell r="BL75">
            <v>1623</v>
          </cell>
          <cell r="BM75">
            <v>1628</v>
          </cell>
          <cell r="BN75">
            <v>1633</v>
          </cell>
          <cell r="BO75">
            <v>1639</v>
          </cell>
          <cell r="BP75">
            <v>1644</v>
          </cell>
          <cell r="BQ75">
            <v>1650</v>
          </cell>
          <cell r="BR75">
            <v>1656</v>
          </cell>
          <cell r="BS75">
            <v>1660</v>
          </cell>
          <cell r="BT75">
            <v>1664</v>
          </cell>
          <cell r="BU75">
            <v>1669</v>
          </cell>
          <cell r="BV75">
            <v>1672</v>
          </cell>
          <cell r="BW75">
            <v>1676</v>
          </cell>
          <cell r="BX75">
            <v>1679</v>
          </cell>
          <cell r="BY75">
            <v>1684</v>
          </cell>
          <cell r="BZ75">
            <v>1689</v>
          </cell>
          <cell r="CA75">
            <v>1693</v>
          </cell>
          <cell r="CB75">
            <v>1701</v>
          </cell>
          <cell r="CC75">
            <v>1708</v>
          </cell>
          <cell r="CD75">
            <v>1715</v>
          </cell>
          <cell r="CE75">
            <v>1729</v>
          </cell>
          <cell r="CF75">
            <v>1742</v>
          </cell>
          <cell r="CG75">
            <v>1756</v>
          </cell>
          <cell r="CH75">
            <v>1774</v>
          </cell>
          <cell r="CI75">
            <v>1792</v>
          </cell>
          <cell r="CJ75">
            <v>1809</v>
          </cell>
          <cell r="CK75">
            <v>1828</v>
          </cell>
          <cell r="CL75">
            <v>1846</v>
          </cell>
          <cell r="CM75">
            <v>1865</v>
          </cell>
          <cell r="CN75">
            <v>1884</v>
          </cell>
          <cell r="CO75">
            <v>1903</v>
          </cell>
        </row>
        <row r="76">
          <cell r="B76" t="str">
            <v>Little Rock, AR</v>
          </cell>
          <cell r="C76">
            <v>76</v>
          </cell>
          <cell r="D76">
            <v>813</v>
          </cell>
          <cell r="E76">
            <v>814</v>
          </cell>
          <cell r="F76">
            <v>815</v>
          </cell>
          <cell r="G76">
            <v>816</v>
          </cell>
          <cell r="H76">
            <v>817</v>
          </cell>
          <cell r="I76">
            <v>818</v>
          </cell>
          <cell r="J76">
            <v>819</v>
          </cell>
          <cell r="K76">
            <v>820</v>
          </cell>
          <cell r="L76">
            <v>821</v>
          </cell>
          <cell r="M76">
            <v>822</v>
          </cell>
          <cell r="N76">
            <v>823</v>
          </cell>
          <cell r="O76">
            <v>824</v>
          </cell>
          <cell r="P76">
            <v>825</v>
          </cell>
          <cell r="Q76">
            <v>826</v>
          </cell>
          <cell r="R76">
            <v>827</v>
          </cell>
          <cell r="S76">
            <v>828</v>
          </cell>
          <cell r="T76">
            <v>828</v>
          </cell>
          <cell r="U76">
            <v>829</v>
          </cell>
          <cell r="V76">
            <v>830</v>
          </cell>
          <cell r="W76">
            <v>831</v>
          </cell>
          <cell r="X76">
            <v>832</v>
          </cell>
          <cell r="Y76">
            <v>833</v>
          </cell>
          <cell r="Z76">
            <v>833</v>
          </cell>
          <cell r="AA76">
            <v>833</v>
          </cell>
          <cell r="AB76">
            <v>834</v>
          </cell>
          <cell r="AC76">
            <v>834</v>
          </cell>
          <cell r="AD76">
            <v>835</v>
          </cell>
          <cell r="AE76">
            <v>835</v>
          </cell>
          <cell r="AF76">
            <v>836</v>
          </cell>
          <cell r="AG76">
            <v>837</v>
          </cell>
          <cell r="AH76">
            <v>838</v>
          </cell>
          <cell r="AI76">
            <v>839</v>
          </cell>
          <cell r="AJ76">
            <v>840</v>
          </cell>
          <cell r="AK76">
            <v>841</v>
          </cell>
          <cell r="AL76">
            <v>842</v>
          </cell>
          <cell r="AM76">
            <v>843</v>
          </cell>
          <cell r="AN76">
            <v>844</v>
          </cell>
          <cell r="AO76">
            <v>845</v>
          </cell>
          <cell r="AP76">
            <v>846</v>
          </cell>
          <cell r="AQ76">
            <v>847</v>
          </cell>
          <cell r="AR76">
            <v>848</v>
          </cell>
          <cell r="AS76">
            <v>849</v>
          </cell>
          <cell r="AT76">
            <v>850</v>
          </cell>
          <cell r="AU76">
            <v>851</v>
          </cell>
          <cell r="AV76">
            <v>851</v>
          </cell>
          <cell r="AW76">
            <v>852</v>
          </cell>
          <cell r="AX76">
            <v>853</v>
          </cell>
          <cell r="AY76">
            <v>853</v>
          </cell>
          <cell r="AZ76">
            <v>854</v>
          </cell>
          <cell r="BA76">
            <v>854</v>
          </cell>
          <cell r="BB76">
            <v>855</v>
          </cell>
          <cell r="BC76">
            <v>856</v>
          </cell>
          <cell r="BD76">
            <v>857</v>
          </cell>
          <cell r="BE76">
            <v>858</v>
          </cell>
          <cell r="BF76">
            <v>859</v>
          </cell>
          <cell r="BG76">
            <v>861</v>
          </cell>
          <cell r="BH76">
            <v>862</v>
          </cell>
          <cell r="BI76">
            <v>864</v>
          </cell>
          <cell r="BJ76">
            <v>866</v>
          </cell>
          <cell r="BK76">
            <v>868</v>
          </cell>
          <cell r="BL76">
            <v>870</v>
          </cell>
          <cell r="BM76">
            <v>872</v>
          </cell>
          <cell r="BN76">
            <v>873</v>
          </cell>
          <cell r="BO76">
            <v>875</v>
          </cell>
          <cell r="BP76">
            <v>877</v>
          </cell>
          <cell r="BQ76">
            <v>878</v>
          </cell>
          <cell r="BR76">
            <v>880</v>
          </cell>
          <cell r="BS76">
            <v>882</v>
          </cell>
          <cell r="BT76">
            <v>883</v>
          </cell>
          <cell r="BU76">
            <v>885</v>
          </cell>
          <cell r="BV76">
            <v>887</v>
          </cell>
          <cell r="BW76">
            <v>889</v>
          </cell>
          <cell r="BX76">
            <v>890</v>
          </cell>
          <cell r="BY76">
            <v>893</v>
          </cell>
          <cell r="BZ76">
            <v>896</v>
          </cell>
          <cell r="CA76">
            <v>898</v>
          </cell>
          <cell r="CB76">
            <v>902</v>
          </cell>
          <cell r="CC76">
            <v>906</v>
          </cell>
          <cell r="CD76">
            <v>909</v>
          </cell>
          <cell r="CE76">
            <v>915</v>
          </cell>
          <cell r="CF76">
            <v>920</v>
          </cell>
          <cell r="CG76">
            <v>925</v>
          </cell>
          <cell r="CH76">
            <v>932</v>
          </cell>
          <cell r="CI76">
            <v>938</v>
          </cell>
          <cell r="CJ76">
            <v>944</v>
          </cell>
          <cell r="CK76">
            <v>950</v>
          </cell>
          <cell r="CL76">
            <v>956</v>
          </cell>
          <cell r="CM76">
            <v>962</v>
          </cell>
          <cell r="CN76">
            <v>968</v>
          </cell>
          <cell r="CO76">
            <v>975</v>
          </cell>
        </row>
        <row r="109">
          <cell r="D109" t="str">
            <v>2014</v>
          </cell>
          <cell r="E109" t="str">
            <v>2014</v>
          </cell>
          <cell r="F109" t="str">
            <v>2014</v>
          </cell>
          <cell r="G109" t="str">
            <v>2014</v>
          </cell>
          <cell r="H109" t="str">
            <v>2014</v>
          </cell>
          <cell r="I109" t="str">
            <v>2014</v>
          </cell>
          <cell r="J109" t="str">
            <v>2014</v>
          </cell>
          <cell r="K109" t="str">
            <v>2014</v>
          </cell>
          <cell r="L109" t="str">
            <v>2014</v>
          </cell>
          <cell r="M109" t="str">
            <v>2014</v>
          </cell>
          <cell r="N109" t="str">
            <v>2014</v>
          </cell>
          <cell r="O109" t="str">
            <v>2014</v>
          </cell>
          <cell r="P109" t="str">
            <v>2015</v>
          </cell>
          <cell r="Q109" t="str">
            <v>2015</v>
          </cell>
          <cell r="R109" t="str">
            <v>2015</v>
          </cell>
          <cell r="S109" t="str">
            <v>2015</v>
          </cell>
          <cell r="T109" t="str">
            <v>2015</v>
          </cell>
          <cell r="U109" t="str">
            <v>2015</v>
          </cell>
          <cell r="V109" t="str">
            <v>2015</v>
          </cell>
          <cell r="W109" t="str">
            <v>2015</v>
          </cell>
          <cell r="X109" t="str">
            <v>2015</v>
          </cell>
          <cell r="Y109" t="str">
            <v>2015</v>
          </cell>
          <cell r="Z109" t="str">
            <v>2015</v>
          </cell>
          <cell r="AA109" t="str">
            <v>2015</v>
          </cell>
          <cell r="AB109" t="str">
            <v>2016</v>
          </cell>
          <cell r="AC109" t="str">
            <v>2016</v>
          </cell>
          <cell r="AD109" t="str">
            <v>2016</v>
          </cell>
          <cell r="AE109" t="str">
            <v>2016</v>
          </cell>
          <cell r="AF109" t="str">
            <v>2016</v>
          </cell>
          <cell r="AG109" t="str">
            <v>2016</v>
          </cell>
          <cell r="AH109" t="str">
            <v>2016</v>
          </cell>
          <cell r="AI109" t="str">
            <v>2016</v>
          </cell>
          <cell r="AJ109" t="str">
            <v>2016</v>
          </cell>
          <cell r="AK109" t="str">
            <v>2016</v>
          </cell>
          <cell r="AL109" t="str">
            <v>2016</v>
          </cell>
          <cell r="AM109" t="str">
            <v>2016</v>
          </cell>
          <cell r="AN109" t="str">
            <v>2017</v>
          </cell>
          <cell r="AO109" t="str">
            <v>2017</v>
          </cell>
          <cell r="AP109" t="str">
            <v>2017</v>
          </cell>
          <cell r="AQ109" t="str">
            <v>2017</v>
          </cell>
          <cell r="AR109" t="str">
            <v>2017</v>
          </cell>
          <cell r="AS109" t="str">
            <v>2017</v>
          </cell>
          <cell r="AT109" t="str">
            <v>2017</v>
          </cell>
          <cell r="AU109" t="str">
            <v>2017</v>
          </cell>
          <cell r="AV109" t="str">
            <v>2017</v>
          </cell>
          <cell r="AW109" t="str">
            <v>2017</v>
          </cell>
          <cell r="AX109" t="str">
            <v>2017</v>
          </cell>
          <cell r="AY109" t="str">
            <v>2017</v>
          </cell>
          <cell r="AZ109" t="str">
            <v>2018</v>
          </cell>
          <cell r="BA109" t="str">
            <v>2018</v>
          </cell>
          <cell r="BB109" t="str">
            <v>2018</v>
          </cell>
          <cell r="BC109" t="str">
            <v>2018</v>
          </cell>
          <cell r="BD109" t="str">
            <v>2018</v>
          </cell>
          <cell r="BE109" t="str">
            <v>2018</v>
          </cell>
          <cell r="BF109" t="str">
            <v>2018</v>
          </cell>
          <cell r="BG109" t="str">
            <v>2018</v>
          </cell>
          <cell r="BH109" t="str">
            <v>2018</v>
          </cell>
          <cell r="BI109" t="str">
            <v>2018</v>
          </cell>
          <cell r="BJ109" t="str">
            <v>2018</v>
          </cell>
          <cell r="BK109" t="str">
            <v>2018</v>
          </cell>
          <cell r="BL109" t="str">
            <v>2019</v>
          </cell>
          <cell r="BM109" t="str">
            <v>2019</v>
          </cell>
          <cell r="BN109" t="str">
            <v>2019</v>
          </cell>
          <cell r="BO109" t="str">
            <v>2019</v>
          </cell>
          <cell r="BP109" t="str">
            <v>2019</v>
          </cell>
          <cell r="BQ109" t="str">
            <v>2019</v>
          </cell>
          <cell r="BR109" t="str">
            <v>2019</v>
          </cell>
          <cell r="BS109" t="str">
            <v>2019</v>
          </cell>
          <cell r="BT109" t="str">
            <v>2019</v>
          </cell>
          <cell r="BU109" t="str">
            <v>2019</v>
          </cell>
          <cell r="BV109" t="str">
            <v>2019</v>
          </cell>
          <cell r="BW109" t="str">
            <v>2019</v>
          </cell>
          <cell r="BX109" t="str">
            <v>2020</v>
          </cell>
          <cell r="BY109" t="str">
            <v>2020</v>
          </cell>
          <cell r="BZ109" t="str">
            <v>2020</v>
          </cell>
          <cell r="CA109" t="str">
            <v>2020</v>
          </cell>
          <cell r="CB109" t="str">
            <v>2020</v>
          </cell>
          <cell r="CC109" t="str">
            <v>2020</v>
          </cell>
          <cell r="CD109" t="str">
            <v>2020</v>
          </cell>
          <cell r="CE109" t="str">
            <v>2020</v>
          </cell>
          <cell r="CF109" t="str">
            <v>2020</v>
          </cell>
          <cell r="CG109" t="str">
            <v>2020</v>
          </cell>
          <cell r="CH109" t="str">
            <v>2020</v>
          </cell>
          <cell r="CI109" t="str">
            <v>2020</v>
          </cell>
          <cell r="CJ109" t="str">
            <v>2021</v>
          </cell>
          <cell r="CK109" t="str">
            <v>2021</v>
          </cell>
          <cell r="CL109" t="str">
            <v>2021</v>
          </cell>
          <cell r="CM109" t="str">
            <v>2021</v>
          </cell>
          <cell r="CN109" t="str">
            <v>2021</v>
          </cell>
          <cell r="CO109" t="str">
            <v>2021</v>
          </cell>
        </row>
        <row r="111">
          <cell r="B111" t="str">
            <v>Fresno, CA</v>
          </cell>
          <cell r="D111">
            <v>1125</v>
          </cell>
          <cell r="E111">
            <v>1128</v>
          </cell>
          <cell r="F111">
            <v>1131</v>
          </cell>
          <cell r="G111">
            <v>1134</v>
          </cell>
          <cell r="H111">
            <v>1137</v>
          </cell>
          <cell r="I111">
            <v>1139</v>
          </cell>
          <cell r="J111">
            <v>1142</v>
          </cell>
          <cell r="K111">
            <v>1145</v>
          </cell>
          <cell r="L111">
            <v>1148</v>
          </cell>
          <cell r="M111">
            <v>1151</v>
          </cell>
          <cell r="N111">
            <v>1153</v>
          </cell>
          <cell r="O111">
            <v>1156</v>
          </cell>
          <cell r="P111">
            <v>1159</v>
          </cell>
          <cell r="Q111">
            <v>1161</v>
          </cell>
          <cell r="R111">
            <v>1164</v>
          </cell>
          <cell r="S111">
            <v>1166</v>
          </cell>
          <cell r="T111">
            <v>1169</v>
          </cell>
          <cell r="U111">
            <v>1172</v>
          </cell>
          <cell r="V111">
            <v>1175</v>
          </cell>
          <cell r="W111">
            <v>1178</v>
          </cell>
          <cell r="X111">
            <v>1181</v>
          </cell>
          <cell r="Y111">
            <v>1185</v>
          </cell>
          <cell r="Z111">
            <v>1189</v>
          </cell>
          <cell r="AA111">
            <v>1192</v>
          </cell>
          <cell r="AB111">
            <v>1196</v>
          </cell>
          <cell r="AC111">
            <v>1201</v>
          </cell>
          <cell r="AD111">
            <v>1205</v>
          </cell>
          <cell r="AE111">
            <v>1209</v>
          </cell>
          <cell r="AF111">
            <v>1213</v>
          </cell>
          <cell r="AG111">
            <v>1217</v>
          </cell>
          <cell r="AH111">
            <v>1221</v>
          </cell>
          <cell r="AI111">
            <v>1225</v>
          </cell>
          <cell r="AJ111">
            <v>1228</v>
          </cell>
          <cell r="AK111">
            <v>1232</v>
          </cell>
          <cell r="AL111">
            <v>1237</v>
          </cell>
          <cell r="AM111">
            <v>1242</v>
          </cell>
          <cell r="AN111">
            <v>1246</v>
          </cell>
          <cell r="AO111">
            <v>1252</v>
          </cell>
          <cell r="AP111">
            <v>1258</v>
          </cell>
          <cell r="AQ111">
            <v>1263</v>
          </cell>
          <cell r="AR111">
            <v>1269</v>
          </cell>
          <cell r="AS111">
            <v>1275</v>
          </cell>
          <cell r="AT111">
            <v>1281</v>
          </cell>
          <cell r="AU111">
            <v>1287</v>
          </cell>
          <cell r="AV111">
            <v>1292</v>
          </cell>
          <cell r="AW111">
            <v>1298</v>
          </cell>
          <cell r="AX111">
            <v>1303</v>
          </cell>
          <cell r="AY111">
            <v>1309</v>
          </cell>
          <cell r="AZ111">
            <v>1314</v>
          </cell>
          <cell r="BA111">
            <v>1320</v>
          </cell>
          <cell r="BB111">
            <v>1325</v>
          </cell>
          <cell r="BC111">
            <v>1331</v>
          </cell>
          <cell r="BD111">
            <v>1338</v>
          </cell>
          <cell r="BE111">
            <v>1344</v>
          </cell>
          <cell r="BF111">
            <v>1351</v>
          </cell>
          <cell r="BG111">
            <v>1358</v>
          </cell>
          <cell r="BH111">
            <v>1365</v>
          </cell>
          <cell r="BI111">
            <v>1372</v>
          </cell>
          <cell r="BJ111">
            <v>1378</v>
          </cell>
          <cell r="BK111">
            <v>1385</v>
          </cell>
          <cell r="BL111">
            <v>1392</v>
          </cell>
          <cell r="BM111">
            <v>1398</v>
          </cell>
          <cell r="BN111">
            <v>1405</v>
          </cell>
          <cell r="BO111">
            <v>1411</v>
          </cell>
          <cell r="BP111">
            <v>1418</v>
          </cell>
          <cell r="BQ111">
            <v>1425</v>
          </cell>
          <cell r="BR111">
            <v>1431</v>
          </cell>
          <cell r="BS111">
            <v>1438</v>
          </cell>
          <cell r="BT111">
            <v>1444</v>
          </cell>
          <cell r="BU111">
            <v>1450</v>
          </cell>
          <cell r="BV111">
            <v>1455</v>
          </cell>
          <cell r="BW111">
            <v>1461</v>
          </cell>
          <cell r="BX111">
            <v>1466</v>
          </cell>
          <cell r="BY111">
            <v>1471</v>
          </cell>
          <cell r="BZ111">
            <v>1477</v>
          </cell>
          <cell r="CA111">
            <v>1482</v>
          </cell>
          <cell r="CB111">
            <v>1490</v>
          </cell>
          <cell r="CC111">
            <v>1497</v>
          </cell>
          <cell r="CD111">
            <v>1504</v>
          </cell>
          <cell r="CE111">
            <v>1519</v>
          </cell>
          <cell r="CF111">
            <v>1533</v>
          </cell>
          <cell r="CG111">
            <v>1548</v>
          </cell>
          <cell r="CH111">
            <v>1566</v>
          </cell>
          <cell r="CI111">
            <v>1584</v>
          </cell>
          <cell r="CJ111">
            <v>1602</v>
          </cell>
          <cell r="CK111">
            <v>1620</v>
          </cell>
          <cell r="CL111">
            <v>1639</v>
          </cell>
          <cell r="CM111">
            <v>1658</v>
          </cell>
          <cell r="CN111">
            <v>1677</v>
          </cell>
          <cell r="CO111">
            <v>1697</v>
          </cell>
        </row>
        <row r="112">
          <cell r="B112" t="str">
            <v>Bakersfield, CA</v>
          </cell>
          <cell r="D112">
            <v>995</v>
          </cell>
          <cell r="E112">
            <v>999</v>
          </cell>
          <cell r="F112">
            <v>1003</v>
          </cell>
          <cell r="G112">
            <v>1006</v>
          </cell>
          <cell r="H112">
            <v>1010</v>
          </cell>
          <cell r="I112">
            <v>1013</v>
          </cell>
          <cell r="J112">
            <v>1016</v>
          </cell>
          <cell r="K112">
            <v>1020</v>
          </cell>
          <cell r="L112">
            <v>1023</v>
          </cell>
          <cell r="M112">
            <v>1027</v>
          </cell>
          <cell r="N112">
            <v>1030</v>
          </cell>
          <cell r="O112">
            <v>1033</v>
          </cell>
          <cell r="P112">
            <v>1036</v>
          </cell>
          <cell r="Q112">
            <v>1038</v>
          </cell>
          <cell r="R112">
            <v>1039</v>
          </cell>
          <cell r="S112">
            <v>1041</v>
          </cell>
          <cell r="T112">
            <v>1043</v>
          </cell>
          <cell r="U112">
            <v>1044</v>
          </cell>
          <cell r="V112">
            <v>1046</v>
          </cell>
          <cell r="W112">
            <v>1047</v>
          </cell>
          <cell r="X112">
            <v>1048</v>
          </cell>
          <cell r="Y112">
            <v>1049</v>
          </cell>
          <cell r="Z112">
            <v>1050</v>
          </cell>
          <cell r="AA112">
            <v>1051</v>
          </cell>
          <cell r="AB112">
            <v>1052</v>
          </cell>
          <cell r="AC112">
            <v>1054</v>
          </cell>
          <cell r="AD112">
            <v>1057</v>
          </cell>
          <cell r="AE112">
            <v>1059</v>
          </cell>
          <cell r="AF112">
            <v>1061</v>
          </cell>
          <cell r="AG112">
            <v>1064</v>
          </cell>
          <cell r="AH112">
            <v>1067</v>
          </cell>
          <cell r="AI112">
            <v>1071</v>
          </cell>
          <cell r="AJ112">
            <v>1074</v>
          </cell>
          <cell r="AK112">
            <v>1077</v>
          </cell>
          <cell r="AL112">
            <v>1080</v>
          </cell>
          <cell r="AM112">
            <v>1084</v>
          </cell>
          <cell r="AN112">
            <v>1087</v>
          </cell>
          <cell r="AO112">
            <v>1089</v>
          </cell>
          <cell r="AP112">
            <v>1092</v>
          </cell>
          <cell r="AQ112">
            <v>1095</v>
          </cell>
          <cell r="AR112">
            <v>1097</v>
          </cell>
          <cell r="AS112">
            <v>1100</v>
          </cell>
          <cell r="AT112">
            <v>1102</v>
          </cell>
          <cell r="AU112">
            <v>1105</v>
          </cell>
          <cell r="AV112">
            <v>1108</v>
          </cell>
          <cell r="AW112">
            <v>1111</v>
          </cell>
          <cell r="AX112">
            <v>1115</v>
          </cell>
          <cell r="AY112">
            <v>1119</v>
          </cell>
          <cell r="AZ112">
            <v>1122</v>
          </cell>
          <cell r="BA112">
            <v>1127</v>
          </cell>
          <cell r="BB112">
            <v>1131</v>
          </cell>
          <cell r="BC112">
            <v>1135</v>
          </cell>
          <cell r="BD112">
            <v>1140</v>
          </cell>
          <cell r="BE112">
            <v>1145</v>
          </cell>
          <cell r="BF112">
            <v>1150</v>
          </cell>
          <cell r="BG112">
            <v>1156</v>
          </cell>
          <cell r="BH112">
            <v>1161</v>
          </cell>
          <cell r="BI112">
            <v>1166</v>
          </cell>
          <cell r="BJ112">
            <v>1172</v>
          </cell>
          <cell r="BK112">
            <v>1177</v>
          </cell>
          <cell r="BL112">
            <v>1183</v>
          </cell>
          <cell r="BM112">
            <v>1188</v>
          </cell>
          <cell r="BN112">
            <v>1194</v>
          </cell>
          <cell r="BO112">
            <v>1199</v>
          </cell>
          <cell r="BP112">
            <v>1204</v>
          </cell>
          <cell r="BQ112">
            <v>1209</v>
          </cell>
          <cell r="BR112">
            <v>1215</v>
          </cell>
          <cell r="BS112">
            <v>1220</v>
          </cell>
          <cell r="BT112">
            <v>1225</v>
          </cell>
          <cell r="BU112">
            <v>1229</v>
          </cell>
          <cell r="BV112">
            <v>1235</v>
          </cell>
          <cell r="BW112">
            <v>1240</v>
          </cell>
          <cell r="BX112">
            <v>1246</v>
          </cell>
          <cell r="BY112">
            <v>1253</v>
          </cell>
          <cell r="BZ112">
            <v>1261</v>
          </cell>
          <cell r="CA112">
            <v>1268</v>
          </cell>
          <cell r="CB112">
            <v>1277</v>
          </cell>
          <cell r="CC112">
            <v>1286</v>
          </cell>
          <cell r="CD112">
            <v>1294</v>
          </cell>
          <cell r="CE112">
            <v>1305</v>
          </cell>
          <cell r="CF112">
            <v>1316</v>
          </cell>
          <cell r="CG112">
            <v>1326</v>
          </cell>
          <cell r="CH112">
            <v>1338</v>
          </cell>
          <cell r="CI112">
            <v>1350</v>
          </cell>
          <cell r="CJ112">
            <v>1362</v>
          </cell>
          <cell r="CK112">
            <v>1373</v>
          </cell>
          <cell r="CL112">
            <v>1385</v>
          </cell>
          <cell r="CM112">
            <v>1397</v>
          </cell>
          <cell r="CN112">
            <v>1409</v>
          </cell>
          <cell r="CO112">
            <v>1421</v>
          </cell>
        </row>
        <row r="113">
          <cell r="B113" t="str">
            <v>Stockton, CA</v>
          </cell>
          <cell r="D113">
            <v>1326</v>
          </cell>
          <cell r="E113">
            <v>1332</v>
          </cell>
          <cell r="F113">
            <v>1338</v>
          </cell>
          <cell r="G113">
            <v>1344</v>
          </cell>
          <cell r="H113">
            <v>1351</v>
          </cell>
          <cell r="I113">
            <v>1357</v>
          </cell>
          <cell r="J113">
            <v>1363</v>
          </cell>
          <cell r="K113">
            <v>1370</v>
          </cell>
          <cell r="L113">
            <v>1376</v>
          </cell>
          <cell r="M113">
            <v>1382</v>
          </cell>
          <cell r="N113">
            <v>1390</v>
          </cell>
          <cell r="O113">
            <v>1397</v>
          </cell>
          <cell r="P113">
            <v>1405</v>
          </cell>
          <cell r="Q113">
            <v>1414</v>
          </cell>
          <cell r="R113">
            <v>1423</v>
          </cell>
          <cell r="S113">
            <v>1431</v>
          </cell>
          <cell r="T113">
            <v>1440</v>
          </cell>
          <cell r="U113">
            <v>1449</v>
          </cell>
          <cell r="V113">
            <v>1458</v>
          </cell>
          <cell r="W113">
            <v>1468</v>
          </cell>
          <cell r="X113">
            <v>1478</v>
          </cell>
          <cell r="Y113">
            <v>1489</v>
          </cell>
          <cell r="Z113">
            <v>1499</v>
          </cell>
          <cell r="AA113">
            <v>1509</v>
          </cell>
          <cell r="AB113">
            <v>1519</v>
          </cell>
          <cell r="AC113">
            <v>1529</v>
          </cell>
          <cell r="AD113">
            <v>1539</v>
          </cell>
          <cell r="AE113">
            <v>1549</v>
          </cell>
          <cell r="AF113">
            <v>1559</v>
          </cell>
          <cell r="AG113">
            <v>1570</v>
          </cell>
          <cell r="AH113">
            <v>1580</v>
          </cell>
          <cell r="AI113">
            <v>1591</v>
          </cell>
          <cell r="AJ113">
            <v>1602</v>
          </cell>
          <cell r="AK113">
            <v>1613</v>
          </cell>
          <cell r="AL113">
            <v>1625</v>
          </cell>
          <cell r="AM113">
            <v>1637</v>
          </cell>
          <cell r="AN113">
            <v>1648</v>
          </cell>
          <cell r="AO113">
            <v>1660</v>
          </cell>
          <cell r="AP113">
            <v>1672</v>
          </cell>
          <cell r="AQ113">
            <v>1685</v>
          </cell>
          <cell r="AR113">
            <v>1696</v>
          </cell>
          <cell r="AS113">
            <v>1707</v>
          </cell>
          <cell r="AT113">
            <v>1718</v>
          </cell>
          <cell r="AU113">
            <v>1727</v>
          </cell>
          <cell r="AV113">
            <v>1737</v>
          </cell>
          <cell r="AW113">
            <v>1746</v>
          </cell>
          <cell r="AX113">
            <v>1755</v>
          </cell>
          <cell r="AY113">
            <v>1764</v>
          </cell>
          <cell r="AZ113">
            <v>1773</v>
          </cell>
          <cell r="BA113">
            <v>1781</v>
          </cell>
          <cell r="BB113">
            <v>1790</v>
          </cell>
          <cell r="BC113">
            <v>1799</v>
          </cell>
          <cell r="BD113">
            <v>1808</v>
          </cell>
          <cell r="BE113">
            <v>1816</v>
          </cell>
          <cell r="BF113">
            <v>1825</v>
          </cell>
          <cell r="BG113">
            <v>1833</v>
          </cell>
          <cell r="BH113">
            <v>1842</v>
          </cell>
          <cell r="BI113">
            <v>1850</v>
          </cell>
          <cell r="BJ113">
            <v>1858</v>
          </cell>
          <cell r="BK113">
            <v>1867</v>
          </cell>
          <cell r="BL113">
            <v>1875</v>
          </cell>
          <cell r="BM113">
            <v>1883</v>
          </cell>
          <cell r="BN113">
            <v>1891</v>
          </cell>
          <cell r="BO113">
            <v>1899</v>
          </cell>
          <cell r="BP113">
            <v>1908</v>
          </cell>
          <cell r="BQ113">
            <v>1917</v>
          </cell>
          <cell r="BR113">
            <v>1926</v>
          </cell>
          <cell r="BS113">
            <v>1935</v>
          </cell>
          <cell r="BT113">
            <v>1945</v>
          </cell>
          <cell r="BU113">
            <v>1954</v>
          </cell>
          <cell r="BV113">
            <v>1963</v>
          </cell>
          <cell r="BW113">
            <v>1972</v>
          </cell>
          <cell r="BX113">
            <v>1980</v>
          </cell>
          <cell r="BY113">
            <v>1990</v>
          </cell>
          <cell r="BZ113">
            <v>2000</v>
          </cell>
          <cell r="CA113">
            <v>2011</v>
          </cell>
          <cell r="CB113">
            <v>2024</v>
          </cell>
          <cell r="CC113">
            <v>2038</v>
          </cell>
          <cell r="CD113">
            <v>2051</v>
          </cell>
          <cell r="CE113">
            <v>2072</v>
          </cell>
          <cell r="CF113">
            <v>2093</v>
          </cell>
          <cell r="CG113">
            <v>2114</v>
          </cell>
          <cell r="CH113">
            <v>2138</v>
          </cell>
          <cell r="CI113">
            <v>2163</v>
          </cell>
          <cell r="CJ113">
            <v>2187</v>
          </cell>
          <cell r="CK113">
            <v>2213</v>
          </cell>
          <cell r="CL113">
            <v>2238</v>
          </cell>
          <cell r="CM113">
            <v>2264</v>
          </cell>
          <cell r="CN113">
            <v>2290</v>
          </cell>
          <cell r="CO113">
            <v>2317</v>
          </cell>
        </row>
        <row r="139">
          <cell r="E139">
            <v>2008</v>
          </cell>
          <cell r="F139">
            <v>2008</v>
          </cell>
          <cell r="G139">
            <v>2008</v>
          </cell>
          <cell r="H139">
            <v>2008</v>
          </cell>
          <cell r="I139">
            <v>2008</v>
          </cell>
          <cell r="J139">
            <v>2008</v>
          </cell>
          <cell r="K139">
            <v>2008</v>
          </cell>
          <cell r="L139">
            <v>2008</v>
          </cell>
          <cell r="M139">
            <v>2008</v>
          </cell>
          <cell r="N139">
            <v>2009</v>
          </cell>
          <cell r="O139">
            <v>2009</v>
          </cell>
          <cell r="P139">
            <v>2009</v>
          </cell>
          <cell r="Q139">
            <v>2009</v>
          </cell>
          <cell r="R139">
            <v>2009</v>
          </cell>
          <cell r="S139">
            <v>2009</v>
          </cell>
          <cell r="T139">
            <v>2009</v>
          </cell>
          <cell r="U139">
            <v>2009</v>
          </cell>
          <cell r="V139">
            <v>2009</v>
          </cell>
          <cell r="W139">
            <v>2009</v>
          </cell>
          <cell r="X139">
            <v>2009</v>
          </cell>
          <cell r="Y139">
            <v>2009</v>
          </cell>
          <cell r="Z139">
            <v>2010</v>
          </cell>
          <cell r="AA139">
            <v>2010</v>
          </cell>
          <cell r="AB139">
            <v>2010</v>
          </cell>
          <cell r="AC139">
            <v>2010</v>
          </cell>
          <cell r="AD139">
            <v>2010</v>
          </cell>
          <cell r="AE139">
            <v>2010</v>
          </cell>
          <cell r="AF139">
            <v>2010</v>
          </cell>
          <cell r="AG139">
            <v>2010</v>
          </cell>
          <cell r="AH139">
            <v>2010</v>
          </cell>
          <cell r="AI139">
            <v>2010</v>
          </cell>
          <cell r="AJ139">
            <v>2010</v>
          </cell>
          <cell r="AK139">
            <v>2010</v>
          </cell>
          <cell r="AL139">
            <v>2011</v>
          </cell>
          <cell r="AM139">
            <v>2011</v>
          </cell>
          <cell r="AN139">
            <v>2011</v>
          </cell>
          <cell r="AO139">
            <v>2011</v>
          </cell>
          <cell r="AP139">
            <v>2011</v>
          </cell>
          <cell r="AQ139">
            <v>2011</v>
          </cell>
          <cell r="AR139">
            <v>2011</v>
          </cell>
          <cell r="AS139">
            <v>2011</v>
          </cell>
          <cell r="AT139">
            <v>2011</v>
          </cell>
          <cell r="AU139">
            <v>2011</v>
          </cell>
          <cell r="AV139">
            <v>2011</v>
          </cell>
          <cell r="AW139">
            <v>2011</v>
          </cell>
          <cell r="AX139">
            <v>2012</v>
          </cell>
          <cell r="AY139">
            <v>2012</v>
          </cell>
          <cell r="AZ139">
            <v>2012</v>
          </cell>
          <cell r="BA139">
            <v>2012</v>
          </cell>
          <cell r="BB139">
            <v>2012</v>
          </cell>
          <cell r="BC139">
            <v>2012</v>
          </cell>
          <cell r="BD139">
            <v>2012</v>
          </cell>
          <cell r="BE139">
            <v>2012</v>
          </cell>
          <cell r="BF139">
            <v>2012</v>
          </cell>
          <cell r="BG139">
            <v>2012</v>
          </cell>
          <cell r="BH139">
            <v>2012</v>
          </cell>
          <cell r="BI139">
            <v>2012</v>
          </cell>
          <cell r="BJ139">
            <v>2013</v>
          </cell>
          <cell r="BK139">
            <v>2013</v>
          </cell>
          <cell r="BL139">
            <v>2013</v>
          </cell>
          <cell r="BM139">
            <v>2013</v>
          </cell>
          <cell r="BN139">
            <v>2013</v>
          </cell>
          <cell r="BO139">
            <v>2013</v>
          </cell>
          <cell r="BP139">
            <v>2013</v>
          </cell>
          <cell r="BQ139">
            <v>2013</v>
          </cell>
          <cell r="BR139">
            <v>2013</v>
          </cell>
          <cell r="BS139">
            <v>2013</v>
          </cell>
          <cell r="BT139">
            <v>2013</v>
          </cell>
          <cell r="BU139">
            <v>2013</v>
          </cell>
          <cell r="BV139">
            <v>2014</v>
          </cell>
          <cell r="BW139">
            <v>2014</v>
          </cell>
          <cell r="BX139">
            <v>2014</v>
          </cell>
          <cell r="BY139">
            <v>2014</v>
          </cell>
          <cell r="BZ139">
            <v>2014</v>
          </cell>
          <cell r="CA139">
            <v>2014</v>
          </cell>
          <cell r="CB139">
            <v>2014</v>
          </cell>
          <cell r="CC139">
            <v>2014</v>
          </cell>
          <cell r="CD139">
            <v>2014</v>
          </cell>
          <cell r="CE139">
            <v>2014</v>
          </cell>
          <cell r="CF139">
            <v>2014</v>
          </cell>
          <cell r="CG139">
            <v>2014</v>
          </cell>
          <cell r="CH139">
            <v>2015</v>
          </cell>
          <cell r="CI139">
            <v>2015</v>
          </cell>
          <cell r="CJ139">
            <v>2015</v>
          </cell>
          <cell r="CK139">
            <v>2015</v>
          </cell>
          <cell r="CL139">
            <v>2015</v>
          </cell>
          <cell r="CM139">
            <v>2015</v>
          </cell>
          <cell r="CN139">
            <v>2015</v>
          </cell>
          <cell r="CO139">
            <v>2015</v>
          </cell>
          <cell r="CP139">
            <v>2015</v>
          </cell>
          <cell r="CQ139">
            <v>2015</v>
          </cell>
          <cell r="CR139">
            <v>2015</v>
          </cell>
          <cell r="CS139">
            <v>2015</v>
          </cell>
          <cell r="CT139">
            <v>2016</v>
          </cell>
          <cell r="CU139">
            <v>2016</v>
          </cell>
          <cell r="CV139">
            <v>2016</v>
          </cell>
          <cell r="CW139">
            <v>2016</v>
          </cell>
          <cell r="CX139">
            <v>2016</v>
          </cell>
          <cell r="CY139">
            <v>2016</v>
          </cell>
          <cell r="CZ139">
            <v>2016</v>
          </cell>
          <cell r="DA139">
            <v>2016</v>
          </cell>
          <cell r="DB139">
            <v>2016</v>
          </cell>
          <cell r="DC139">
            <v>2016</v>
          </cell>
          <cell r="DD139">
            <v>2016</v>
          </cell>
          <cell r="DE139">
            <v>2016</v>
          </cell>
          <cell r="DF139">
            <v>2017</v>
          </cell>
          <cell r="DG139">
            <v>2017</v>
          </cell>
          <cell r="DH139">
            <v>2017</v>
          </cell>
          <cell r="DI139">
            <v>2017</v>
          </cell>
          <cell r="DJ139">
            <v>2017</v>
          </cell>
          <cell r="DK139">
            <v>2017</v>
          </cell>
          <cell r="DL139">
            <v>2017</v>
          </cell>
          <cell r="DM139">
            <v>2017</v>
          </cell>
          <cell r="DN139">
            <v>2017</v>
          </cell>
          <cell r="DO139">
            <v>2017</v>
          </cell>
          <cell r="DP139">
            <v>2017</v>
          </cell>
          <cell r="DQ139">
            <v>2017</v>
          </cell>
          <cell r="DR139">
            <v>2018</v>
          </cell>
          <cell r="DS139">
            <v>2018</v>
          </cell>
          <cell r="DT139">
            <v>2018</v>
          </cell>
          <cell r="DU139">
            <v>2018</v>
          </cell>
          <cell r="DV139">
            <v>2018</v>
          </cell>
          <cell r="DW139">
            <v>2018</v>
          </cell>
          <cell r="DX139">
            <v>2018</v>
          </cell>
          <cell r="DY139">
            <v>2018</v>
          </cell>
          <cell r="DZ139">
            <v>2018</v>
          </cell>
          <cell r="EA139">
            <v>2018</v>
          </cell>
          <cell r="EB139">
            <v>2018</v>
          </cell>
          <cell r="EC139">
            <v>2018</v>
          </cell>
          <cell r="ED139">
            <v>2019</v>
          </cell>
          <cell r="EE139">
            <v>2019</v>
          </cell>
          <cell r="EF139">
            <v>2019</v>
          </cell>
          <cell r="EG139">
            <v>2019</v>
          </cell>
          <cell r="EH139">
            <v>2019</v>
          </cell>
          <cell r="EI139">
            <v>2019</v>
          </cell>
          <cell r="EJ139">
            <v>2019</v>
          </cell>
          <cell r="EK139">
            <v>2019</v>
          </cell>
          <cell r="EL139">
            <v>2019</v>
          </cell>
          <cell r="EM139">
            <v>2019</v>
          </cell>
          <cell r="EN139">
            <v>2019</v>
          </cell>
          <cell r="EO139">
            <v>2019</v>
          </cell>
          <cell r="EP139">
            <v>2020</v>
          </cell>
          <cell r="EQ139">
            <v>2020</v>
          </cell>
          <cell r="ER139">
            <v>2020</v>
          </cell>
          <cell r="ES139">
            <v>2020</v>
          </cell>
          <cell r="ET139">
            <v>2020</v>
          </cell>
          <cell r="EU139">
            <v>2020</v>
          </cell>
          <cell r="EV139">
            <v>2020</v>
          </cell>
          <cell r="EW139">
            <v>2020</v>
          </cell>
          <cell r="EX139">
            <v>2020</v>
          </cell>
          <cell r="EY139">
            <v>2020</v>
          </cell>
          <cell r="EZ139">
            <v>2020</v>
          </cell>
          <cell r="FA139">
            <v>2020</v>
          </cell>
          <cell r="FB139">
            <v>2021</v>
          </cell>
          <cell r="FC139">
            <v>2021</v>
          </cell>
          <cell r="FD139">
            <v>2021</v>
          </cell>
          <cell r="FE139">
            <v>2021</v>
          </cell>
          <cell r="FF139">
            <v>2021</v>
          </cell>
        </row>
        <row r="141">
          <cell r="B141" t="str">
            <v>Fresno, CA</v>
          </cell>
          <cell r="E141">
            <v>253846</v>
          </cell>
          <cell r="F141">
            <v>248253</v>
          </cell>
          <cell r="G141">
            <v>245395</v>
          </cell>
          <cell r="H141">
            <v>238629</v>
          </cell>
          <cell r="I141">
            <v>232679</v>
          </cell>
          <cell r="J141">
            <v>225468</v>
          </cell>
          <cell r="K141">
            <v>219535</v>
          </cell>
          <cell r="L141">
            <v>214247</v>
          </cell>
          <cell r="M141">
            <v>212311</v>
          </cell>
          <cell r="N141">
            <v>208428</v>
          </cell>
          <cell r="O141">
            <v>206416</v>
          </cell>
          <cell r="P141">
            <v>201515</v>
          </cell>
          <cell r="Q141">
            <v>197894</v>
          </cell>
          <cell r="R141">
            <v>195878</v>
          </cell>
          <cell r="S141">
            <v>193154</v>
          </cell>
          <cell r="T141">
            <v>193368</v>
          </cell>
          <cell r="U141">
            <v>194491</v>
          </cell>
          <cell r="V141">
            <v>196033</v>
          </cell>
          <cell r="W141">
            <v>196518</v>
          </cell>
          <cell r="X141">
            <v>197402</v>
          </cell>
          <cell r="Y141">
            <v>191679</v>
          </cell>
          <cell r="Z141">
            <v>190092</v>
          </cell>
          <cell r="AA141">
            <v>185510</v>
          </cell>
          <cell r="AB141">
            <v>188994</v>
          </cell>
          <cell r="AC141">
            <v>182128</v>
          </cell>
          <cell r="AD141">
            <v>183114</v>
          </cell>
          <cell r="AE141">
            <v>178644</v>
          </cell>
          <cell r="AF141">
            <v>178667</v>
          </cell>
          <cell r="AG141">
            <v>175536</v>
          </cell>
          <cell r="AH141">
            <v>175789</v>
          </cell>
          <cell r="AI141">
            <v>176233</v>
          </cell>
          <cell r="AJ141">
            <v>173901</v>
          </cell>
          <cell r="AK141">
            <v>174296</v>
          </cell>
          <cell r="AL141">
            <v>170348</v>
          </cell>
          <cell r="AM141">
            <v>170611</v>
          </cell>
          <cell r="AN141">
            <v>166060</v>
          </cell>
          <cell r="AO141">
            <v>167478</v>
          </cell>
          <cell r="AP141">
            <v>164254</v>
          </cell>
          <cell r="AQ141">
            <v>164998</v>
          </cell>
          <cell r="AR141">
            <v>165239</v>
          </cell>
          <cell r="AS141">
            <v>166511</v>
          </cell>
          <cell r="AT141">
            <v>164934</v>
          </cell>
          <cell r="AU141">
            <v>160916</v>
          </cell>
          <cell r="AV141">
            <v>159881</v>
          </cell>
          <cell r="AW141">
            <v>160352</v>
          </cell>
          <cell r="AX141">
            <v>165928</v>
          </cell>
          <cell r="AY141">
            <v>166824</v>
          </cell>
          <cell r="AZ141">
            <v>166250</v>
          </cell>
          <cell r="BA141">
            <v>165553</v>
          </cell>
          <cell r="BB141">
            <v>168006</v>
          </cell>
          <cell r="BC141">
            <v>167862</v>
          </cell>
          <cell r="BD141">
            <v>166666</v>
          </cell>
          <cell r="BE141">
            <v>165596</v>
          </cell>
          <cell r="BF141">
            <v>168081</v>
          </cell>
          <cell r="BG141">
            <v>171394</v>
          </cell>
          <cell r="BH141">
            <v>170941</v>
          </cell>
          <cell r="BI141">
            <v>172756</v>
          </cell>
          <cell r="BJ141">
            <v>171539</v>
          </cell>
          <cell r="BK141">
            <v>177840</v>
          </cell>
          <cell r="BL141">
            <v>178912</v>
          </cell>
          <cell r="BM141">
            <v>183979</v>
          </cell>
          <cell r="BN141">
            <v>184116</v>
          </cell>
          <cell r="BO141">
            <v>190555</v>
          </cell>
          <cell r="BP141">
            <v>195156</v>
          </cell>
          <cell r="BQ141">
            <v>200130</v>
          </cell>
          <cell r="BR141">
            <v>201148</v>
          </cell>
          <cell r="BS141">
            <v>200750</v>
          </cell>
          <cell r="BT141">
            <v>206876</v>
          </cell>
          <cell r="BU141">
            <v>210521</v>
          </cell>
          <cell r="BV141">
            <v>213044</v>
          </cell>
          <cell r="BW141">
            <v>209605</v>
          </cell>
          <cell r="BX141">
            <v>213404</v>
          </cell>
          <cell r="BY141">
            <v>215225</v>
          </cell>
          <cell r="BZ141">
            <v>217519</v>
          </cell>
          <cell r="CA141">
            <v>213944</v>
          </cell>
          <cell r="CB141">
            <v>213362</v>
          </cell>
          <cell r="CC141">
            <v>213637</v>
          </cell>
          <cell r="CD141">
            <v>216679</v>
          </cell>
          <cell r="CE141">
            <v>220770</v>
          </cell>
          <cell r="CF141">
            <v>219044</v>
          </cell>
          <cell r="CG141">
            <v>217956</v>
          </cell>
          <cell r="CH141">
            <v>220864</v>
          </cell>
          <cell r="CI141">
            <v>225097</v>
          </cell>
          <cell r="CJ141">
            <v>226416</v>
          </cell>
          <cell r="CK141">
            <v>224571</v>
          </cell>
          <cell r="CL141">
            <v>226839</v>
          </cell>
          <cell r="CM141">
            <v>229331</v>
          </cell>
          <cell r="CN141">
            <v>230865</v>
          </cell>
          <cell r="CO141">
            <v>231011</v>
          </cell>
          <cell r="CP141">
            <v>229688</v>
          </cell>
          <cell r="CQ141">
            <v>228743</v>
          </cell>
          <cell r="CR141">
            <v>231009</v>
          </cell>
          <cell r="CS141">
            <v>232986</v>
          </cell>
          <cell r="CT141">
            <v>234718</v>
          </cell>
          <cell r="CU141">
            <v>233312</v>
          </cell>
          <cell r="CV141">
            <v>234874</v>
          </cell>
          <cell r="CW141">
            <v>236430</v>
          </cell>
          <cell r="CX141">
            <v>236978</v>
          </cell>
          <cell r="CY141">
            <v>237848</v>
          </cell>
          <cell r="CZ141">
            <v>238101</v>
          </cell>
          <cell r="DA141">
            <v>239409</v>
          </cell>
          <cell r="DB141">
            <v>241477</v>
          </cell>
          <cell r="DC141">
            <v>244180</v>
          </cell>
          <cell r="DD141">
            <v>245715</v>
          </cell>
          <cell r="DE141">
            <v>245677</v>
          </cell>
          <cell r="DF141">
            <v>245178</v>
          </cell>
          <cell r="DG141">
            <v>244517</v>
          </cell>
          <cell r="DH141">
            <v>245974</v>
          </cell>
          <cell r="DI141">
            <v>247237</v>
          </cell>
          <cell r="DJ141">
            <v>250685</v>
          </cell>
          <cell r="DK141">
            <v>253086</v>
          </cell>
          <cell r="DL141">
            <v>256855</v>
          </cell>
          <cell r="DM141">
            <v>260126</v>
          </cell>
          <cell r="DN141">
            <v>263313</v>
          </cell>
          <cell r="DO141">
            <v>263318</v>
          </cell>
          <cell r="DP141">
            <v>264850</v>
          </cell>
          <cell r="DQ141">
            <v>266488</v>
          </cell>
          <cell r="DR141">
            <v>267361</v>
          </cell>
          <cell r="DS141">
            <v>271653</v>
          </cell>
          <cell r="DT141">
            <v>269726</v>
          </cell>
          <cell r="DU141">
            <v>271991</v>
          </cell>
          <cell r="DV141">
            <v>270212</v>
          </cell>
          <cell r="DW141">
            <v>272603</v>
          </cell>
          <cell r="DX141">
            <v>272802</v>
          </cell>
          <cell r="DY141">
            <v>272887</v>
          </cell>
          <cell r="DZ141">
            <v>270803</v>
          </cell>
          <cell r="EA141">
            <v>271924</v>
          </cell>
          <cell r="EB141">
            <v>271684</v>
          </cell>
          <cell r="EC141">
            <v>274680</v>
          </cell>
          <cell r="ED141">
            <v>276296</v>
          </cell>
          <cell r="EE141">
            <v>277302</v>
          </cell>
          <cell r="EF141">
            <v>281947</v>
          </cell>
          <cell r="EG141">
            <v>282337</v>
          </cell>
          <cell r="EH141">
            <v>283559</v>
          </cell>
          <cell r="EI141">
            <v>279103</v>
          </cell>
          <cell r="EJ141">
            <v>281369</v>
          </cell>
          <cell r="EK141">
            <v>282104</v>
          </cell>
          <cell r="EL141">
            <v>286480</v>
          </cell>
          <cell r="EM141">
            <v>289035</v>
          </cell>
          <cell r="EN141">
            <v>292217</v>
          </cell>
          <cell r="EO141">
            <v>293508</v>
          </cell>
          <cell r="EP141">
            <v>296712</v>
          </cell>
          <cell r="EQ141">
            <v>297411</v>
          </cell>
          <cell r="ER141">
            <v>296819</v>
          </cell>
          <cell r="ES141">
            <v>296850</v>
          </cell>
          <cell r="ET141">
            <v>295629</v>
          </cell>
          <cell r="EU141">
            <v>296798</v>
          </cell>
          <cell r="EV141">
            <v>305834</v>
          </cell>
          <cell r="EW141">
            <v>308584</v>
          </cell>
          <cell r="EX141">
            <v>309860</v>
          </cell>
          <cell r="EY141">
            <v>312127</v>
          </cell>
          <cell r="EZ141">
            <v>314493</v>
          </cell>
          <cell r="FA141">
            <v>316859</v>
          </cell>
          <cell r="FB141">
            <v>318655</v>
          </cell>
          <cell r="FC141">
            <v>322035</v>
          </cell>
          <cell r="FD141">
            <v>325900</v>
          </cell>
          <cell r="FE141">
            <v>330571</v>
          </cell>
          <cell r="FF141">
            <v>336570</v>
          </cell>
        </row>
        <row r="142">
          <cell r="B142" t="str">
            <v>Bakersfield, CA</v>
          </cell>
          <cell r="E142">
            <v>233476</v>
          </cell>
          <cell r="F142">
            <v>229401</v>
          </cell>
          <cell r="G142">
            <v>221552</v>
          </cell>
          <cell r="H142">
            <v>215376</v>
          </cell>
          <cell r="I142">
            <v>208657</v>
          </cell>
          <cell r="J142">
            <v>203212</v>
          </cell>
          <cell r="K142">
            <v>195972</v>
          </cell>
          <cell r="L142">
            <v>187983</v>
          </cell>
          <cell r="M142">
            <v>181909</v>
          </cell>
          <cell r="N142">
            <v>176505</v>
          </cell>
          <cell r="O142">
            <v>171256</v>
          </cell>
          <cell r="P142">
            <v>167492</v>
          </cell>
          <cell r="Q142">
            <v>164643</v>
          </cell>
          <cell r="R142">
            <v>159085</v>
          </cell>
          <cell r="S142">
            <v>158516</v>
          </cell>
          <cell r="T142">
            <v>154883</v>
          </cell>
          <cell r="U142">
            <v>157003</v>
          </cell>
          <cell r="V142">
            <v>155832</v>
          </cell>
          <cell r="W142">
            <v>157281</v>
          </cell>
          <cell r="X142">
            <v>157458</v>
          </cell>
          <cell r="Y142">
            <v>157242</v>
          </cell>
          <cell r="Z142">
            <v>154460</v>
          </cell>
          <cell r="AA142">
            <v>156225</v>
          </cell>
          <cell r="AB142">
            <v>154863</v>
          </cell>
          <cell r="AC142">
            <v>150320</v>
          </cell>
          <cell r="AD142">
            <v>148467</v>
          </cell>
          <cell r="AE142">
            <v>148049</v>
          </cell>
          <cell r="AF142">
            <v>149367</v>
          </cell>
          <cell r="AG142">
            <v>144141</v>
          </cell>
          <cell r="AH142">
            <v>141874</v>
          </cell>
          <cell r="AI142">
            <v>139855</v>
          </cell>
          <cell r="AJ142">
            <v>142058</v>
          </cell>
          <cell r="AK142">
            <v>139794</v>
          </cell>
          <cell r="AL142">
            <v>141814</v>
          </cell>
          <cell r="AM142">
            <v>138467</v>
          </cell>
          <cell r="AN142">
            <v>138407</v>
          </cell>
          <cell r="AO142">
            <v>133431</v>
          </cell>
          <cell r="AP142">
            <v>134337</v>
          </cell>
          <cell r="AQ142">
            <v>134341</v>
          </cell>
          <cell r="AR142">
            <v>136256</v>
          </cell>
          <cell r="AS142">
            <v>135310</v>
          </cell>
          <cell r="AT142">
            <v>135751</v>
          </cell>
          <cell r="AU142">
            <v>135466</v>
          </cell>
          <cell r="AV142">
            <v>135518</v>
          </cell>
          <cell r="AW142">
            <v>138081</v>
          </cell>
          <cell r="AX142">
            <v>137618</v>
          </cell>
          <cell r="AY142">
            <v>136101</v>
          </cell>
          <cell r="AZ142">
            <v>133874</v>
          </cell>
          <cell r="BA142">
            <v>138031</v>
          </cell>
          <cell r="BB142">
            <v>138715</v>
          </cell>
          <cell r="BC142">
            <v>140129</v>
          </cell>
          <cell r="BD142">
            <v>138003</v>
          </cell>
          <cell r="BE142">
            <v>143961</v>
          </cell>
          <cell r="BF142">
            <v>145073</v>
          </cell>
          <cell r="BG142">
            <v>149662</v>
          </cell>
          <cell r="BH142">
            <v>149271</v>
          </cell>
          <cell r="BI142">
            <v>152483</v>
          </cell>
          <cell r="BJ142">
            <v>154278</v>
          </cell>
          <cell r="BK142">
            <v>159343</v>
          </cell>
          <cell r="BL142">
            <v>164805</v>
          </cell>
          <cell r="BM142">
            <v>168459</v>
          </cell>
          <cell r="BN142">
            <v>171568</v>
          </cell>
          <cell r="BO142">
            <v>174324</v>
          </cell>
          <cell r="BP142">
            <v>178305</v>
          </cell>
          <cell r="BQ142">
            <v>179438</v>
          </cell>
          <cell r="BR142">
            <v>182619</v>
          </cell>
          <cell r="BS142">
            <v>182514</v>
          </cell>
          <cell r="BT142">
            <v>185468</v>
          </cell>
          <cell r="BU142">
            <v>183978</v>
          </cell>
          <cell r="BV142">
            <v>186733</v>
          </cell>
          <cell r="BW142">
            <v>186764</v>
          </cell>
          <cell r="BX142">
            <v>189136</v>
          </cell>
          <cell r="BY142">
            <v>188103</v>
          </cell>
          <cell r="BZ142">
            <v>190415</v>
          </cell>
          <cell r="CA142">
            <v>190101</v>
          </cell>
          <cell r="CB142">
            <v>190427</v>
          </cell>
          <cell r="CC142">
            <v>190658</v>
          </cell>
          <cell r="CD142">
            <v>194125</v>
          </cell>
          <cell r="CE142">
            <v>196614</v>
          </cell>
          <cell r="CF142">
            <v>197789</v>
          </cell>
          <cell r="CG142">
            <v>200393</v>
          </cell>
          <cell r="CH142">
            <v>202242</v>
          </cell>
          <cell r="CI142">
            <v>206282</v>
          </cell>
          <cell r="CJ142">
            <v>205491</v>
          </cell>
          <cell r="CK142">
            <v>207244</v>
          </cell>
          <cell r="CL142">
            <v>205819</v>
          </cell>
          <cell r="CM142">
            <v>205986</v>
          </cell>
          <cell r="CN142">
            <v>207403</v>
          </cell>
          <cell r="CO142">
            <v>209190</v>
          </cell>
          <cell r="CP142">
            <v>208494</v>
          </cell>
          <cell r="CQ142">
            <v>206711</v>
          </cell>
          <cell r="CR142">
            <v>205819</v>
          </cell>
          <cell r="CS142">
            <v>206889</v>
          </cell>
          <cell r="CT142">
            <v>209198</v>
          </cell>
          <cell r="CU142">
            <v>210108</v>
          </cell>
          <cell r="CV142">
            <v>210689</v>
          </cell>
          <cell r="CW142">
            <v>209585</v>
          </cell>
          <cell r="CX142">
            <v>210897</v>
          </cell>
          <cell r="CY142">
            <v>214471</v>
          </cell>
          <cell r="CZ142">
            <v>216297</v>
          </cell>
          <cell r="DA142">
            <v>215120</v>
          </cell>
          <cell r="DB142">
            <v>213380</v>
          </cell>
          <cell r="DC142">
            <v>216056</v>
          </cell>
          <cell r="DD142">
            <v>219188</v>
          </cell>
          <cell r="DE142">
            <v>220569</v>
          </cell>
          <cell r="DF142">
            <v>217573</v>
          </cell>
          <cell r="DG142">
            <v>215374</v>
          </cell>
          <cell r="DH142">
            <v>215823</v>
          </cell>
          <cell r="DI142">
            <v>220461</v>
          </cell>
          <cell r="DJ142">
            <v>221095</v>
          </cell>
          <cell r="DK142">
            <v>221231</v>
          </cell>
          <cell r="DL142">
            <v>220093</v>
          </cell>
          <cell r="DM142">
            <v>222634</v>
          </cell>
          <cell r="DN142">
            <v>225562</v>
          </cell>
          <cell r="DO142">
            <v>225905</v>
          </cell>
          <cell r="DP142">
            <v>227647</v>
          </cell>
          <cell r="DQ142">
            <v>229040</v>
          </cell>
          <cell r="DR142">
            <v>231270</v>
          </cell>
          <cell r="DS142">
            <v>232803</v>
          </cell>
          <cell r="DT142">
            <v>232406</v>
          </cell>
          <cell r="DU142">
            <v>231646</v>
          </cell>
          <cell r="DV142">
            <v>232107</v>
          </cell>
          <cell r="DW142">
            <v>231504</v>
          </cell>
          <cell r="DX142">
            <v>233506</v>
          </cell>
          <cell r="DY142">
            <v>234066</v>
          </cell>
          <cell r="DZ142">
            <v>236190</v>
          </cell>
          <cell r="EA142">
            <v>235813</v>
          </cell>
          <cell r="EB142">
            <v>233137</v>
          </cell>
          <cell r="EC142">
            <v>231636</v>
          </cell>
          <cell r="ED142">
            <v>233637</v>
          </cell>
          <cell r="EE142">
            <v>236550</v>
          </cell>
          <cell r="EF142">
            <v>240435</v>
          </cell>
          <cell r="EG142">
            <v>240450</v>
          </cell>
          <cell r="EH142">
            <v>242412</v>
          </cell>
          <cell r="EI142">
            <v>244146</v>
          </cell>
          <cell r="EJ142">
            <v>247521</v>
          </cell>
          <cell r="EK142">
            <v>248036</v>
          </cell>
          <cell r="EL142">
            <v>247444</v>
          </cell>
          <cell r="EM142">
            <v>248270</v>
          </cell>
          <cell r="EN142">
            <v>250594</v>
          </cell>
          <cell r="EO142">
            <v>252174</v>
          </cell>
          <cell r="EP142">
            <v>251412</v>
          </cell>
          <cell r="EQ142">
            <v>254456</v>
          </cell>
          <cell r="ER142">
            <v>253852</v>
          </cell>
          <cell r="ES142">
            <v>258610</v>
          </cell>
          <cell r="ET142">
            <v>256471</v>
          </cell>
          <cell r="EU142">
            <v>258162</v>
          </cell>
          <cell r="EV142">
            <v>260833</v>
          </cell>
          <cell r="EW142">
            <v>263524</v>
          </cell>
          <cell r="EX142">
            <v>266374</v>
          </cell>
          <cell r="EY142">
            <v>269985</v>
          </cell>
          <cell r="EZ142">
            <v>273340</v>
          </cell>
          <cell r="FA142">
            <v>276880</v>
          </cell>
          <cell r="FB142">
            <v>280580</v>
          </cell>
          <cell r="FC142">
            <v>281210</v>
          </cell>
          <cell r="FD142">
            <v>284563</v>
          </cell>
          <cell r="FE142">
            <v>285825</v>
          </cell>
          <cell r="FF142">
            <v>291409</v>
          </cell>
        </row>
        <row r="143">
          <cell r="B143" t="str">
            <v>Stockton, CA</v>
          </cell>
          <cell r="E143">
            <v>292339</v>
          </cell>
          <cell r="F143">
            <v>276921</v>
          </cell>
          <cell r="G143">
            <v>262728</v>
          </cell>
          <cell r="H143">
            <v>251349</v>
          </cell>
          <cell r="I143">
            <v>244845</v>
          </cell>
          <cell r="J143">
            <v>238065</v>
          </cell>
          <cell r="K143">
            <v>233500</v>
          </cell>
          <cell r="L143">
            <v>224528</v>
          </cell>
          <cell r="M143">
            <v>217419</v>
          </cell>
          <cell r="N143">
            <v>206530</v>
          </cell>
          <cell r="O143">
            <v>200214</v>
          </cell>
          <cell r="P143">
            <v>193947</v>
          </cell>
          <cell r="Q143">
            <v>180388</v>
          </cell>
          <cell r="R143">
            <v>185646</v>
          </cell>
          <cell r="S143">
            <v>190961</v>
          </cell>
          <cell r="T143">
            <v>193423</v>
          </cell>
          <cell r="U143">
            <v>191363</v>
          </cell>
          <cell r="V143">
            <v>188006</v>
          </cell>
          <cell r="W143">
            <v>183591</v>
          </cell>
          <cell r="X143">
            <v>185143</v>
          </cell>
          <cell r="Y143">
            <v>188262</v>
          </cell>
          <cell r="Z143">
            <v>191518</v>
          </cell>
          <cell r="AA143">
            <v>191137</v>
          </cell>
          <cell r="AB143">
            <v>191522</v>
          </cell>
          <cell r="AC143">
            <v>181946</v>
          </cell>
          <cell r="AD143">
            <v>184835</v>
          </cell>
          <cell r="AE143">
            <v>185630</v>
          </cell>
          <cell r="AF143">
            <v>185831</v>
          </cell>
          <cell r="AG143">
            <v>182423</v>
          </cell>
          <cell r="AH143">
            <v>183974</v>
          </cell>
          <cell r="AI143">
            <v>183678</v>
          </cell>
          <cell r="AJ143">
            <v>184446</v>
          </cell>
          <cell r="AK143">
            <v>177366</v>
          </cell>
          <cell r="AL143">
            <v>178965</v>
          </cell>
          <cell r="AM143">
            <v>178557</v>
          </cell>
          <cell r="AN143">
            <v>180812</v>
          </cell>
          <cell r="AO143">
            <v>177066</v>
          </cell>
          <cell r="AP143">
            <v>173650</v>
          </cell>
          <cell r="AQ143">
            <v>170476</v>
          </cell>
          <cell r="AR143">
            <v>169748</v>
          </cell>
          <cell r="AS143">
            <v>172977</v>
          </cell>
          <cell r="AT143">
            <v>173380</v>
          </cell>
          <cell r="AU143">
            <v>171566</v>
          </cell>
          <cell r="AV143">
            <v>167374</v>
          </cell>
          <cell r="AW143">
            <v>167212</v>
          </cell>
          <cell r="AX143">
            <v>167103</v>
          </cell>
          <cell r="AY143">
            <v>172647</v>
          </cell>
          <cell r="AZ143">
            <v>171062</v>
          </cell>
          <cell r="BA143">
            <v>175497</v>
          </cell>
          <cell r="BB143">
            <v>173202</v>
          </cell>
          <cell r="BC143">
            <v>179064</v>
          </cell>
          <cell r="BD143">
            <v>176436</v>
          </cell>
          <cell r="BE143">
            <v>176512</v>
          </cell>
          <cell r="BF143">
            <v>176333</v>
          </cell>
          <cell r="BG143">
            <v>182346</v>
          </cell>
          <cell r="BH143">
            <v>191318</v>
          </cell>
          <cell r="BI143">
            <v>196300</v>
          </cell>
          <cell r="BJ143">
            <v>200131</v>
          </cell>
          <cell r="BK143">
            <v>196416</v>
          </cell>
          <cell r="BL143">
            <v>203535</v>
          </cell>
          <cell r="BM143">
            <v>206773</v>
          </cell>
          <cell r="BN143">
            <v>217229</v>
          </cell>
          <cell r="BO143">
            <v>218114</v>
          </cell>
          <cell r="BP143">
            <v>226389</v>
          </cell>
          <cell r="BQ143">
            <v>231870</v>
          </cell>
          <cell r="BR143">
            <v>239699</v>
          </cell>
          <cell r="BS143">
            <v>240810</v>
          </cell>
          <cell r="BT143">
            <v>242367</v>
          </cell>
          <cell r="BU143">
            <v>244341</v>
          </cell>
          <cell r="BV143">
            <v>248517</v>
          </cell>
          <cell r="BW143">
            <v>251795</v>
          </cell>
          <cell r="BX143">
            <v>255902</v>
          </cell>
          <cell r="BY143">
            <v>257916</v>
          </cell>
          <cell r="BZ143">
            <v>259948</v>
          </cell>
          <cell r="CA143">
            <v>260687</v>
          </cell>
          <cell r="CB143">
            <v>263342</v>
          </cell>
          <cell r="CC143">
            <v>265770</v>
          </cell>
          <cell r="CD143">
            <v>268707</v>
          </cell>
          <cell r="CE143">
            <v>272051</v>
          </cell>
          <cell r="CF143">
            <v>271235</v>
          </cell>
          <cell r="CG143">
            <v>274089</v>
          </cell>
          <cell r="CH143">
            <v>273951</v>
          </cell>
          <cell r="CI143">
            <v>281298</v>
          </cell>
          <cell r="CJ143">
            <v>279922</v>
          </cell>
          <cell r="CK143">
            <v>282356</v>
          </cell>
          <cell r="CL143">
            <v>281738</v>
          </cell>
          <cell r="CM143">
            <v>289214</v>
          </cell>
          <cell r="CN143">
            <v>292283</v>
          </cell>
          <cell r="CO143">
            <v>296913</v>
          </cell>
          <cell r="CP143">
            <v>295398</v>
          </cell>
          <cell r="CQ143">
            <v>296786</v>
          </cell>
          <cell r="CR143">
            <v>301938</v>
          </cell>
          <cell r="CS143">
            <v>306090</v>
          </cell>
          <cell r="CT143">
            <v>310552</v>
          </cell>
          <cell r="CU143">
            <v>310301</v>
          </cell>
          <cell r="CV143">
            <v>311667</v>
          </cell>
          <cell r="CW143">
            <v>313789</v>
          </cell>
          <cell r="CX143">
            <v>319248</v>
          </cell>
          <cell r="CY143">
            <v>320944</v>
          </cell>
          <cell r="CZ143">
            <v>322384</v>
          </cell>
          <cell r="DA143">
            <v>320816</v>
          </cell>
          <cell r="DB143">
            <v>324065</v>
          </cell>
          <cell r="DC143">
            <v>328403</v>
          </cell>
          <cell r="DD143">
            <v>328587</v>
          </cell>
          <cell r="DE143">
            <v>330097</v>
          </cell>
          <cell r="DF143">
            <v>330034</v>
          </cell>
          <cell r="DG143">
            <v>332539</v>
          </cell>
          <cell r="DH143">
            <v>336017</v>
          </cell>
          <cell r="DI143">
            <v>341019</v>
          </cell>
          <cell r="DJ143">
            <v>345268</v>
          </cell>
          <cell r="DK143">
            <v>348019</v>
          </cell>
          <cell r="DL143">
            <v>353036</v>
          </cell>
          <cell r="DM143">
            <v>357623</v>
          </cell>
          <cell r="DN143">
            <v>363649</v>
          </cell>
          <cell r="DO143">
            <v>363590</v>
          </cell>
          <cell r="DP143">
            <v>368496</v>
          </cell>
          <cell r="DQ143">
            <v>368673</v>
          </cell>
          <cell r="DR143">
            <v>370763</v>
          </cell>
          <cell r="DS143">
            <v>371736</v>
          </cell>
          <cell r="DT143">
            <v>377726</v>
          </cell>
          <cell r="DU143">
            <v>380277</v>
          </cell>
          <cell r="DV143">
            <v>382249</v>
          </cell>
          <cell r="DW143">
            <v>381735</v>
          </cell>
          <cell r="DX143">
            <v>382595</v>
          </cell>
          <cell r="DY143">
            <v>385953</v>
          </cell>
          <cell r="DZ143">
            <v>385704</v>
          </cell>
          <cell r="EA143">
            <v>388207</v>
          </cell>
          <cell r="EB143">
            <v>388510</v>
          </cell>
          <cell r="EC143">
            <v>393556</v>
          </cell>
          <cell r="ED143">
            <v>397984</v>
          </cell>
          <cell r="EE143">
            <v>402639</v>
          </cell>
          <cell r="EF143">
            <v>401635</v>
          </cell>
          <cell r="EG143">
            <v>399322</v>
          </cell>
          <cell r="EH143">
            <v>391719</v>
          </cell>
          <cell r="EI143">
            <v>388151</v>
          </cell>
          <cell r="EJ143">
            <v>395354</v>
          </cell>
          <cell r="EK143">
            <v>402144</v>
          </cell>
          <cell r="EL143">
            <v>403302</v>
          </cell>
          <cell r="EM143">
            <v>407085</v>
          </cell>
          <cell r="EN143">
            <v>407589</v>
          </cell>
          <cell r="EO143">
            <v>413299</v>
          </cell>
          <cell r="EP143">
            <v>419284</v>
          </cell>
          <cell r="EQ143">
            <v>425428</v>
          </cell>
          <cell r="ER143">
            <v>423792</v>
          </cell>
          <cell r="ES143">
            <v>422707</v>
          </cell>
          <cell r="ET143">
            <v>418939</v>
          </cell>
          <cell r="EU143">
            <v>407768</v>
          </cell>
          <cell r="EV143">
            <v>430258</v>
          </cell>
          <cell r="EW143">
            <v>427379</v>
          </cell>
          <cell r="EX143">
            <v>430337</v>
          </cell>
          <cell r="EY143">
            <v>432303</v>
          </cell>
          <cell r="EZ143">
            <v>437397</v>
          </cell>
          <cell r="FA143">
            <v>437222</v>
          </cell>
          <cell r="FB143">
            <v>436702</v>
          </cell>
          <cell r="FC143">
            <v>435958</v>
          </cell>
          <cell r="FD143">
            <v>442655</v>
          </cell>
          <cell r="FE143">
            <v>450167</v>
          </cell>
          <cell r="FF143">
            <v>462326</v>
          </cell>
        </row>
        <row r="144">
          <cell r="B144" t="str">
            <v>Stockton Overlay</v>
          </cell>
          <cell r="E144">
            <v>292339</v>
          </cell>
          <cell r="F144" t="e">
            <v>#N/A</v>
          </cell>
          <cell r="G144" t="e">
            <v>#N/A</v>
          </cell>
          <cell r="H144" t="e">
            <v>#N/A</v>
          </cell>
          <cell r="I144" t="e">
            <v>#N/A</v>
          </cell>
          <cell r="J144" t="e">
            <v>#N/A</v>
          </cell>
          <cell r="K144" t="e">
            <v>#N/A</v>
          </cell>
          <cell r="L144" t="e">
            <v>#N/A</v>
          </cell>
          <cell r="M144" t="e">
            <v>#N/A</v>
          </cell>
          <cell r="N144" t="e">
            <v>#N/A</v>
          </cell>
          <cell r="O144" t="e">
            <v>#N/A</v>
          </cell>
          <cell r="P144" t="e">
            <v>#N/A</v>
          </cell>
          <cell r="Q144">
            <v>180388</v>
          </cell>
          <cell r="R144" t="e">
            <v>#N/A</v>
          </cell>
          <cell r="S144" t="e">
            <v>#N/A</v>
          </cell>
          <cell r="T144" t="e">
            <v>#N/A</v>
          </cell>
          <cell r="U144" t="e">
            <v>#N/A</v>
          </cell>
          <cell r="V144" t="e">
            <v>#N/A</v>
          </cell>
          <cell r="W144" t="e">
            <v>#N/A</v>
          </cell>
          <cell r="X144" t="e">
            <v>#N/A</v>
          </cell>
          <cell r="Y144" t="e">
            <v>#N/A</v>
          </cell>
          <cell r="Z144" t="e">
            <v>#N/A</v>
          </cell>
          <cell r="AA144" t="e">
            <v>#N/A</v>
          </cell>
          <cell r="AB144" t="e">
            <v>#N/A</v>
          </cell>
          <cell r="AC144">
            <v>181946</v>
          </cell>
          <cell r="AD144" t="e">
            <v>#N/A</v>
          </cell>
          <cell r="AE144" t="e">
            <v>#N/A</v>
          </cell>
          <cell r="AF144" t="e">
            <v>#N/A</v>
          </cell>
          <cell r="AG144" t="e">
            <v>#N/A</v>
          </cell>
          <cell r="AH144" t="e">
            <v>#N/A</v>
          </cell>
          <cell r="AI144" t="e">
            <v>#N/A</v>
          </cell>
          <cell r="AJ144" t="e">
            <v>#N/A</v>
          </cell>
          <cell r="AK144" t="e">
            <v>#N/A</v>
          </cell>
          <cell r="AL144" t="e">
            <v>#N/A</v>
          </cell>
          <cell r="AM144" t="e">
            <v>#N/A</v>
          </cell>
          <cell r="AN144" t="e">
            <v>#N/A</v>
          </cell>
          <cell r="AO144">
            <v>177066</v>
          </cell>
          <cell r="AP144" t="e">
            <v>#N/A</v>
          </cell>
          <cell r="AQ144" t="e">
            <v>#N/A</v>
          </cell>
          <cell r="AR144" t="e">
            <v>#N/A</v>
          </cell>
          <cell r="AS144" t="e">
            <v>#N/A</v>
          </cell>
          <cell r="AT144" t="e">
            <v>#N/A</v>
          </cell>
          <cell r="AU144" t="e">
            <v>#N/A</v>
          </cell>
          <cell r="AV144" t="e">
            <v>#N/A</v>
          </cell>
          <cell r="AW144" t="e">
            <v>#N/A</v>
          </cell>
          <cell r="AX144" t="e">
            <v>#N/A</v>
          </cell>
          <cell r="AY144" t="e">
            <v>#N/A</v>
          </cell>
          <cell r="AZ144" t="e">
            <v>#N/A</v>
          </cell>
          <cell r="BA144">
            <v>175497</v>
          </cell>
          <cell r="BB144" t="e">
            <v>#N/A</v>
          </cell>
          <cell r="BC144" t="e">
            <v>#N/A</v>
          </cell>
          <cell r="BD144" t="e">
            <v>#N/A</v>
          </cell>
          <cell r="BE144" t="e">
            <v>#N/A</v>
          </cell>
          <cell r="BF144" t="e">
            <v>#N/A</v>
          </cell>
          <cell r="BG144" t="e">
            <v>#N/A</v>
          </cell>
          <cell r="BH144" t="e">
            <v>#N/A</v>
          </cell>
          <cell r="BI144" t="e">
            <v>#N/A</v>
          </cell>
          <cell r="BJ144" t="e">
            <v>#N/A</v>
          </cell>
          <cell r="BK144" t="e">
            <v>#N/A</v>
          </cell>
          <cell r="BL144" t="e">
            <v>#N/A</v>
          </cell>
          <cell r="BM144">
            <v>206773</v>
          </cell>
          <cell r="BN144" t="e">
            <v>#N/A</v>
          </cell>
          <cell r="BO144" t="e">
            <v>#N/A</v>
          </cell>
          <cell r="BP144" t="e">
            <v>#N/A</v>
          </cell>
          <cell r="BQ144" t="e">
            <v>#N/A</v>
          </cell>
          <cell r="BR144" t="e">
            <v>#N/A</v>
          </cell>
          <cell r="BS144" t="e">
            <v>#N/A</v>
          </cell>
          <cell r="BT144" t="e">
            <v>#N/A</v>
          </cell>
          <cell r="BU144" t="e">
            <v>#N/A</v>
          </cell>
          <cell r="BV144" t="e">
            <v>#N/A</v>
          </cell>
          <cell r="BW144" t="e">
            <v>#N/A</v>
          </cell>
          <cell r="BX144" t="e">
            <v>#N/A</v>
          </cell>
          <cell r="BY144">
            <v>257916</v>
          </cell>
          <cell r="BZ144" t="e">
            <v>#N/A</v>
          </cell>
          <cell r="CA144" t="e">
            <v>#N/A</v>
          </cell>
          <cell r="CB144" t="e">
            <v>#N/A</v>
          </cell>
          <cell r="CC144" t="e">
            <v>#N/A</v>
          </cell>
          <cell r="CD144" t="e">
            <v>#N/A</v>
          </cell>
          <cell r="CE144" t="e">
            <v>#N/A</v>
          </cell>
          <cell r="CF144" t="e">
            <v>#N/A</v>
          </cell>
          <cell r="CG144" t="e">
            <v>#N/A</v>
          </cell>
          <cell r="CH144" t="e">
            <v>#N/A</v>
          </cell>
          <cell r="CI144" t="e">
            <v>#N/A</v>
          </cell>
          <cell r="CJ144" t="e">
            <v>#N/A</v>
          </cell>
          <cell r="CK144">
            <v>282356</v>
          </cell>
          <cell r="CL144" t="e">
            <v>#N/A</v>
          </cell>
          <cell r="CM144" t="e">
            <v>#N/A</v>
          </cell>
          <cell r="CN144" t="e">
            <v>#N/A</v>
          </cell>
          <cell r="CO144" t="e">
            <v>#N/A</v>
          </cell>
          <cell r="CP144" t="e">
            <v>#N/A</v>
          </cell>
          <cell r="CQ144" t="e">
            <v>#N/A</v>
          </cell>
          <cell r="CR144" t="e">
            <v>#N/A</v>
          </cell>
          <cell r="CS144" t="e">
            <v>#N/A</v>
          </cell>
          <cell r="CT144" t="e">
            <v>#N/A</v>
          </cell>
          <cell r="CU144" t="e">
            <v>#N/A</v>
          </cell>
          <cell r="CV144" t="e">
            <v>#N/A</v>
          </cell>
          <cell r="CW144">
            <v>313789</v>
          </cell>
          <cell r="CX144" t="e">
            <v>#N/A</v>
          </cell>
          <cell r="CY144" t="e">
            <v>#N/A</v>
          </cell>
          <cell r="CZ144" t="e">
            <v>#N/A</v>
          </cell>
          <cell r="DA144" t="e">
            <v>#N/A</v>
          </cell>
          <cell r="DB144" t="e">
            <v>#N/A</v>
          </cell>
          <cell r="DC144" t="e">
            <v>#N/A</v>
          </cell>
          <cell r="DD144" t="e">
            <v>#N/A</v>
          </cell>
          <cell r="DE144" t="e">
            <v>#N/A</v>
          </cell>
          <cell r="DF144" t="e">
            <v>#N/A</v>
          </cell>
          <cell r="DG144" t="e">
            <v>#N/A</v>
          </cell>
          <cell r="DH144" t="e">
            <v>#N/A</v>
          </cell>
          <cell r="DI144">
            <v>341019</v>
          </cell>
          <cell r="DJ144" t="e">
            <v>#N/A</v>
          </cell>
          <cell r="DK144" t="e">
            <v>#N/A</v>
          </cell>
          <cell r="DL144" t="e">
            <v>#N/A</v>
          </cell>
          <cell r="DM144" t="e">
            <v>#N/A</v>
          </cell>
          <cell r="DN144" t="e">
            <v>#N/A</v>
          </cell>
          <cell r="DO144" t="e">
            <v>#N/A</v>
          </cell>
          <cell r="DP144" t="e">
            <v>#N/A</v>
          </cell>
          <cell r="DQ144" t="e">
            <v>#N/A</v>
          </cell>
          <cell r="DR144" t="e">
            <v>#N/A</v>
          </cell>
          <cell r="DS144" t="e">
            <v>#N/A</v>
          </cell>
          <cell r="DT144" t="e">
            <v>#N/A</v>
          </cell>
          <cell r="DU144">
            <v>380277</v>
          </cell>
          <cell r="DV144" t="e">
            <v>#N/A</v>
          </cell>
          <cell r="DW144" t="e">
            <v>#N/A</v>
          </cell>
          <cell r="DX144" t="e">
            <v>#N/A</v>
          </cell>
          <cell r="DY144" t="e">
            <v>#N/A</v>
          </cell>
          <cell r="DZ144" t="e">
            <v>#N/A</v>
          </cell>
          <cell r="EA144" t="e">
            <v>#N/A</v>
          </cell>
          <cell r="EB144" t="e">
            <v>#N/A</v>
          </cell>
          <cell r="EC144" t="e">
            <v>#N/A</v>
          </cell>
          <cell r="ED144" t="e">
            <v>#N/A</v>
          </cell>
          <cell r="EE144" t="e">
            <v>#N/A</v>
          </cell>
          <cell r="EF144" t="e">
            <v>#N/A</v>
          </cell>
          <cell r="EG144">
            <v>399322</v>
          </cell>
          <cell r="EH144" t="e">
            <v>#N/A</v>
          </cell>
          <cell r="EI144" t="e">
            <v>#N/A</v>
          </cell>
          <cell r="EJ144" t="e">
            <v>#N/A</v>
          </cell>
          <cell r="EK144" t="e">
            <v>#N/A</v>
          </cell>
          <cell r="EL144" t="e">
            <v>#N/A</v>
          </cell>
          <cell r="EM144" t="e">
            <v>#N/A</v>
          </cell>
          <cell r="EN144" t="e">
            <v>#N/A</v>
          </cell>
          <cell r="EO144" t="e">
            <v>#N/A</v>
          </cell>
          <cell r="EP144" t="e">
            <v>#N/A</v>
          </cell>
          <cell r="EQ144" t="e">
            <v>#N/A</v>
          </cell>
          <cell r="ER144" t="e">
            <v>#N/A</v>
          </cell>
          <cell r="ES144">
            <v>422707</v>
          </cell>
          <cell r="ET144" t="e">
            <v>#N/A</v>
          </cell>
          <cell r="EU144" t="e">
            <v>#N/A</v>
          </cell>
          <cell r="EV144" t="e">
            <v>#N/A</v>
          </cell>
          <cell r="EW144" t="e">
            <v>#N/A</v>
          </cell>
          <cell r="EX144" t="e">
            <v>#N/A</v>
          </cell>
          <cell r="EY144" t="e">
            <v>#N/A</v>
          </cell>
          <cell r="EZ144" t="e">
            <v>#N/A</v>
          </cell>
          <cell r="FA144" t="e">
            <v>#N/A</v>
          </cell>
          <cell r="FB144" t="e">
            <v>#N/A</v>
          </cell>
          <cell r="FC144" t="e">
            <v>#N/A</v>
          </cell>
          <cell r="FD144" t="e">
            <v>#N/A</v>
          </cell>
          <cell r="FE144" t="e">
            <v>#N/A</v>
          </cell>
          <cell r="FF144">
            <v>462326</v>
          </cell>
        </row>
        <row r="145">
          <cell r="B145" t="str">
            <v>Fresno Overlay</v>
          </cell>
          <cell r="E145">
            <v>253846</v>
          </cell>
          <cell r="F145" t="e">
            <v>#N/A</v>
          </cell>
          <cell r="G145" t="e">
            <v>#N/A</v>
          </cell>
          <cell r="H145" t="e">
            <v>#N/A</v>
          </cell>
          <cell r="I145" t="e">
            <v>#N/A</v>
          </cell>
          <cell r="J145" t="e">
            <v>#N/A</v>
          </cell>
          <cell r="K145" t="e">
            <v>#N/A</v>
          </cell>
          <cell r="L145" t="e">
            <v>#N/A</v>
          </cell>
          <cell r="M145" t="e">
            <v>#N/A</v>
          </cell>
          <cell r="N145" t="e">
            <v>#N/A</v>
          </cell>
          <cell r="O145" t="e">
            <v>#N/A</v>
          </cell>
          <cell r="P145" t="e">
            <v>#N/A</v>
          </cell>
          <cell r="Q145">
            <v>197894</v>
          </cell>
          <cell r="R145" t="e">
            <v>#N/A</v>
          </cell>
          <cell r="S145" t="e">
            <v>#N/A</v>
          </cell>
          <cell r="T145" t="e">
            <v>#N/A</v>
          </cell>
          <cell r="U145" t="e">
            <v>#N/A</v>
          </cell>
          <cell r="V145" t="e">
            <v>#N/A</v>
          </cell>
          <cell r="W145" t="e">
            <v>#N/A</v>
          </cell>
          <cell r="X145" t="e">
            <v>#N/A</v>
          </cell>
          <cell r="Y145" t="e">
            <v>#N/A</v>
          </cell>
          <cell r="Z145" t="e">
            <v>#N/A</v>
          </cell>
          <cell r="AA145" t="e">
            <v>#N/A</v>
          </cell>
          <cell r="AB145" t="e">
            <v>#N/A</v>
          </cell>
          <cell r="AC145">
            <v>182128</v>
          </cell>
          <cell r="AD145" t="e">
            <v>#N/A</v>
          </cell>
          <cell r="AE145" t="e">
            <v>#N/A</v>
          </cell>
          <cell r="AF145" t="e">
            <v>#N/A</v>
          </cell>
          <cell r="AG145" t="e">
            <v>#N/A</v>
          </cell>
          <cell r="AH145" t="e">
            <v>#N/A</v>
          </cell>
          <cell r="AI145" t="e">
            <v>#N/A</v>
          </cell>
          <cell r="AJ145" t="e">
            <v>#N/A</v>
          </cell>
          <cell r="AK145" t="e">
            <v>#N/A</v>
          </cell>
          <cell r="AL145" t="e">
            <v>#N/A</v>
          </cell>
          <cell r="AM145" t="e">
            <v>#N/A</v>
          </cell>
          <cell r="AN145" t="e">
            <v>#N/A</v>
          </cell>
          <cell r="AO145">
            <v>167478</v>
          </cell>
          <cell r="AP145" t="e">
            <v>#N/A</v>
          </cell>
          <cell r="AQ145" t="e">
            <v>#N/A</v>
          </cell>
          <cell r="AR145" t="e">
            <v>#N/A</v>
          </cell>
          <cell r="AS145" t="e">
            <v>#N/A</v>
          </cell>
          <cell r="AT145" t="e">
            <v>#N/A</v>
          </cell>
          <cell r="AU145" t="e">
            <v>#N/A</v>
          </cell>
          <cell r="AV145" t="e">
            <v>#N/A</v>
          </cell>
          <cell r="AW145" t="e">
            <v>#N/A</v>
          </cell>
          <cell r="AX145" t="e">
            <v>#N/A</v>
          </cell>
          <cell r="AY145" t="e">
            <v>#N/A</v>
          </cell>
          <cell r="AZ145" t="e">
            <v>#N/A</v>
          </cell>
          <cell r="BA145">
            <v>165553</v>
          </cell>
          <cell r="BB145" t="e">
            <v>#N/A</v>
          </cell>
          <cell r="BC145" t="e">
            <v>#N/A</v>
          </cell>
          <cell r="BD145" t="e">
            <v>#N/A</v>
          </cell>
          <cell r="BE145" t="e">
            <v>#N/A</v>
          </cell>
          <cell r="BF145" t="e">
            <v>#N/A</v>
          </cell>
          <cell r="BG145" t="e">
            <v>#N/A</v>
          </cell>
          <cell r="BH145" t="e">
            <v>#N/A</v>
          </cell>
          <cell r="BI145" t="e">
            <v>#N/A</v>
          </cell>
          <cell r="BJ145" t="e">
            <v>#N/A</v>
          </cell>
          <cell r="BK145" t="e">
            <v>#N/A</v>
          </cell>
          <cell r="BL145" t="e">
            <v>#N/A</v>
          </cell>
          <cell r="BM145">
            <v>183979</v>
          </cell>
          <cell r="BN145" t="e">
            <v>#N/A</v>
          </cell>
          <cell r="BO145" t="e">
            <v>#N/A</v>
          </cell>
          <cell r="BP145" t="e">
            <v>#N/A</v>
          </cell>
          <cell r="BQ145" t="e">
            <v>#N/A</v>
          </cell>
          <cell r="BR145" t="e">
            <v>#N/A</v>
          </cell>
          <cell r="BS145" t="e">
            <v>#N/A</v>
          </cell>
          <cell r="BT145" t="e">
            <v>#N/A</v>
          </cell>
          <cell r="BU145" t="e">
            <v>#N/A</v>
          </cell>
          <cell r="BV145" t="e">
            <v>#N/A</v>
          </cell>
          <cell r="BW145" t="e">
            <v>#N/A</v>
          </cell>
          <cell r="BX145" t="e">
            <v>#N/A</v>
          </cell>
          <cell r="BY145">
            <v>215225</v>
          </cell>
          <cell r="BZ145" t="e">
            <v>#N/A</v>
          </cell>
          <cell r="CA145" t="e">
            <v>#N/A</v>
          </cell>
          <cell r="CB145" t="e">
            <v>#N/A</v>
          </cell>
          <cell r="CC145" t="e">
            <v>#N/A</v>
          </cell>
          <cell r="CD145" t="e">
            <v>#N/A</v>
          </cell>
          <cell r="CE145" t="e">
            <v>#N/A</v>
          </cell>
          <cell r="CF145" t="e">
            <v>#N/A</v>
          </cell>
          <cell r="CG145" t="e">
            <v>#N/A</v>
          </cell>
          <cell r="CH145" t="e">
            <v>#N/A</v>
          </cell>
          <cell r="CI145" t="e">
            <v>#N/A</v>
          </cell>
          <cell r="CJ145" t="e">
            <v>#N/A</v>
          </cell>
          <cell r="CK145">
            <v>224571</v>
          </cell>
          <cell r="CL145" t="e">
            <v>#N/A</v>
          </cell>
          <cell r="CM145" t="e">
            <v>#N/A</v>
          </cell>
          <cell r="CN145" t="e">
            <v>#N/A</v>
          </cell>
          <cell r="CO145" t="e">
            <v>#N/A</v>
          </cell>
          <cell r="CP145" t="e">
            <v>#N/A</v>
          </cell>
          <cell r="CQ145" t="e">
            <v>#N/A</v>
          </cell>
          <cell r="CR145" t="e">
            <v>#N/A</v>
          </cell>
          <cell r="CS145" t="e">
            <v>#N/A</v>
          </cell>
          <cell r="CT145" t="e">
            <v>#N/A</v>
          </cell>
          <cell r="CU145" t="e">
            <v>#N/A</v>
          </cell>
          <cell r="CV145" t="e">
            <v>#N/A</v>
          </cell>
          <cell r="CW145">
            <v>236430</v>
          </cell>
          <cell r="CX145" t="e">
            <v>#N/A</v>
          </cell>
          <cell r="CY145" t="e">
            <v>#N/A</v>
          </cell>
          <cell r="CZ145" t="e">
            <v>#N/A</v>
          </cell>
          <cell r="DA145" t="e">
            <v>#N/A</v>
          </cell>
          <cell r="DB145" t="e">
            <v>#N/A</v>
          </cell>
          <cell r="DC145" t="e">
            <v>#N/A</v>
          </cell>
          <cell r="DD145" t="e">
            <v>#N/A</v>
          </cell>
          <cell r="DE145" t="e">
            <v>#N/A</v>
          </cell>
          <cell r="DF145" t="e">
            <v>#N/A</v>
          </cell>
          <cell r="DG145" t="e">
            <v>#N/A</v>
          </cell>
          <cell r="DH145" t="e">
            <v>#N/A</v>
          </cell>
          <cell r="DI145">
            <v>247237</v>
          </cell>
          <cell r="DJ145" t="e">
            <v>#N/A</v>
          </cell>
          <cell r="DK145" t="e">
            <v>#N/A</v>
          </cell>
          <cell r="DL145" t="e">
            <v>#N/A</v>
          </cell>
          <cell r="DM145" t="e">
            <v>#N/A</v>
          </cell>
          <cell r="DN145" t="e">
            <v>#N/A</v>
          </cell>
          <cell r="DO145" t="e">
            <v>#N/A</v>
          </cell>
          <cell r="DP145" t="e">
            <v>#N/A</v>
          </cell>
          <cell r="DQ145" t="e">
            <v>#N/A</v>
          </cell>
          <cell r="DR145" t="e">
            <v>#N/A</v>
          </cell>
          <cell r="DS145" t="e">
            <v>#N/A</v>
          </cell>
          <cell r="DT145" t="e">
            <v>#N/A</v>
          </cell>
          <cell r="DU145">
            <v>271991</v>
          </cell>
          <cell r="DV145" t="e">
            <v>#N/A</v>
          </cell>
          <cell r="DW145" t="e">
            <v>#N/A</v>
          </cell>
          <cell r="DX145" t="e">
            <v>#N/A</v>
          </cell>
          <cell r="DY145" t="e">
            <v>#N/A</v>
          </cell>
          <cell r="DZ145" t="e">
            <v>#N/A</v>
          </cell>
          <cell r="EA145" t="e">
            <v>#N/A</v>
          </cell>
          <cell r="EB145" t="e">
            <v>#N/A</v>
          </cell>
          <cell r="EC145" t="e">
            <v>#N/A</v>
          </cell>
          <cell r="ED145" t="e">
            <v>#N/A</v>
          </cell>
          <cell r="EE145" t="e">
            <v>#N/A</v>
          </cell>
          <cell r="EF145" t="e">
            <v>#N/A</v>
          </cell>
          <cell r="EG145">
            <v>282337</v>
          </cell>
          <cell r="EH145" t="e">
            <v>#N/A</v>
          </cell>
          <cell r="EI145" t="e">
            <v>#N/A</v>
          </cell>
          <cell r="EJ145" t="e">
            <v>#N/A</v>
          </cell>
          <cell r="EK145" t="e">
            <v>#N/A</v>
          </cell>
          <cell r="EL145" t="e">
            <v>#N/A</v>
          </cell>
          <cell r="EM145" t="e">
            <v>#N/A</v>
          </cell>
          <cell r="EN145" t="e">
            <v>#N/A</v>
          </cell>
          <cell r="EO145" t="e">
            <v>#N/A</v>
          </cell>
          <cell r="EP145" t="e">
            <v>#N/A</v>
          </cell>
          <cell r="EQ145" t="e">
            <v>#N/A</v>
          </cell>
          <cell r="ER145" t="e">
            <v>#N/A</v>
          </cell>
          <cell r="ES145">
            <v>296850</v>
          </cell>
          <cell r="ET145" t="e">
            <v>#N/A</v>
          </cell>
          <cell r="EU145" t="e">
            <v>#N/A</v>
          </cell>
          <cell r="EV145" t="e">
            <v>#N/A</v>
          </cell>
          <cell r="EW145" t="e">
            <v>#N/A</v>
          </cell>
          <cell r="EX145" t="e">
            <v>#N/A</v>
          </cell>
          <cell r="EY145" t="e">
            <v>#N/A</v>
          </cell>
          <cell r="EZ145" t="e">
            <v>#N/A</v>
          </cell>
          <cell r="FA145" t="e">
            <v>#N/A</v>
          </cell>
          <cell r="FB145" t="e">
            <v>#N/A</v>
          </cell>
          <cell r="FC145" t="e">
            <v>#N/A</v>
          </cell>
          <cell r="FD145" t="e">
            <v>#N/A</v>
          </cell>
          <cell r="FE145" t="e">
            <v>#N/A</v>
          </cell>
          <cell r="FF145">
            <v>336570</v>
          </cell>
        </row>
        <row r="146">
          <cell r="B146" t="str">
            <v>Bakersfield Overlay</v>
          </cell>
          <cell r="E146">
            <v>233476</v>
          </cell>
          <cell r="F146" t="e">
            <v>#N/A</v>
          </cell>
          <cell r="G146" t="e">
            <v>#N/A</v>
          </cell>
          <cell r="H146" t="e">
            <v>#N/A</v>
          </cell>
          <cell r="I146" t="e">
            <v>#N/A</v>
          </cell>
          <cell r="J146" t="e">
            <v>#N/A</v>
          </cell>
          <cell r="K146" t="e">
            <v>#N/A</v>
          </cell>
          <cell r="L146" t="e">
            <v>#N/A</v>
          </cell>
          <cell r="M146" t="e">
            <v>#N/A</v>
          </cell>
          <cell r="N146" t="e">
            <v>#N/A</v>
          </cell>
          <cell r="O146" t="e">
            <v>#N/A</v>
          </cell>
          <cell r="P146" t="e">
            <v>#N/A</v>
          </cell>
          <cell r="Q146">
            <v>164643</v>
          </cell>
          <cell r="R146" t="e">
            <v>#N/A</v>
          </cell>
          <cell r="S146" t="e">
            <v>#N/A</v>
          </cell>
          <cell r="T146" t="e">
            <v>#N/A</v>
          </cell>
          <cell r="U146" t="e">
            <v>#N/A</v>
          </cell>
          <cell r="V146" t="e">
            <v>#N/A</v>
          </cell>
          <cell r="W146" t="e">
            <v>#N/A</v>
          </cell>
          <cell r="X146" t="e">
            <v>#N/A</v>
          </cell>
          <cell r="Y146" t="e">
            <v>#N/A</v>
          </cell>
          <cell r="Z146" t="e">
            <v>#N/A</v>
          </cell>
          <cell r="AA146" t="e">
            <v>#N/A</v>
          </cell>
          <cell r="AB146" t="e">
            <v>#N/A</v>
          </cell>
          <cell r="AC146">
            <v>150320</v>
          </cell>
          <cell r="AD146" t="e">
            <v>#N/A</v>
          </cell>
          <cell r="AE146" t="e">
            <v>#N/A</v>
          </cell>
          <cell r="AF146" t="e">
            <v>#N/A</v>
          </cell>
          <cell r="AG146" t="e">
            <v>#N/A</v>
          </cell>
          <cell r="AH146" t="e">
            <v>#N/A</v>
          </cell>
          <cell r="AI146" t="e">
            <v>#N/A</v>
          </cell>
          <cell r="AJ146" t="e">
            <v>#N/A</v>
          </cell>
          <cell r="AK146" t="e">
            <v>#N/A</v>
          </cell>
          <cell r="AL146" t="e">
            <v>#N/A</v>
          </cell>
          <cell r="AM146" t="e">
            <v>#N/A</v>
          </cell>
          <cell r="AN146" t="e">
            <v>#N/A</v>
          </cell>
          <cell r="AO146">
            <v>133431</v>
          </cell>
          <cell r="AP146" t="e">
            <v>#N/A</v>
          </cell>
          <cell r="AQ146" t="e">
            <v>#N/A</v>
          </cell>
          <cell r="AR146" t="e">
            <v>#N/A</v>
          </cell>
          <cell r="AS146" t="e">
            <v>#N/A</v>
          </cell>
          <cell r="AT146" t="e">
            <v>#N/A</v>
          </cell>
          <cell r="AU146" t="e">
            <v>#N/A</v>
          </cell>
          <cell r="AV146" t="e">
            <v>#N/A</v>
          </cell>
          <cell r="AW146" t="e">
            <v>#N/A</v>
          </cell>
          <cell r="AX146" t="e">
            <v>#N/A</v>
          </cell>
          <cell r="AY146" t="e">
            <v>#N/A</v>
          </cell>
          <cell r="AZ146" t="e">
            <v>#N/A</v>
          </cell>
          <cell r="BA146">
            <v>138031</v>
          </cell>
          <cell r="BB146" t="e">
            <v>#N/A</v>
          </cell>
          <cell r="BC146" t="e">
            <v>#N/A</v>
          </cell>
          <cell r="BD146" t="e">
            <v>#N/A</v>
          </cell>
          <cell r="BE146" t="e">
            <v>#N/A</v>
          </cell>
          <cell r="BF146" t="e">
            <v>#N/A</v>
          </cell>
          <cell r="BG146" t="e">
            <v>#N/A</v>
          </cell>
          <cell r="BH146" t="e">
            <v>#N/A</v>
          </cell>
          <cell r="BI146" t="e">
            <v>#N/A</v>
          </cell>
          <cell r="BJ146" t="e">
            <v>#N/A</v>
          </cell>
          <cell r="BK146" t="e">
            <v>#N/A</v>
          </cell>
          <cell r="BL146" t="e">
            <v>#N/A</v>
          </cell>
          <cell r="BM146">
            <v>168459</v>
          </cell>
          <cell r="BN146" t="e">
            <v>#N/A</v>
          </cell>
          <cell r="BO146" t="e">
            <v>#N/A</v>
          </cell>
          <cell r="BP146" t="e">
            <v>#N/A</v>
          </cell>
          <cell r="BQ146" t="e">
            <v>#N/A</v>
          </cell>
          <cell r="BR146" t="e">
            <v>#N/A</v>
          </cell>
          <cell r="BS146" t="e">
            <v>#N/A</v>
          </cell>
          <cell r="BT146" t="e">
            <v>#N/A</v>
          </cell>
          <cell r="BU146" t="e">
            <v>#N/A</v>
          </cell>
          <cell r="BV146" t="e">
            <v>#N/A</v>
          </cell>
          <cell r="BW146" t="e">
            <v>#N/A</v>
          </cell>
          <cell r="BX146" t="e">
            <v>#N/A</v>
          </cell>
          <cell r="BY146">
            <v>188103</v>
          </cell>
          <cell r="BZ146" t="e">
            <v>#N/A</v>
          </cell>
          <cell r="CA146" t="e">
            <v>#N/A</v>
          </cell>
          <cell r="CB146" t="e">
            <v>#N/A</v>
          </cell>
          <cell r="CC146" t="e">
            <v>#N/A</v>
          </cell>
          <cell r="CD146" t="e">
            <v>#N/A</v>
          </cell>
          <cell r="CE146" t="e">
            <v>#N/A</v>
          </cell>
          <cell r="CF146" t="e">
            <v>#N/A</v>
          </cell>
          <cell r="CG146" t="e">
            <v>#N/A</v>
          </cell>
          <cell r="CH146" t="e">
            <v>#N/A</v>
          </cell>
          <cell r="CI146" t="e">
            <v>#N/A</v>
          </cell>
          <cell r="CJ146" t="e">
            <v>#N/A</v>
          </cell>
          <cell r="CK146">
            <v>207244</v>
          </cell>
          <cell r="CL146" t="e">
            <v>#N/A</v>
          </cell>
          <cell r="CM146" t="e">
            <v>#N/A</v>
          </cell>
          <cell r="CN146" t="e">
            <v>#N/A</v>
          </cell>
          <cell r="CO146" t="e">
            <v>#N/A</v>
          </cell>
          <cell r="CP146" t="e">
            <v>#N/A</v>
          </cell>
          <cell r="CQ146" t="e">
            <v>#N/A</v>
          </cell>
          <cell r="CR146" t="e">
            <v>#N/A</v>
          </cell>
          <cell r="CS146" t="e">
            <v>#N/A</v>
          </cell>
          <cell r="CT146" t="e">
            <v>#N/A</v>
          </cell>
          <cell r="CU146" t="e">
            <v>#N/A</v>
          </cell>
          <cell r="CV146" t="e">
            <v>#N/A</v>
          </cell>
          <cell r="CW146">
            <v>209585</v>
          </cell>
          <cell r="CX146" t="e">
            <v>#N/A</v>
          </cell>
          <cell r="CY146" t="e">
            <v>#N/A</v>
          </cell>
          <cell r="CZ146" t="e">
            <v>#N/A</v>
          </cell>
          <cell r="DA146" t="e">
            <v>#N/A</v>
          </cell>
          <cell r="DB146" t="e">
            <v>#N/A</v>
          </cell>
          <cell r="DC146" t="e">
            <v>#N/A</v>
          </cell>
          <cell r="DD146" t="e">
            <v>#N/A</v>
          </cell>
          <cell r="DE146" t="e">
            <v>#N/A</v>
          </cell>
          <cell r="DF146" t="e">
            <v>#N/A</v>
          </cell>
          <cell r="DG146" t="e">
            <v>#N/A</v>
          </cell>
          <cell r="DH146" t="e">
            <v>#N/A</v>
          </cell>
          <cell r="DI146">
            <v>220461</v>
          </cell>
          <cell r="DJ146" t="e">
            <v>#N/A</v>
          </cell>
          <cell r="DK146" t="e">
            <v>#N/A</v>
          </cell>
          <cell r="DL146" t="e">
            <v>#N/A</v>
          </cell>
          <cell r="DM146" t="e">
            <v>#N/A</v>
          </cell>
          <cell r="DN146" t="e">
            <v>#N/A</v>
          </cell>
          <cell r="DO146" t="e">
            <v>#N/A</v>
          </cell>
          <cell r="DP146" t="e">
            <v>#N/A</v>
          </cell>
          <cell r="DQ146" t="e">
            <v>#N/A</v>
          </cell>
          <cell r="DR146" t="e">
            <v>#N/A</v>
          </cell>
          <cell r="DS146" t="e">
            <v>#N/A</v>
          </cell>
          <cell r="DT146" t="e">
            <v>#N/A</v>
          </cell>
          <cell r="DU146">
            <v>231646</v>
          </cell>
          <cell r="DV146" t="e">
            <v>#N/A</v>
          </cell>
          <cell r="DW146" t="e">
            <v>#N/A</v>
          </cell>
          <cell r="DX146" t="e">
            <v>#N/A</v>
          </cell>
          <cell r="DY146" t="e">
            <v>#N/A</v>
          </cell>
          <cell r="DZ146" t="e">
            <v>#N/A</v>
          </cell>
          <cell r="EA146" t="e">
            <v>#N/A</v>
          </cell>
          <cell r="EB146" t="e">
            <v>#N/A</v>
          </cell>
          <cell r="EC146" t="e">
            <v>#N/A</v>
          </cell>
          <cell r="ED146" t="e">
            <v>#N/A</v>
          </cell>
          <cell r="EE146" t="e">
            <v>#N/A</v>
          </cell>
          <cell r="EF146" t="e">
            <v>#N/A</v>
          </cell>
          <cell r="EG146">
            <v>240450</v>
          </cell>
          <cell r="EH146" t="e">
            <v>#N/A</v>
          </cell>
          <cell r="EI146" t="e">
            <v>#N/A</v>
          </cell>
          <cell r="EJ146" t="e">
            <v>#N/A</v>
          </cell>
          <cell r="EK146" t="e">
            <v>#N/A</v>
          </cell>
          <cell r="EL146" t="e">
            <v>#N/A</v>
          </cell>
          <cell r="EM146" t="e">
            <v>#N/A</v>
          </cell>
          <cell r="EN146" t="e">
            <v>#N/A</v>
          </cell>
          <cell r="EO146" t="e">
            <v>#N/A</v>
          </cell>
          <cell r="EP146" t="e">
            <v>#N/A</v>
          </cell>
          <cell r="EQ146" t="e">
            <v>#N/A</v>
          </cell>
          <cell r="ER146" t="e">
            <v>#N/A</v>
          </cell>
          <cell r="ES146">
            <v>258610</v>
          </cell>
          <cell r="ET146" t="e">
            <v>#N/A</v>
          </cell>
          <cell r="EU146" t="e">
            <v>#N/A</v>
          </cell>
          <cell r="EV146" t="e">
            <v>#N/A</v>
          </cell>
          <cell r="EW146" t="e">
            <v>#N/A</v>
          </cell>
          <cell r="EX146" t="e">
            <v>#N/A</v>
          </cell>
          <cell r="EY146" t="e">
            <v>#N/A</v>
          </cell>
          <cell r="EZ146" t="e">
            <v>#N/A</v>
          </cell>
          <cell r="FA146" t="e">
            <v>#N/A</v>
          </cell>
          <cell r="FB146" t="e">
            <v>#N/A</v>
          </cell>
          <cell r="FC146" t="e">
            <v>#N/A</v>
          </cell>
          <cell r="FD146" t="e">
            <v>#N/A</v>
          </cell>
          <cell r="FE146" t="e">
            <v>#N/A</v>
          </cell>
          <cell r="FF146">
            <v>291409</v>
          </cell>
        </row>
        <row r="178">
          <cell r="E178">
            <v>1996</v>
          </cell>
          <cell r="F178">
            <v>1996</v>
          </cell>
          <cell r="G178">
            <v>1996</v>
          </cell>
          <cell r="H178">
            <v>1996</v>
          </cell>
          <cell r="I178">
            <v>1996</v>
          </cell>
          <cell r="J178">
            <v>1996</v>
          </cell>
          <cell r="K178">
            <v>1996</v>
          </cell>
          <cell r="L178">
            <v>1996</v>
          </cell>
          <cell r="M178">
            <v>1996</v>
          </cell>
          <cell r="N178">
            <v>1996</v>
          </cell>
          <cell r="O178">
            <v>1996</v>
          </cell>
          <cell r="P178">
            <v>1996</v>
          </cell>
          <cell r="Q178">
            <v>1997</v>
          </cell>
          <cell r="R178">
            <v>1997</v>
          </cell>
          <cell r="S178">
            <v>1997</v>
          </cell>
          <cell r="T178">
            <v>1997</v>
          </cell>
          <cell r="U178">
            <v>1997</v>
          </cell>
          <cell r="V178">
            <v>1997</v>
          </cell>
          <cell r="W178">
            <v>1997</v>
          </cell>
          <cell r="X178">
            <v>1997</v>
          </cell>
          <cell r="Y178">
            <v>1997</v>
          </cell>
          <cell r="Z178">
            <v>1997</v>
          </cell>
          <cell r="AA178">
            <v>1997</v>
          </cell>
          <cell r="AB178">
            <v>1997</v>
          </cell>
          <cell r="AC178">
            <v>1998</v>
          </cell>
          <cell r="AD178">
            <v>1998</v>
          </cell>
          <cell r="AE178">
            <v>1998</v>
          </cell>
          <cell r="AF178">
            <v>1998</v>
          </cell>
          <cell r="AG178">
            <v>1998</v>
          </cell>
          <cell r="AH178">
            <v>1998</v>
          </cell>
          <cell r="AI178">
            <v>1998</v>
          </cell>
          <cell r="AJ178">
            <v>1998</v>
          </cell>
          <cell r="AK178">
            <v>1998</v>
          </cell>
          <cell r="AL178">
            <v>1998</v>
          </cell>
          <cell r="AM178">
            <v>1998</v>
          </cell>
          <cell r="AN178">
            <v>1998</v>
          </cell>
          <cell r="AO178">
            <v>1999</v>
          </cell>
          <cell r="AP178">
            <v>1999</v>
          </cell>
          <cell r="AQ178">
            <v>1999</v>
          </cell>
          <cell r="AR178">
            <v>1999</v>
          </cell>
          <cell r="AS178">
            <v>1999</v>
          </cell>
          <cell r="AT178">
            <v>1999</v>
          </cell>
          <cell r="AU178">
            <v>1999</v>
          </cell>
          <cell r="AV178">
            <v>1999</v>
          </cell>
          <cell r="AW178">
            <v>1999</v>
          </cell>
          <cell r="AX178">
            <v>1999</v>
          </cell>
          <cell r="AY178">
            <v>1999</v>
          </cell>
          <cell r="AZ178">
            <v>1999</v>
          </cell>
          <cell r="BA178">
            <v>2000</v>
          </cell>
          <cell r="BB178">
            <v>2000</v>
          </cell>
          <cell r="BC178">
            <v>2000</v>
          </cell>
          <cell r="BD178">
            <v>2000</v>
          </cell>
          <cell r="BE178">
            <v>2000</v>
          </cell>
          <cell r="BF178">
            <v>2000</v>
          </cell>
          <cell r="BG178">
            <v>2000</v>
          </cell>
          <cell r="BH178">
            <v>2000</v>
          </cell>
          <cell r="BI178">
            <v>2000</v>
          </cell>
          <cell r="BJ178">
            <v>2000</v>
          </cell>
          <cell r="BK178">
            <v>2000</v>
          </cell>
          <cell r="BL178">
            <v>2000</v>
          </cell>
          <cell r="BM178">
            <v>2001</v>
          </cell>
          <cell r="BN178">
            <v>2001</v>
          </cell>
          <cell r="BO178">
            <v>2001</v>
          </cell>
          <cell r="BP178">
            <v>2001</v>
          </cell>
          <cell r="BQ178">
            <v>2001</v>
          </cell>
          <cell r="BR178">
            <v>2001</v>
          </cell>
          <cell r="BS178">
            <v>2001</v>
          </cell>
          <cell r="BT178">
            <v>2001</v>
          </cell>
          <cell r="BU178">
            <v>2001</v>
          </cell>
          <cell r="BV178">
            <v>2001</v>
          </cell>
          <cell r="BW178">
            <v>2001</v>
          </cell>
          <cell r="BX178">
            <v>2001</v>
          </cell>
          <cell r="BY178">
            <v>2002</v>
          </cell>
          <cell r="BZ178">
            <v>2002</v>
          </cell>
          <cell r="CA178">
            <v>2002</v>
          </cell>
          <cell r="CB178">
            <v>2002</v>
          </cell>
          <cell r="CC178">
            <v>2002</v>
          </cell>
          <cell r="CD178">
            <v>2002</v>
          </cell>
          <cell r="CE178">
            <v>2002</v>
          </cell>
          <cell r="CF178">
            <v>2002</v>
          </cell>
          <cell r="CG178">
            <v>2002</v>
          </cell>
          <cell r="CH178">
            <v>2002</v>
          </cell>
          <cell r="CI178">
            <v>2002</v>
          </cell>
          <cell r="CJ178">
            <v>2002</v>
          </cell>
          <cell r="CK178">
            <v>2003</v>
          </cell>
          <cell r="CL178">
            <v>2003</v>
          </cell>
          <cell r="CM178">
            <v>2003</v>
          </cell>
          <cell r="CN178">
            <v>2003</v>
          </cell>
          <cell r="CO178">
            <v>2003</v>
          </cell>
          <cell r="CP178">
            <v>2003</v>
          </cell>
          <cell r="CQ178">
            <v>2003</v>
          </cell>
          <cell r="CR178">
            <v>2003</v>
          </cell>
          <cell r="CS178">
            <v>2003</v>
          </cell>
          <cell r="CT178">
            <v>2003</v>
          </cell>
          <cell r="CU178">
            <v>2003</v>
          </cell>
          <cell r="CV178">
            <v>2003</v>
          </cell>
          <cell r="CW178">
            <v>2004</v>
          </cell>
          <cell r="CX178">
            <v>2004</v>
          </cell>
          <cell r="CY178">
            <v>2004</v>
          </cell>
          <cell r="CZ178">
            <v>2004</v>
          </cell>
          <cell r="DA178">
            <v>2004</v>
          </cell>
          <cell r="DB178">
            <v>2004</v>
          </cell>
          <cell r="DC178">
            <v>2004</v>
          </cell>
          <cell r="DD178">
            <v>2004</v>
          </cell>
          <cell r="DE178">
            <v>2004</v>
          </cell>
          <cell r="DF178">
            <v>2004</v>
          </cell>
          <cell r="DG178">
            <v>2004</v>
          </cell>
          <cell r="DH178">
            <v>2004</v>
          </cell>
          <cell r="DI178">
            <v>2005</v>
          </cell>
          <cell r="DJ178">
            <v>2005</v>
          </cell>
          <cell r="DK178">
            <v>2005</v>
          </cell>
          <cell r="DL178">
            <v>2005</v>
          </cell>
          <cell r="DM178">
            <v>2005</v>
          </cell>
          <cell r="DN178">
            <v>2005</v>
          </cell>
          <cell r="DO178">
            <v>2005</v>
          </cell>
          <cell r="DP178">
            <v>2005</v>
          </cell>
          <cell r="DQ178">
            <v>2005</v>
          </cell>
          <cell r="DR178">
            <v>2005</v>
          </cell>
          <cell r="DS178">
            <v>2005</v>
          </cell>
          <cell r="DT178">
            <v>2005</v>
          </cell>
          <cell r="DU178">
            <v>2006</v>
          </cell>
          <cell r="DV178">
            <v>2006</v>
          </cell>
          <cell r="DW178">
            <v>2006</v>
          </cell>
          <cell r="DX178">
            <v>2006</v>
          </cell>
          <cell r="DY178">
            <v>2006</v>
          </cell>
          <cell r="DZ178">
            <v>2006</v>
          </cell>
          <cell r="EA178">
            <v>2006</v>
          </cell>
          <cell r="EB178">
            <v>2006</v>
          </cell>
          <cell r="EC178">
            <v>2006</v>
          </cell>
          <cell r="ED178">
            <v>2006</v>
          </cell>
          <cell r="EE178">
            <v>2006</v>
          </cell>
          <cell r="EF178">
            <v>2006</v>
          </cell>
          <cell r="EG178">
            <v>2007</v>
          </cell>
          <cell r="EH178">
            <v>2007</v>
          </cell>
          <cell r="EI178">
            <v>2007</v>
          </cell>
          <cell r="EJ178">
            <v>2007</v>
          </cell>
          <cell r="EK178">
            <v>2007</v>
          </cell>
          <cell r="EL178">
            <v>2007</v>
          </cell>
          <cell r="EM178">
            <v>2007</v>
          </cell>
          <cell r="EN178">
            <v>2007</v>
          </cell>
          <cell r="EO178">
            <v>2007</v>
          </cell>
          <cell r="EP178">
            <v>2007</v>
          </cell>
          <cell r="EQ178">
            <v>2007</v>
          </cell>
          <cell r="ER178">
            <v>2007</v>
          </cell>
          <cell r="ES178">
            <v>2008</v>
          </cell>
          <cell r="ET178">
            <v>2008</v>
          </cell>
          <cell r="EU178">
            <v>2008</v>
          </cell>
          <cell r="EV178">
            <v>2008</v>
          </cell>
          <cell r="EW178">
            <v>2008</v>
          </cell>
          <cell r="EX178">
            <v>2008</v>
          </cell>
          <cell r="EY178">
            <v>2008</v>
          </cell>
          <cell r="EZ178">
            <v>2008</v>
          </cell>
          <cell r="FA178">
            <v>2008</v>
          </cell>
          <cell r="FB178">
            <v>2008</v>
          </cell>
          <cell r="FC178">
            <v>2008</v>
          </cell>
          <cell r="FD178">
            <v>2008</v>
          </cell>
          <cell r="FE178">
            <v>2009</v>
          </cell>
          <cell r="FF178">
            <v>2009</v>
          </cell>
          <cell r="FG178">
            <v>2009</v>
          </cell>
          <cell r="FH178">
            <v>2009</v>
          </cell>
          <cell r="FI178">
            <v>2009</v>
          </cell>
          <cell r="FJ178">
            <v>2009</v>
          </cell>
          <cell r="FK178">
            <v>2009</v>
          </cell>
          <cell r="FL178">
            <v>2009</v>
          </cell>
          <cell r="FM178">
            <v>2009</v>
          </cell>
          <cell r="FN178">
            <v>2009</v>
          </cell>
          <cell r="FO178">
            <v>2009</v>
          </cell>
          <cell r="FP178">
            <v>2009</v>
          </cell>
          <cell r="FQ178">
            <v>2010</v>
          </cell>
          <cell r="FR178">
            <v>2010</v>
          </cell>
          <cell r="FS178">
            <v>2010</v>
          </cell>
          <cell r="FT178">
            <v>2010</v>
          </cell>
          <cell r="FU178">
            <v>2010</v>
          </cell>
          <cell r="FV178">
            <v>2010</v>
          </cell>
          <cell r="FW178">
            <v>2010</v>
          </cell>
          <cell r="FX178">
            <v>2010</v>
          </cell>
          <cell r="FY178">
            <v>2010</v>
          </cell>
          <cell r="FZ178">
            <v>2010</v>
          </cell>
          <cell r="GA178">
            <v>2010</v>
          </cell>
          <cell r="GB178">
            <v>2010</v>
          </cell>
          <cell r="GC178">
            <v>2011</v>
          </cell>
          <cell r="GD178">
            <v>2011</v>
          </cell>
          <cell r="GE178">
            <v>2011</v>
          </cell>
          <cell r="GF178">
            <v>2011</v>
          </cell>
          <cell r="GG178">
            <v>2011</v>
          </cell>
          <cell r="GH178">
            <v>2011</v>
          </cell>
          <cell r="GI178">
            <v>2011</v>
          </cell>
          <cell r="GJ178">
            <v>2011</v>
          </cell>
          <cell r="GK178">
            <v>2011</v>
          </cell>
          <cell r="GL178">
            <v>2011</v>
          </cell>
          <cell r="GM178">
            <v>2011</v>
          </cell>
          <cell r="GN178">
            <v>2011</v>
          </cell>
          <cell r="GO178">
            <v>2012</v>
          </cell>
          <cell r="GP178">
            <v>2012</v>
          </cell>
          <cell r="GQ178">
            <v>2012</v>
          </cell>
          <cell r="GR178">
            <v>2012</v>
          </cell>
          <cell r="GS178">
            <v>2012</v>
          </cell>
          <cell r="GT178">
            <v>2012</v>
          </cell>
          <cell r="GU178">
            <v>2012</v>
          </cell>
          <cell r="GV178">
            <v>2012</v>
          </cell>
          <cell r="GW178">
            <v>2012</v>
          </cell>
          <cell r="GX178">
            <v>2012</v>
          </cell>
          <cell r="GY178">
            <v>2012</v>
          </cell>
          <cell r="GZ178">
            <v>2012</v>
          </cell>
          <cell r="HA178">
            <v>2013</v>
          </cell>
          <cell r="HB178">
            <v>2013</v>
          </cell>
          <cell r="HC178">
            <v>2013</v>
          </cell>
          <cell r="HD178">
            <v>2013</v>
          </cell>
          <cell r="HE178">
            <v>2013</v>
          </cell>
          <cell r="HF178">
            <v>2013</v>
          </cell>
          <cell r="HG178">
            <v>2013</v>
          </cell>
          <cell r="HH178">
            <v>2013</v>
          </cell>
          <cell r="HI178">
            <v>2013</v>
          </cell>
          <cell r="HJ178">
            <v>2013</v>
          </cell>
          <cell r="HK178">
            <v>2013</v>
          </cell>
          <cell r="HL178">
            <v>2013</v>
          </cell>
          <cell r="HM178">
            <v>2014</v>
          </cell>
          <cell r="HN178">
            <v>2014</v>
          </cell>
          <cell r="HO178">
            <v>2014</v>
          </cell>
          <cell r="HP178">
            <v>2014</v>
          </cell>
          <cell r="HQ178">
            <v>2014</v>
          </cell>
          <cell r="HR178">
            <v>2014</v>
          </cell>
          <cell r="HS178">
            <v>2014</v>
          </cell>
          <cell r="HT178">
            <v>2014</v>
          </cell>
          <cell r="HU178">
            <v>2014</v>
          </cell>
          <cell r="HV178">
            <v>2014</v>
          </cell>
          <cell r="HW178">
            <v>2014</v>
          </cell>
          <cell r="HX178">
            <v>2014</v>
          </cell>
          <cell r="HY178">
            <v>2015</v>
          </cell>
          <cell r="HZ178">
            <v>2015</v>
          </cell>
          <cell r="IA178">
            <v>2015</v>
          </cell>
          <cell r="IB178">
            <v>2015</v>
          </cell>
          <cell r="IC178">
            <v>2015</v>
          </cell>
          <cell r="ID178">
            <v>2015</v>
          </cell>
          <cell r="IE178">
            <v>2015</v>
          </cell>
          <cell r="IF178">
            <v>2015</v>
          </cell>
          <cell r="IG178">
            <v>2015</v>
          </cell>
          <cell r="IH178">
            <v>2015</v>
          </cell>
          <cell r="II178">
            <v>2015</v>
          </cell>
          <cell r="IJ178">
            <v>2015</v>
          </cell>
          <cell r="IK178">
            <v>2016</v>
          </cell>
          <cell r="IL178">
            <v>2016</v>
          </cell>
          <cell r="IM178">
            <v>2016</v>
          </cell>
          <cell r="IN178">
            <v>2016</v>
          </cell>
          <cell r="IO178">
            <v>2016</v>
          </cell>
          <cell r="IP178">
            <v>2016</v>
          </cell>
          <cell r="IQ178">
            <v>2016</v>
          </cell>
          <cell r="IR178">
            <v>2016</v>
          </cell>
          <cell r="IS178">
            <v>2016</v>
          </cell>
          <cell r="IT178">
            <v>2016</v>
          </cell>
          <cell r="IU178">
            <v>2016</v>
          </cell>
          <cell r="IV178">
            <v>2016</v>
          </cell>
          <cell r="IW178">
            <v>2017</v>
          </cell>
          <cell r="IX178">
            <v>2017</v>
          </cell>
          <cell r="IY178">
            <v>2017</v>
          </cell>
          <cell r="IZ178">
            <v>2017</v>
          </cell>
          <cell r="JA178">
            <v>2017</v>
          </cell>
          <cell r="JB178">
            <v>2017</v>
          </cell>
          <cell r="JC178">
            <v>2017</v>
          </cell>
          <cell r="JD178">
            <v>2017</v>
          </cell>
          <cell r="JE178">
            <v>2017</v>
          </cell>
          <cell r="JF178">
            <v>2017</v>
          </cell>
          <cell r="JG178">
            <v>2017</v>
          </cell>
          <cell r="JH178">
            <v>2017</v>
          </cell>
          <cell r="JI178">
            <v>2018</v>
          </cell>
          <cell r="JJ178">
            <v>2018</v>
          </cell>
          <cell r="JK178">
            <v>2018</v>
          </cell>
          <cell r="JL178">
            <v>2018</v>
          </cell>
          <cell r="JM178">
            <v>2018</v>
          </cell>
          <cell r="JN178">
            <v>2018</v>
          </cell>
          <cell r="JO178">
            <v>2018</v>
          </cell>
          <cell r="JP178">
            <v>2018</v>
          </cell>
          <cell r="JQ178">
            <v>2018</v>
          </cell>
          <cell r="JR178">
            <v>2018</v>
          </cell>
          <cell r="JS178">
            <v>2018</v>
          </cell>
          <cell r="JT178">
            <v>2018</v>
          </cell>
          <cell r="JU178">
            <v>2019</v>
          </cell>
          <cell r="JV178">
            <v>2019</v>
          </cell>
          <cell r="JW178">
            <v>2019</v>
          </cell>
          <cell r="JX178">
            <v>2019</v>
          </cell>
          <cell r="JY178">
            <v>2019</v>
          </cell>
          <cell r="JZ178">
            <v>2019</v>
          </cell>
          <cell r="KA178">
            <v>2019</v>
          </cell>
          <cell r="KB178">
            <v>2019</v>
          </cell>
          <cell r="KC178">
            <v>2019</v>
          </cell>
          <cell r="KD178">
            <v>2019</v>
          </cell>
          <cell r="KE178">
            <v>2019</v>
          </cell>
          <cell r="KF178">
            <v>2019</v>
          </cell>
          <cell r="KG178">
            <v>2020</v>
          </cell>
          <cell r="KH178">
            <v>2020</v>
          </cell>
          <cell r="KI178">
            <v>2020</v>
          </cell>
          <cell r="KJ178">
            <v>2020</v>
          </cell>
          <cell r="KK178">
            <v>2020</v>
          </cell>
          <cell r="KL178">
            <v>2020</v>
          </cell>
          <cell r="KM178">
            <v>2020</v>
          </cell>
          <cell r="KN178">
            <v>2020</v>
          </cell>
          <cell r="KO178">
            <v>2020</v>
          </cell>
          <cell r="KP178">
            <v>2020</v>
          </cell>
          <cell r="KQ178">
            <v>2020</v>
          </cell>
          <cell r="KR178">
            <v>2020</v>
          </cell>
          <cell r="KS178">
            <v>2021</v>
          </cell>
          <cell r="KT178">
            <v>2021</v>
          </cell>
          <cell r="KU178">
            <v>2021</v>
          </cell>
          <cell r="KV178">
            <v>2021</v>
          </cell>
          <cell r="KW178">
            <v>2021</v>
          </cell>
          <cell r="KX178">
            <v>2021</v>
          </cell>
        </row>
        <row r="180">
          <cell r="B180" t="str">
            <v>Fresno County</v>
          </cell>
          <cell r="E180">
            <v>106362</v>
          </cell>
          <cell r="F180">
            <v>106141</v>
          </cell>
          <cell r="G180">
            <v>105967</v>
          </cell>
          <cell r="H180">
            <v>105999</v>
          </cell>
          <cell r="I180">
            <v>106118</v>
          </cell>
          <cell r="J180">
            <v>106497</v>
          </cell>
          <cell r="K180">
            <v>106477</v>
          </cell>
          <cell r="L180">
            <v>106576</v>
          </cell>
          <cell r="M180">
            <v>106506</v>
          </cell>
          <cell r="N180">
            <v>106798</v>
          </cell>
          <cell r="O180">
            <v>106988</v>
          </cell>
          <cell r="P180">
            <v>106942</v>
          </cell>
          <cell r="Q180">
            <v>106471</v>
          </cell>
          <cell r="R180">
            <v>106238</v>
          </cell>
          <cell r="S180">
            <v>106240</v>
          </cell>
          <cell r="T180">
            <v>105914</v>
          </cell>
          <cell r="U180">
            <v>105531</v>
          </cell>
          <cell r="V180">
            <v>104917</v>
          </cell>
          <cell r="W180">
            <v>105043</v>
          </cell>
          <cell r="X180">
            <v>105009</v>
          </cell>
          <cell r="Y180">
            <v>105338</v>
          </cell>
          <cell r="Z180">
            <v>105151</v>
          </cell>
          <cell r="AA180">
            <v>105133</v>
          </cell>
          <cell r="AB180">
            <v>105535</v>
          </cell>
          <cell r="AC180">
            <v>106695</v>
          </cell>
          <cell r="AD180">
            <v>107851</v>
          </cell>
          <cell r="AE180">
            <v>108757</v>
          </cell>
          <cell r="AF180">
            <v>109503</v>
          </cell>
          <cell r="AG180">
            <v>110125</v>
          </cell>
          <cell r="AH180">
            <v>110623</v>
          </cell>
          <cell r="AI180">
            <v>110859</v>
          </cell>
          <cell r="AJ180">
            <v>111124</v>
          </cell>
          <cell r="AK180">
            <v>111230</v>
          </cell>
          <cell r="AL180">
            <v>111433</v>
          </cell>
          <cell r="AM180">
            <v>111570</v>
          </cell>
          <cell r="AN180">
            <v>111567</v>
          </cell>
          <cell r="AO180">
            <v>111188</v>
          </cell>
          <cell r="AP180">
            <v>110921</v>
          </cell>
          <cell r="AQ180">
            <v>111256</v>
          </cell>
          <cell r="AR180">
            <v>112006</v>
          </cell>
          <cell r="AS180">
            <v>112812</v>
          </cell>
          <cell r="AT180">
            <v>113347</v>
          </cell>
          <cell r="AU180">
            <v>113730</v>
          </cell>
          <cell r="AV180">
            <v>114125</v>
          </cell>
          <cell r="AW180">
            <v>114486</v>
          </cell>
          <cell r="AX180">
            <v>114957</v>
          </cell>
          <cell r="AY180">
            <v>115646</v>
          </cell>
          <cell r="AZ180">
            <v>116303</v>
          </cell>
          <cell r="BA180">
            <v>117183</v>
          </cell>
          <cell r="BB180">
            <v>117779</v>
          </cell>
          <cell r="BC180">
            <v>117232</v>
          </cell>
          <cell r="BD180">
            <v>116554</v>
          </cell>
          <cell r="BE180">
            <v>115743</v>
          </cell>
          <cell r="BF180">
            <v>115922</v>
          </cell>
          <cell r="BG180">
            <v>115990</v>
          </cell>
          <cell r="BH180">
            <v>116328</v>
          </cell>
          <cell r="BI180">
            <v>116728</v>
          </cell>
          <cell r="BJ180">
            <v>117168</v>
          </cell>
          <cell r="BK180">
            <v>117511</v>
          </cell>
          <cell r="BL180">
            <v>118071</v>
          </cell>
          <cell r="BM180">
            <v>118599</v>
          </cell>
          <cell r="BN180">
            <v>119282</v>
          </cell>
          <cell r="BO180">
            <v>120353</v>
          </cell>
          <cell r="BP180">
            <v>121491</v>
          </cell>
          <cell r="BQ180">
            <v>122800</v>
          </cell>
          <cell r="BR180">
            <v>123805</v>
          </cell>
          <cell r="BS180">
            <v>125047</v>
          </cell>
          <cell r="BT180">
            <v>125936</v>
          </cell>
          <cell r="BU180">
            <v>126940</v>
          </cell>
          <cell r="BV180">
            <v>127888</v>
          </cell>
          <cell r="BW180">
            <v>129083</v>
          </cell>
          <cell r="BX180">
            <v>130062</v>
          </cell>
          <cell r="BY180">
            <v>131125</v>
          </cell>
          <cell r="BZ180">
            <v>132430</v>
          </cell>
          <cell r="CA180">
            <v>134062</v>
          </cell>
          <cell r="CB180">
            <v>135440</v>
          </cell>
          <cell r="CC180">
            <v>136860</v>
          </cell>
          <cell r="CD180">
            <v>138731</v>
          </cell>
          <cell r="CE180">
            <v>140927</v>
          </cell>
          <cell r="CF180">
            <v>143183</v>
          </cell>
          <cell r="CG180">
            <v>145283</v>
          </cell>
          <cell r="CH180">
            <v>147772</v>
          </cell>
          <cell r="CI180">
            <v>150181</v>
          </cell>
          <cell r="CJ180">
            <v>152905</v>
          </cell>
          <cell r="CK180">
            <v>155515</v>
          </cell>
          <cell r="CL180">
            <v>157999</v>
          </cell>
          <cell r="CM180">
            <v>160255</v>
          </cell>
          <cell r="CN180">
            <v>163320</v>
          </cell>
          <cell r="CO180">
            <v>166506</v>
          </cell>
          <cell r="CP180">
            <v>169533</v>
          </cell>
          <cell r="CQ180">
            <v>171894</v>
          </cell>
          <cell r="CR180">
            <v>174814</v>
          </cell>
          <cell r="CS180">
            <v>178021</v>
          </cell>
          <cell r="CT180">
            <v>181475</v>
          </cell>
          <cell r="CU180">
            <v>184830</v>
          </cell>
          <cell r="CV180">
            <v>188055</v>
          </cell>
          <cell r="CW180">
            <v>190999</v>
          </cell>
          <cell r="CX180">
            <v>194450</v>
          </cell>
          <cell r="CY180">
            <v>198268</v>
          </cell>
          <cell r="CZ180">
            <v>202068</v>
          </cell>
          <cell r="DA180">
            <v>206319</v>
          </cell>
          <cell r="DB180">
            <v>210279</v>
          </cell>
          <cell r="DC180">
            <v>215059</v>
          </cell>
          <cell r="DD180">
            <v>219440</v>
          </cell>
          <cell r="DE180">
            <v>224391</v>
          </cell>
          <cell r="DF180">
            <v>228471</v>
          </cell>
          <cell r="DG180">
            <v>233071</v>
          </cell>
          <cell r="DH180">
            <v>237101</v>
          </cell>
          <cell r="DI180">
            <v>242396</v>
          </cell>
          <cell r="DJ180">
            <v>247377</v>
          </cell>
          <cell r="DK180">
            <v>253080</v>
          </cell>
          <cell r="DL180">
            <v>258967</v>
          </cell>
          <cell r="DM180">
            <v>264389</v>
          </cell>
          <cell r="DN180">
            <v>269486</v>
          </cell>
          <cell r="DO180">
            <v>274442</v>
          </cell>
          <cell r="DP180">
            <v>280158</v>
          </cell>
          <cell r="DQ180">
            <v>285119</v>
          </cell>
          <cell r="DR180">
            <v>290346</v>
          </cell>
          <cell r="DS180">
            <v>295051</v>
          </cell>
          <cell r="DT180">
            <v>300730</v>
          </cell>
          <cell r="DU180">
            <v>304163</v>
          </cell>
          <cell r="DV180">
            <v>306463</v>
          </cell>
          <cell r="DW180">
            <v>309009</v>
          </cell>
          <cell r="DX180">
            <v>310934</v>
          </cell>
          <cell r="DY180">
            <v>312802</v>
          </cell>
          <cell r="DZ180">
            <v>313912</v>
          </cell>
          <cell r="EA180">
            <v>314702</v>
          </cell>
          <cell r="EB180">
            <v>314276</v>
          </cell>
          <cell r="EC180">
            <v>313804</v>
          </cell>
          <cell r="ED180">
            <v>312616</v>
          </cell>
          <cell r="EE180">
            <v>311826</v>
          </cell>
          <cell r="EF180">
            <v>310340</v>
          </cell>
          <cell r="EG180">
            <v>309449</v>
          </cell>
          <cell r="EH180">
            <v>309061</v>
          </cell>
          <cell r="EI180">
            <v>306443</v>
          </cell>
          <cell r="EJ180">
            <v>304619</v>
          </cell>
          <cell r="EK180">
            <v>300180</v>
          </cell>
          <cell r="EL180">
            <v>297188</v>
          </cell>
          <cell r="EM180">
            <v>293744</v>
          </cell>
          <cell r="EN180">
            <v>292435</v>
          </cell>
          <cell r="EO180">
            <v>289829</v>
          </cell>
          <cell r="EP180">
            <v>286564</v>
          </cell>
          <cell r="EQ180">
            <v>280848</v>
          </cell>
          <cell r="ER180">
            <v>274906</v>
          </cell>
          <cell r="ES180">
            <v>269773</v>
          </cell>
          <cell r="ET180">
            <v>263456</v>
          </cell>
          <cell r="EU180">
            <v>257095</v>
          </cell>
          <cell r="EV180">
            <v>249371</v>
          </cell>
          <cell r="EW180">
            <v>245782</v>
          </cell>
          <cell r="EX180">
            <v>241462</v>
          </cell>
          <cell r="EY180">
            <v>236021</v>
          </cell>
          <cell r="EZ180">
            <v>227487</v>
          </cell>
          <cell r="FA180">
            <v>219301</v>
          </cell>
          <cell r="FB180">
            <v>212452</v>
          </cell>
          <cell r="FC180">
            <v>206898</v>
          </cell>
          <cell r="FD180">
            <v>201627</v>
          </cell>
          <cell r="FE180">
            <v>195861</v>
          </cell>
          <cell r="FF180">
            <v>191908</v>
          </cell>
          <cell r="FG180">
            <v>188680</v>
          </cell>
          <cell r="FH180">
            <v>186088</v>
          </cell>
          <cell r="FI180">
            <v>181817</v>
          </cell>
          <cell r="FJ180">
            <v>177805</v>
          </cell>
          <cell r="FK180">
            <v>175867</v>
          </cell>
          <cell r="FL180">
            <v>175476</v>
          </cell>
          <cell r="FM180">
            <v>175569</v>
          </cell>
          <cell r="FN180">
            <v>174554</v>
          </cell>
          <cell r="FO180">
            <v>173479</v>
          </cell>
          <cell r="FP180">
            <v>173495</v>
          </cell>
          <cell r="FQ180">
            <v>174736</v>
          </cell>
          <cell r="FR180">
            <v>175777</v>
          </cell>
          <cell r="FS180">
            <v>176470</v>
          </cell>
          <cell r="FT180">
            <v>175943</v>
          </cell>
          <cell r="FU180">
            <v>175465</v>
          </cell>
          <cell r="FV180">
            <v>174595</v>
          </cell>
          <cell r="FW180">
            <v>172277</v>
          </cell>
          <cell r="FX180">
            <v>169859</v>
          </cell>
          <cell r="FY180">
            <v>167217</v>
          </cell>
          <cell r="FZ180">
            <v>166639</v>
          </cell>
          <cell r="GA180">
            <v>166473</v>
          </cell>
          <cell r="GB180">
            <v>165532</v>
          </cell>
          <cell r="GC180">
            <v>162657</v>
          </cell>
          <cell r="GD180">
            <v>158564</v>
          </cell>
          <cell r="GE180">
            <v>155244</v>
          </cell>
          <cell r="GF180">
            <v>152919</v>
          </cell>
          <cell r="GG180">
            <v>151086</v>
          </cell>
          <cell r="GH180">
            <v>150048</v>
          </cell>
          <cell r="GI180">
            <v>149450</v>
          </cell>
          <cell r="GJ180">
            <v>148506</v>
          </cell>
          <cell r="GK180">
            <v>147882</v>
          </cell>
          <cell r="GL180">
            <v>146572</v>
          </cell>
          <cell r="GM180">
            <v>145838</v>
          </cell>
          <cell r="GN180">
            <v>144626</v>
          </cell>
          <cell r="GO180">
            <v>144756</v>
          </cell>
          <cell r="GP180">
            <v>145936</v>
          </cell>
          <cell r="GQ180">
            <v>147104</v>
          </cell>
          <cell r="GR180">
            <v>148663</v>
          </cell>
          <cell r="GS180">
            <v>149629</v>
          </cell>
          <cell r="GT180">
            <v>150154</v>
          </cell>
          <cell r="GU180">
            <v>151368</v>
          </cell>
          <cell r="GV180">
            <v>153028</v>
          </cell>
          <cell r="GW180">
            <v>154921</v>
          </cell>
          <cell r="GX180">
            <v>156145</v>
          </cell>
          <cell r="GY180">
            <v>157472</v>
          </cell>
          <cell r="GZ180">
            <v>159535</v>
          </cell>
          <cell r="HA180">
            <v>160956</v>
          </cell>
          <cell r="HB180">
            <v>162690</v>
          </cell>
          <cell r="HC180">
            <v>164310</v>
          </cell>
          <cell r="HD180">
            <v>166696</v>
          </cell>
          <cell r="HE180">
            <v>169351</v>
          </cell>
          <cell r="HF180">
            <v>172533</v>
          </cell>
          <cell r="HG180">
            <v>175428</v>
          </cell>
          <cell r="HH180">
            <v>178130</v>
          </cell>
          <cell r="HI180">
            <v>180601</v>
          </cell>
          <cell r="HJ180">
            <v>183465</v>
          </cell>
          <cell r="HK180">
            <v>185578</v>
          </cell>
          <cell r="HL180">
            <v>187384</v>
          </cell>
          <cell r="HM180">
            <v>189927</v>
          </cell>
          <cell r="HN180">
            <v>191803</v>
          </cell>
          <cell r="HO180">
            <v>194144</v>
          </cell>
          <cell r="HP180">
            <v>194563</v>
          </cell>
          <cell r="HQ180">
            <v>195765</v>
          </cell>
          <cell r="HR180">
            <v>195896</v>
          </cell>
          <cell r="HS180">
            <v>195527</v>
          </cell>
          <cell r="HT180">
            <v>195522</v>
          </cell>
          <cell r="HU180">
            <v>195623</v>
          </cell>
          <cell r="HV180">
            <v>196519</v>
          </cell>
          <cell r="HW180">
            <v>197057</v>
          </cell>
          <cell r="HX180">
            <v>197597</v>
          </cell>
          <cell r="HY180">
            <v>198191</v>
          </cell>
          <cell r="HZ180">
            <v>198968</v>
          </cell>
          <cell r="IA180">
            <v>199042</v>
          </cell>
          <cell r="IB180">
            <v>200023</v>
          </cell>
          <cell r="IC180">
            <v>200701</v>
          </cell>
          <cell r="ID180">
            <v>202221</v>
          </cell>
          <cell r="IE180">
            <v>203619</v>
          </cell>
          <cell r="IF180">
            <v>204821</v>
          </cell>
          <cell r="IG180">
            <v>205951</v>
          </cell>
          <cell r="IH180">
            <v>206293</v>
          </cell>
          <cell r="II180">
            <v>207361</v>
          </cell>
          <cell r="IJ180">
            <v>208742</v>
          </cell>
          <cell r="IK180">
            <v>209992</v>
          </cell>
          <cell r="IL180">
            <v>210632</v>
          </cell>
          <cell r="IM180">
            <v>211437</v>
          </cell>
          <cell r="IN180">
            <v>212373</v>
          </cell>
          <cell r="IO180">
            <v>213385</v>
          </cell>
          <cell r="IP180">
            <v>214401</v>
          </cell>
          <cell r="IQ180">
            <v>214933</v>
          </cell>
          <cell r="IR180">
            <v>216081</v>
          </cell>
          <cell r="IS180">
            <v>217623</v>
          </cell>
          <cell r="IT180">
            <v>219905</v>
          </cell>
          <cell r="IU180">
            <v>221655</v>
          </cell>
          <cell r="IV180">
            <v>223171</v>
          </cell>
          <cell r="IW180">
            <v>224086</v>
          </cell>
          <cell r="IX180">
            <v>225814</v>
          </cell>
          <cell r="IY180">
            <v>227771</v>
          </cell>
          <cell r="IZ180">
            <v>229430</v>
          </cell>
          <cell r="JA180">
            <v>230098</v>
          </cell>
          <cell r="JB180">
            <v>230786</v>
          </cell>
          <cell r="JC180">
            <v>232873</v>
          </cell>
          <cell r="JD180">
            <v>235075</v>
          </cell>
          <cell r="JE180">
            <v>236685</v>
          </cell>
          <cell r="JF180">
            <v>237990</v>
          </cell>
          <cell r="JG180">
            <v>239119</v>
          </cell>
          <cell r="JH180">
            <v>240688</v>
          </cell>
          <cell r="JI180">
            <v>242916</v>
          </cell>
          <cell r="JJ180">
            <v>244864</v>
          </cell>
          <cell r="JK180">
            <v>245792</v>
          </cell>
          <cell r="JL180">
            <v>247035</v>
          </cell>
          <cell r="JM180">
            <v>249902</v>
          </cell>
          <cell r="JN180">
            <v>252612</v>
          </cell>
          <cell r="JO180">
            <v>253799</v>
          </cell>
          <cell r="JP180">
            <v>253174</v>
          </cell>
          <cell r="JQ180">
            <v>253102</v>
          </cell>
          <cell r="JR180">
            <v>253526</v>
          </cell>
          <cell r="JS180">
            <v>255208</v>
          </cell>
          <cell r="JT180">
            <v>256302</v>
          </cell>
          <cell r="JU180">
            <v>257184</v>
          </cell>
          <cell r="JV180">
            <v>258038</v>
          </cell>
          <cell r="JW180">
            <v>259434</v>
          </cell>
          <cell r="JX180">
            <v>260262</v>
          </cell>
          <cell r="JY180">
            <v>260322</v>
          </cell>
          <cell r="JZ180">
            <v>261269</v>
          </cell>
          <cell r="KA180">
            <v>261652</v>
          </cell>
          <cell r="KB180">
            <v>262397</v>
          </cell>
          <cell r="KC180">
            <v>262141</v>
          </cell>
          <cell r="KD180">
            <v>263195</v>
          </cell>
          <cell r="KE180">
            <v>263886</v>
          </cell>
          <cell r="KF180">
            <v>264623</v>
          </cell>
          <cell r="KG180">
            <v>265536</v>
          </cell>
          <cell r="KH180">
            <v>267119</v>
          </cell>
          <cell r="KI180">
            <v>269420</v>
          </cell>
          <cell r="KJ180">
            <v>272025</v>
          </cell>
          <cell r="KK180">
            <v>273363</v>
          </cell>
          <cell r="KL180">
            <v>273639</v>
          </cell>
          <cell r="KM180">
            <v>274589</v>
          </cell>
          <cell r="KN180">
            <v>277166</v>
          </cell>
          <cell r="KO180">
            <v>281144</v>
          </cell>
          <cell r="KP180">
            <v>284261</v>
          </cell>
          <cell r="KQ180">
            <v>287561</v>
          </cell>
          <cell r="KR180">
            <v>291613</v>
          </cell>
          <cell r="KS180">
            <v>296117</v>
          </cell>
          <cell r="KT180">
            <v>300785</v>
          </cell>
          <cell r="KU180">
            <v>305536</v>
          </cell>
          <cell r="KV180">
            <v>311047</v>
          </cell>
          <cell r="KW180">
            <v>318558</v>
          </cell>
          <cell r="KX180">
            <v>327457</v>
          </cell>
        </row>
        <row r="181">
          <cell r="B181" t="str">
            <v>Kern County</v>
          </cell>
          <cell r="E181">
            <v>99488</v>
          </cell>
          <cell r="F181">
            <v>99242</v>
          </cell>
          <cell r="G181">
            <v>98966</v>
          </cell>
          <cell r="H181">
            <v>98563</v>
          </cell>
          <cell r="I181">
            <v>98220</v>
          </cell>
          <cell r="J181">
            <v>98120</v>
          </cell>
          <cell r="K181">
            <v>98152</v>
          </cell>
          <cell r="L181">
            <v>98193</v>
          </cell>
          <cell r="M181">
            <v>98110</v>
          </cell>
          <cell r="N181">
            <v>97980</v>
          </cell>
          <cell r="O181">
            <v>97906</v>
          </cell>
          <cell r="P181">
            <v>98028</v>
          </cell>
          <cell r="Q181">
            <v>97381</v>
          </cell>
          <cell r="R181">
            <v>96824</v>
          </cell>
          <cell r="S181">
            <v>96121</v>
          </cell>
          <cell r="T181">
            <v>96147</v>
          </cell>
          <cell r="U181">
            <v>96166</v>
          </cell>
          <cell r="V181">
            <v>96080</v>
          </cell>
          <cell r="W181">
            <v>95796</v>
          </cell>
          <cell r="X181">
            <v>95540</v>
          </cell>
          <cell r="Y181">
            <v>95489</v>
          </cell>
          <cell r="Z181">
            <v>95604</v>
          </cell>
          <cell r="AA181">
            <v>95735</v>
          </cell>
          <cell r="AB181">
            <v>95602</v>
          </cell>
          <cell r="AC181">
            <v>96770</v>
          </cell>
          <cell r="AD181">
            <v>97997</v>
          </cell>
          <cell r="AE181">
            <v>99702</v>
          </cell>
          <cell r="AF181">
            <v>100143</v>
          </cell>
          <cell r="AG181">
            <v>100555</v>
          </cell>
          <cell r="AH181">
            <v>100754</v>
          </cell>
          <cell r="AI181">
            <v>101051</v>
          </cell>
          <cell r="AJ181">
            <v>101362</v>
          </cell>
          <cell r="AK181">
            <v>101729</v>
          </cell>
          <cell r="AL181">
            <v>102071</v>
          </cell>
          <cell r="AM181">
            <v>102275</v>
          </cell>
          <cell r="AN181">
            <v>102530</v>
          </cell>
          <cell r="AO181">
            <v>102304</v>
          </cell>
          <cell r="AP181">
            <v>102199</v>
          </cell>
          <cell r="AQ181">
            <v>102351</v>
          </cell>
          <cell r="AR181">
            <v>102976</v>
          </cell>
          <cell r="AS181">
            <v>103511</v>
          </cell>
          <cell r="AT181">
            <v>103720</v>
          </cell>
          <cell r="AU181">
            <v>104008</v>
          </cell>
          <cell r="AV181">
            <v>104388</v>
          </cell>
          <cell r="AW181">
            <v>104775</v>
          </cell>
          <cell r="AX181">
            <v>105123</v>
          </cell>
          <cell r="AY181">
            <v>105739</v>
          </cell>
          <cell r="AZ181">
            <v>106501</v>
          </cell>
          <cell r="BA181">
            <v>107304</v>
          </cell>
          <cell r="BB181">
            <v>107737</v>
          </cell>
          <cell r="BC181">
            <v>106939</v>
          </cell>
          <cell r="BD181">
            <v>106252</v>
          </cell>
          <cell r="BE181">
            <v>105645</v>
          </cell>
          <cell r="BF181">
            <v>106055</v>
          </cell>
          <cell r="BG181">
            <v>106350</v>
          </cell>
          <cell r="BH181">
            <v>106596</v>
          </cell>
          <cell r="BI181">
            <v>106906</v>
          </cell>
          <cell r="BJ181">
            <v>107199</v>
          </cell>
          <cell r="BK181">
            <v>107454</v>
          </cell>
          <cell r="BL181">
            <v>107714</v>
          </cell>
          <cell r="BM181">
            <v>107925</v>
          </cell>
          <cell r="BN181">
            <v>108321</v>
          </cell>
          <cell r="BO181">
            <v>109172</v>
          </cell>
          <cell r="BP181">
            <v>110061</v>
          </cell>
          <cell r="BQ181">
            <v>111133</v>
          </cell>
          <cell r="BR181">
            <v>111741</v>
          </cell>
          <cell r="BS181">
            <v>112294</v>
          </cell>
          <cell r="BT181">
            <v>112628</v>
          </cell>
          <cell r="BU181">
            <v>113070</v>
          </cell>
          <cell r="BV181">
            <v>113635</v>
          </cell>
          <cell r="BW181">
            <v>114283</v>
          </cell>
          <cell r="BX181">
            <v>114886</v>
          </cell>
          <cell r="BY181">
            <v>115576</v>
          </cell>
          <cell r="BZ181">
            <v>116398</v>
          </cell>
          <cell r="CA181">
            <v>117411</v>
          </cell>
          <cell r="CB181">
            <v>118310</v>
          </cell>
          <cell r="CC181">
            <v>118995</v>
          </cell>
          <cell r="CD181">
            <v>119629</v>
          </cell>
          <cell r="CE181">
            <v>120667</v>
          </cell>
          <cell r="CF181">
            <v>122028</v>
          </cell>
          <cell r="CG181">
            <v>123451</v>
          </cell>
          <cell r="CH181">
            <v>124845</v>
          </cell>
          <cell r="CI181">
            <v>126303</v>
          </cell>
          <cell r="CJ181">
            <v>128050</v>
          </cell>
          <cell r="CK181">
            <v>129749</v>
          </cell>
          <cell r="CL181">
            <v>131380</v>
          </cell>
          <cell r="CM181">
            <v>133088</v>
          </cell>
          <cell r="CN181">
            <v>135132</v>
          </cell>
          <cell r="CO181">
            <v>137113</v>
          </cell>
          <cell r="CP181">
            <v>139261</v>
          </cell>
          <cell r="CQ181">
            <v>140741</v>
          </cell>
          <cell r="CR181">
            <v>142411</v>
          </cell>
          <cell r="CS181">
            <v>144257</v>
          </cell>
          <cell r="CT181">
            <v>145675</v>
          </cell>
          <cell r="CU181">
            <v>148017</v>
          </cell>
          <cell r="CV181">
            <v>150180</v>
          </cell>
          <cell r="CW181">
            <v>153501</v>
          </cell>
          <cell r="CX181">
            <v>156401</v>
          </cell>
          <cell r="CY181">
            <v>159365</v>
          </cell>
          <cell r="CZ181">
            <v>162244</v>
          </cell>
          <cell r="DA181">
            <v>165644</v>
          </cell>
          <cell r="DB181">
            <v>168692</v>
          </cell>
          <cell r="DC181">
            <v>172810</v>
          </cell>
          <cell r="DD181">
            <v>178061</v>
          </cell>
          <cell r="DE181">
            <v>183698</v>
          </cell>
          <cell r="DF181">
            <v>190654</v>
          </cell>
          <cell r="DG181">
            <v>195232</v>
          </cell>
          <cell r="DH181">
            <v>200179</v>
          </cell>
          <cell r="DI181">
            <v>204024</v>
          </cell>
          <cell r="DJ181">
            <v>209423</v>
          </cell>
          <cell r="DK181">
            <v>214368</v>
          </cell>
          <cell r="DL181">
            <v>219644</v>
          </cell>
          <cell r="DM181">
            <v>224974</v>
          </cell>
          <cell r="DN181">
            <v>233497</v>
          </cell>
          <cell r="DO181">
            <v>240774</v>
          </cell>
          <cell r="DP181">
            <v>246260</v>
          </cell>
          <cell r="DQ181">
            <v>250097</v>
          </cell>
          <cell r="DR181">
            <v>254996</v>
          </cell>
          <cell r="DS181">
            <v>260668</v>
          </cell>
          <cell r="DT181">
            <v>265443</v>
          </cell>
          <cell r="DU181">
            <v>267924</v>
          </cell>
          <cell r="DV181">
            <v>270535</v>
          </cell>
          <cell r="DW181">
            <v>274991</v>
          </cell>
          <cell r="DX181">
            <v>279551</v>
          </cell>
          <cell r="DY181">
            <v>284290</v>
          </cell>
          <cell r="DZ181">
            <v>284624</v>
          </cell>
          <cell r="EA181">
            <v>287509</v>
          </cell>
          <cell r="EB181">
            <v>289211</v>
          </cell>
          <cell r="EC181">
            <v>291596</v>
          </cell>
          <cell r="ED181">
            <v>290444</v>
          </cell>
          <cell r="EE181">
            <v>290453</v>
          </cell>
          <cell r="EF181">
            <v>290561</v>
          </cell>
          <cell r="EG181">
            <v>292140</v>
          </cell>
          <cell r="EH181">
            <v>291075</v>
          </cell>
          <cell r="EI181">
            <v>289968</v>
          </cell>
          <cell r="EJ181">
            <v>288726</v>
          </cell>
          <cell r="EK181">
            <v>286680</v>
          </cell>
          <cell r="EL181">
            <v>284457</v>
          </cell>
          <cell r="EM181">
            <v>278914</v>
          </cell>
          <cell r="EN181">
            <v>274473</v>
          </cell>
          <cell r="EO181">
            <v>269452</v>
          </cell>
          <cell r="EP181">
            <v>266092</v>
          </cell>
          <cell r="EQ181">
            <v>261551</v>
          </cell>
          <cell r="ER181">
            <v>256495</v>
          </cell>
          <cell r="ES181">
            <v>251066</v>
          </cell>
          <cell r="ET181">
            <v>246141</v>
          </cell>
          <cell r="EU181">
            <v>239046</v>
          </cell>
          <cell r="EV181">
            <v>231034</v>
          </cell>
          <cell r="EW181">
            <v>223069</v>
          </cell>
          <cell r="EX181">
            <v>215572</v>
          </cell>
          <cell r="EY181">
            <v>208585</v>
          </cell>
          <cell r="EZ181">
            <v>201783</v>
          </cell>
          <cell r="FA181">
            <v>196194</v>
          </cell>
          <cell r="FB181">
            <v>190387</v>
          </cell>
          <cell r="FC181">
            <v>183860</v>
          </cell>
          <cell r="FD181">
            <v>177349</v>
          </cell>
          <cell r="FE181">
            <v>171284</v>
          </cell>
          <cell r="FF181">
            <v>166594</v>
          </cell>
          <cell r="FG181">
            <v>162116</v>
          </cell>
          <cell r="FH181">
            <v>158488</v>
          </cell>
          <cell r="FI181">
            <v>154521</v>
          </cell>
          <cell r="FJ181">
            <v>152238</v>
          </cell>
          <cell r="FK181">
            <v>150927</v>
          </cell>
          <cell r="FL181">
            <v>149166</v>
          </cell>
          <cell r="FM181">
            <v>146914</v>
          </cell>
          <cell r="FN181">
            <v>144455</v>
          </cell>
          <cell r="FO181">
            <v>144147</v>
          </cell>
          <cell r="FP181">
            <v>144524</v>
          </cell>
          <cell r="FQ181">
            <v>144812</v>
          </cell>
          <cell r="FR181">
            <v>144468</v>
          </cell>
          <cell r="FS181">
            <v>144950</v>
          </cell>
          <cell r="FT181">
            <v>145087</v>
          </cell>
          <cell r="FU181">
            <v>146147</v>
          </cell>
          <cell r="FV181">
            <v>145591</v>
          </cell>
          <cell r="FW181">
            <v>144598</v>
          </cell>
          <cell r="FX181">
            <v>143751</v>
          </cell>
          <cell r="FY181">
            <v>143090</v>
          </cell>
          <cell r="FZ181">
            <v>142857</v>
          </cell>
          <cell r="GA181">
            <v>141106</v>
          </cell>
          <cell r="GB181">
            <v>139305</v>
          </cell>
          <cell r="GC181">
            <v>138268</v>
          </cell>
          <cell r="GD181">
            <v>136857</v>
          </cell>
          <cell r="GE181">
            <v>135821</v>
          </cell>
          <cell r="GF181">
            <v>134255</v>
          </cell>
          <cell r="GG181">
            <v>132446</v>
          </cell>
          <cell r="GH181">
            <v>130903</v>
          </cell>
          <cell r="GI181">
            <v>129934</v>
          </cell>
          <cell r="GJ181">
            <v>129742</v>
          </cell>
          <cell r="GK181">
            <v>129572</v>
          </cell>
          <cell r="GL181">
            <v>129099</v>
          </cell>
          <cell r="GM181">
            <v>129167</v>
          </cell>
          <cell r="GN181">
            <v>129525</v>
          </cell>
          <cell r="GO181">
            <v>129971</v>
          </cell>
          <cell r="GP181">
            <v>130732</v>
          </cell>
          <cell r="GQ181">
            <v>130663</v>
          </cell>
          <cell r="GR181">
            <v>131766</v>
          </cell>
          <cell r="GS181">
            <v>132930</v>
          </cell>
          <cell r="GT181">
            <v>134589</v>
          </cell>
          <cell r="GU181">
            <v>135674</v>
          </cell>
          <cell r="GV181">
            <v>136575</v>
          </cell>
          <cell r="GW181">
            <v>137972</v>
          </cell>
          <cell r="GX181">
            <v>139679</v>
          </cell>
          <cell r="GY181">
            <v>141454</v>
          </cell>
          <cell r="GZ181">
            <v>143032</v>
          </cell>
          <cell r="HA181">
            <v>144642</v>
          </cell>
          <cell r="HB181">
            <v>147116</v>
          </cell>
          <cell r="HC181">
            <v>150246</v>
          </cell>
          <cell r="HD181">
            <v>152797</v>
          </cell>
          <cell r="HE181">
            <v>155899</v>
          </cell>
          <cell r="HF181">
            <v>159467</v>
          </cell>
          <cell r="HG181">
            <v>163140</v>
          </cell>
          <cell r="HH181">
            <v>166585</v>
          </cell>
          <cell r="HI181">
            <v>169179</v>
          </cell>
          <cell r="HJ181">
            <v>172061</v>
          </cell>
          <cell r="HK181">
            <v>174616</v>
          </cell>
          <cell r="HL181">
            <v>177474</v>
          </cell>
          <cell r="HM181">
            <v>179621</v>
          </cell>
          <cell r="HN181">
            <v>180844</v>
          </cell>
          <cell r="HO181">
            <v>181895</v>
          </cell>
          <cell r="HP181">
            <v>183151</v>
          </cell>
          <cell r="HQ181">
            <v>183368</v>
          </cell>
          <cell r="HR181">
            <v>182887</v>
          </cell>
          <cell r="HS181">
            <v>183486</v>
          </cell>
          <cell r="HT181">
            <v>183818</v>
          </cell>
          <cell r="HU181">
            <v>185029</v>
          </cell>
          <cell r="HV181">
            <v>185416</v>
          </cell>
          <cell r="HW181">
            <v>186660</v>
          </cell>
          <cell r="HX181">
            <v>187225</v>
          </cell>
          <cell r="HY181">
            <v>187731</v>
          </cell>
          <cell r="HZ181">
            <v>188240</v>
          </cell>
          <cell r="IA181">
            <v>188922</v>
          </cell>
          <cell r="IB181">
            <v>189559</v>
          </cell>
          <cell r="IC181">
            <v>190793</v>
          </cell>
          <cell r="ID181">
            <v>191727</v>
          </cell>
          <cell r="IE181">
            <v>191737</v>
          </cell>
          <cell r="IF181">
            <v>192376</v>
          </cell>
          <cell r="IG181">
            <v>192673</v>
          </cell>
          <cell r="IH181">
            <v>193313</v>
          </cell>
          <cell r="II181">
            <v>193450</v>
          </cell>
          <cell r="IJ181">
            <v>193889</v>
          </cell>
          <cell r="IK181">
            <v>194541</v>
          </cell>
          <cell r="IL181">
            <v>195411</v>
          </cell>
          <cell r="IM181">
            <v>195822</v>
          </cell>
          <cell r="IN181">
            <v>196430</v>
          </cell>
          <cell r="IO181">
            <v>196623</v>
          </cell>
          <cell r="IP181">
            <v>197432</v>
          </cell>
          <cell r="IQ181">
            <v>198047</v>
          </cell>
          <cell r="IR181">
            <v>198230</v>
          </cell>
          <cell r="IS181">
            <v>198192</v>
          </cell>
          <cell r="IT181">
            <v>198954</v>
          </cell>
          <cell r="IU181">
            <v>199690</v>
          </cell>
          <cell r="IV181">
            <v>200619</v>
          </cell>
          <cell r="IW181">
            <v>201640</v>
          </cell>
          <cell r="IX181">
            <v>202472</v>
          </cell>
          <cell r="IY181">
            <v>203563</v>
          </cell>
          <cell r="IZ181">
            <v>203799</v>
          </cell>
          <cell r="JA181">
            <v>204257</v>
          </cell>
          <cell r="JB181">
            <v>204807</v>
          </cell>
          <cell r="JC181">
            <v>205793</v>
          </cell>
          <cell r="JD181">
            <v>207046</v>
          </cell>
          <cell r="JE181">
            <v>208567</v>
          </cell>
          <cell r="JF181">
            <v>209173</v>
          </cell>
          <cell r="JG181">
            <v>210348</v>
          </cell>
          <cell r="JH181">
            <v>211057</v>
          </cell>
          <cell r="JI181">
            <v>211705</v>
          </cell>
          <cell r="JJ181">
            <v>212364</v>
          </cell>
          <cell r="JK181">
            <v>212983</v>
          </cell>
          <cell r="JL181">
            <v>214755</v>
          </cell>
          <cell r="JM181">
            <v>216516</v>
          </cell>
          <cell r="JN181">
            <v>217630</v>
          </cell>
          <cell r="JO181">
            <v>217894</v>
          </cell>
          <cell r="JP181">
            <v>218135</v>
          </cell>
          <cell r="JQ181">
            <v>218587</v>
          </cell>
          <cell r="JR181">
            <v>220069</v>
          </cell>
          <cell r="JS181">
            <v>220334</v>
          </cell>
          <cell r="JT181">
            <v>221066</v>
          </cell>
          <cell r="JU181">
            <v>222148</v>
          </cell>
          <cell r="JV181">
            <v>223375</v>
          </cell>
          <cell r="JW181">
            <v>224208</v>
          </cell>
          <cell r="JX181">
            <v>224254</v>
          </cell>
          <cell r="JY181">
            <v>225164</v>
          </cell>
          <cell r="JZ181">
            <v>226540</v>
          </cell>
          <cell r="KA181">
            <v>227475</v>
          </cell>
          <cell r="KB181">
            <v>228248</v>
          </cell>
          <cell r="KC181">
            <v>228680</v>
          </cell>
          <cell r="KD181">
            <v>229377</v>
          </cell>
          <cell r="KE181">
            <v>230351</v>
          </cell>
          <cell r="KF181">
            <v>230694</v>
          </cell>
          <cell r="KG181">
            <v>231224</v>
          </cell>
          <cell r="KH181">
            <v>232172</v>
          </cell>
          <cell r="KI181">
            <v>234993</v>
          </cell>
          <cell r="KJ181">
            <v>237347</v>
          </cell>
          <cell r="KK181">
            <v>238600</v>
          </cell>
          <cell r="KL181">
            <v>239125</v>
          </cell>
          <cell r="KM181">
            <v>240917</v>
          </cell>
          <cell r="KN181">
            <v>243239</v>
          </cell>
          <cell r="KO181">
            <v>246089</v>
          </cell>
          <cell r="KP181">
            <v>248643</v>
          </cell>
          <cell r="KQ181">
            <v>251782</v>
          </cell>
          <cell r="KR181">
            <v>255660</v>
          </cell>
          <cell r="KS181">
            <v>259597</v>
          </cell>
          <cell r="KT181">
            <v>263530</v>
          </cell>
          <cell r="KU181">
            <v>266570</v>
          </cell>
          <cell r="KV181">
            <v>270677</v>
          </cell>
          <cell r="KW181">
            <v>275770</v>
          </cell>
          <cell r="KX181">
            <v>281945</v>
          </cell>
        </row>
        <row r="182">
          <cell r="B182" t="str">
            <v>San Joaquin County</v>
          </cell>
          <cell r="E182">
            <v>140066</v>
          </cell>
          <cell r="F182">
            <v>139568</v>
          </cell>
          <cell r="G182">
            <v>139268</v>
          </cell>
          <cell r="H182">
            <v>138620</v>
          </cell>
          <cell r="I182">
            <v>138231</v>
          </cell>
          <cell r="J182">
            <v>137838</v>
          </cell>
          <cell r="K182">
            <v>137455</v>
          </cell>
          <cell r="L182">
            <v>137159</v>
          </cell>
          <cell r="M182">
            <v>136954</v>
          </cell>
          <cell r="N182">
            <v>136943</v>
          </cell>
          <cell r="O182">
            <v>136963</v>
          </cell>
          <cell r="P182">
            <v>137006</v>
          </cell>
          <cell r="Q182">
            <v>136370</v>
          </cell>
          <cell r="R182">
            <v>135625</v>
          </cell>
          <cell r="S182">
            <v>134920</v>
          </cell>
          <cell r="T182">
            <v>134912</v>
          </cell>
          <cell r="U182">
            <v>134920</v>
          </cell>
          <cell r="V182">
            <v>134946</v>
          </cell>
          <cell r="W182">
            <v>135054</v>
          </cell>
          <cell r="X182">
            <v>135236</v>
          </cell>
          <cell r="Y182">
            <v>135568</v>
          </cell>
          <cell r="Z182">
            <v>135849</v>
          </cell>
          <cell r="AA182">
            <v>136112</v>
          </cell>
          <cell r="AB182">
            <v>136329</v>
          </cell>
          <cell r="AC182">
            <v>137852</v>
          </cell>
          <cell r="AD182">
            <v>139928</v>
          </cell>
          <cell r="AE182">
            <v>141993</v>
          </cell>
          <cell r="AF182">
            <v>142931</v>
          </cell>
          <cell r="AG182">
            <v>143489</v>
          </cell>
          <cell r="AH182">
            <v>144246</v>
          </cell>
          <cell r="AI182">
            <v>145101</v>
          </cell>
          <cell r="AJ182">
            <v>145913</v>
          </cell>
          <cell r="AK182">
            <v>146545</v>
          </cell>
          <cell r="AL182">
            <v>147042</v>
          </cell>
          <cell r="AM182">
            <v>147582</v>
          </cell>
          <cell r="AN182">
            <v>148282</v>
          </cell>
          <cell r="AO182">
            <v>148460</v>
          </cell>
          <cell r="AP182">
            <v>149069</v>
          </cell>
          <cell r="AQ182">
            <v>149743</v>
          </cell>
          <cell r="AR182">
            <v>151093</v>
          </cell>
          <cell r="AS182">
            <v>152219</v>
          </cell>
          <cell r="AT182">
            <v>153267</v>
          </cell>
          <cell r="AU182">
            <v>154133</v>
          </cell>
          <cell r="AV182">
            <v>154865</v>
          </cell>
          <cell r="AW182">
            <v>155580</v>
          </cell>
          <cell r="AX182">
            <v>156492</v>
          </cell>
          <cell r="AY182">
            <v>158020</v>
          </cell>
          <cell r="AZ182">
            <v>159907</v>
          </cell>
          <cell r="BA182">
            <v>161977</v>
          </cell>
          <cell r="BB182">
            <v>162700</v>
          </cell>
          <cell r="BC182">
            <v>163226</v>
          </cell>
          <cell r="BD182">
            <v>163687</v>
          </cell>
          <cell r="BE182">
            <v>165256</v>
          </cell>
          <cell r="BF182">
            <v>167000</v>
          </cell>
          <cell r="BG182">
            <v>169394</v>
          </cell>
          <cell r="BH182">
            <v>172584</v>
          </cell>
          <cell r="BI182">
            <v>176053</v>
          </cell>
          <cell r="BJ182">
            <v>179549</v>
          </cell>
          <cell r="BK182">
            <v>182136</v>
          </cell>
          <cell r="BL182">
            <v>184507</v>
          </cell>
          <cell r="BM182">
            <v>186795</v>
          </cell>
          <cell r="BN182">
            <v>189988</v>
          </cell>
          <cell r="BO182">
            <v>193747</v>
          </cell>
          <cell r="BP182">
            <v>197778</v>
          </cell>
          <cell r="BQ182">
            <v>201297</v>
          </cell>
          <cell r="BR182">
            <v>204987</v>
          </cell>
          <cell r="BS182">
            <v>208097</v>
          </cell>
          <cell r="BT182">
            <v>210746</v>
          </cell>
          <cell r="BU182">
            <v>213480</v>
          </cell>
          <cell r="BV182">
            <v>216249</v>
          </cell>
          <cell r="BW182">
            <v>219267</v>
          </cell>
          <cell r="BX182">
            <v>222019</v>
          </cell>
          <cell r="BY182">
            <v>224407</v>
          </cell>
          <cell r="BZ182">
            <v>226737</v>
          </cell>
          <cell r="CA182">
            <v>228530</v>
          </cell>
          <cell r="CB182">
            <v>230294</v>
          </cell>
          <cell r="CC182">
            <v>232082</v>
          </cell>
          <cell r="CD182">
            <v>233621</v>
          </cell>
          <cell r="CE182">
            <v>235315</v>
          </cell>
          <cell r="CF182">
            <v>236948</v>
          </cell>
          <cell r="CG182">
            <v>238287</v>
          </cell>
          <cell r="CH182">
            <v>239931</v>
          </cell>
          <cell r="CI182">
            <v>242259</v>
          </cell>
          <cell r="CJ182">
            <v>245044</v>
          </cell>
          <cell r="CK182">
            <v>248045</v>
          </cell>
          <cell r="CL182">
            <v>251202</v>
          </cell>
          <cell r="CM182">
            <v>254428</v>
          </cell>
          <cell r="CN182">
            <v>257275</v>
          </cell>
          <cell r="CO182">
            <v>259668</v>
          </cell>
          <cell r="CP182">
            <v>261426</v>
          </cell>
          <cell r="CQ182">
            <v>263546</v>
          </cell>
          <cell r="CR182">
            <v>265726</v>
          </cell>
          <cell r="CS182">
            <v>268674</v>
          </cell>
          <cell r="CT182">
            <v>271701</v>
          </cell>
          <cell r="CU182">
            <v>274865</v>
          </cell>
          <cell r="CV182">
            <v>278136</v>
          </cell>
          <cell r="CW182">
            <v>281797</v>
          </cell>
          <cell r="CX182">
            <v>284731</v>
          </cell>
          <cell r="CY182">
            <v>288351</v>
          </cell>
          <cell r="CZ182">
            <v>292191</v>
          </cell>
          <cell r="DA182">
            <v>297976</v>
          </cell>
          <cell r="DB182">
            <v>305141</v>
          </cell>
          <cell r="DC182">
            <v>312454</v>
          </cell>
          <cell r="DD182">
            <v>319344</v>
          </cell>
          <cell r="DE182">
            <v>326394</v>
          </cell>
          <cell r="DF182">
            <v>334012</v>
          </cell>
          <cell r="DG182">
            <v>341818</v>
          </cell>
          <cell r="DH182">
            <v>349167</v>
          </cell>
          <cell r="DI182">
            <v>356320</v>
          </cell>
          <cell r="DJ182">
            <v>365837</v>
          </cell>
          <cell r="DK182">
            <v>374645</v>
          </cell>
          <cell r="DL182">
            <v>384277</v>
          </cell>
          <cell r="DM182">
            <v>391396</v>
          </cell>
          <cell r="DN182">
            <v>399107</v>
          </cell>
          <cell r="DO182">
            <v>405882</v>
          </cell>
          <cell r="DP182">
            <v>414072</v>
          </cell>
          <cell r="DQ182">
            <v>421531</v>
          </cell>
          <cell r="DR182">
            <v>427657</v>
          </cell>
          <cell r="DS182">
            <v>432549</v>
          </cell>
          <cell r="DT182">
            <v>437231</v>
          </cell>
          <cell r="DU182">
            <v>440994</v>
          </cell>
          <cell r="DV182">
            <v>442498</v>
          </cell>
          <cell r="DW182">
            <v>444538</v>
          </cell>
          <cell r="DX182">
            <v>445949</v>
          </cell>
          <cell r="DY182">
            <v>447094</v>
          </cell>
          <cell r="DZ182">
            <v>447626</v>
          </cell>
          <cell r="EA182">
            <v>448986</v>
          </cell>
          <cell r="EB182">
            <v>449265</v>
          </cell>
          <cell r="EC182">
            <v>447140</v>
          </cell>
          <cell r="ED182">
            <v>443150</v>
          </cell>
          <cell r="EE182">
            <v>440504</v>
          </cell>
          <cell r="EF182">
            <v>436529</v>
          </cell>
          <cell r="EG182">
            <v>433799</v>
          </cell>
          <cell r="EH182">
            <v>429615</v>
          </cell>
          <cell r="EI182">
            <v>425725</v>
          </cell>
          <cell r="EJ182">
            <v>419733</v>
          </cell>
          <cell r="EK182">
            <v>414982</v>
          </cell>
          <cell r="EL182">
            <v>406375</v>
          </cell>
          <cell r="EM182">
            <v>397657</v>
          </cell>
          <cell r="EN182">
            <v>385268</v>
          </cell>
          <cell r="EO182">
            <v>374450</v>
          </cell>
          <cell r="EP182">
            <v>363858</v>
          </cell>
          <cell r="EQ182">
            <v>349703</v>
          </cell>
          <cell r="ER182">
            <v>336025</v>
          </cell>
          <cell r="ES182">
            <v>320462</v>
          </cell>
          <cell r="ET182">
            <v>307244</v>
          </cell>
          <cell r="EU182">
            <v>293004</v>
          </cell>
          <cell r="EV182">
            <v>280197</v>
          </cell>
          <cell r="EW182">
            <v>264682</v>
          </cell>
          <cell r="EX182">
            <v>250914</v>
          </cell>
          <cell r="EY182">
            <v>237186</v>
          </cell>
          <cell r="EZ182">
            <v>227607</v>
          </cell>
          <cell r="FA182">
            <v>219701</v>
          </cell>
          <cell r="FB182">
            <v>210816</v>
          </cell>
          <cell r="FC182">
            <v>203769</v>
          </cell>
          <cell r="FD182">
            <v>195908</v>
          </cell>
          <cell r="FE182">
            <v>190023</v>
          </cell>
          <cell r="FF182">
            <v>184716</v>
          </cell>
          <cell r="FG182">
            <v>180615</v>
          </cell>
          <cell r="FH182">
            <v>177963</v>
          </cell>
          <cell r="FI182">
            <v>178091</v>
          </cell>
          <cell r="FJ182">
            <v>178156</v>
          </cell>
          <cell r="FK182">
            <v>177087</v>
          </cell>
          <cell r="FL182">
            <v>175407</v>
          </cell>
          <cell r="FM182">
            <v>171786</v>
          </cell>
          <cell r="FN182">
            <v>171905</v>
          </cell>
          <cell r="FO182">
            <v>172131</v>
          </cell>
          <cell r="FP182">
            <v>176532</v>
          </cell>
          <cell r="FQ182">
            <v>179522</v>
          </cell>
          <cell r="FR182">
            <v>181355</v>
          </cell>
          <cell r="FS182">
            <v>181351</v>
          </cell>
          <cell r="FT182">
            <v>179297</v>
          </cell>
          <cell r="FU182">
            <v>177357</v>
          </cell>
          <cell r="FV182">
            <v>176997</v>
          </cell>
          <cell r="FW182">
            <v>177745</v>
          </cell>
          <cell r="FX182">
            <v>178811</v>
          </cell>
          <cell r="FY182">
            <v>180884</v>
          </cell>
          <cell r="FZ182">
            <v>181060</v>
          </cell>
          <cell r="GA182">
            <v>180882</v>
          </cell>
          <cell r="GB182">
            <v>177097</v>
          </cell>
          <cell r="GC182">
            <v>174190</v>
          </cell>
          <cell r="GD182">
            <v>171468</v>
          </cell>
          <cell r="GE182">
            <v>170316</v>
          </cell>
          <cell r="GF182">
            <v>170260</v>
          </cell>
          <cell r="GG182">
            <v>169447</v>
          </cell>
          <cell r="GH182">
            <v>167409</v>
          </cell>
          <cell r="GI182">
            <v>166018</v>
          </cell>
          <cell r="GJ182">
            <v>163845</v>
          </cell>
          <cell r="GK182">
            <v>162622</v>
          </cell>
          <cell r="GL182">
            <v>160566</v>
          </cell>
          <cell r="GM182">
            <v>159256</v>
          </cell>
          <cell r="GN182">
            <v>158280</v>
          </cell>
          <cell r="GO182">
            <v>158582</v>
          </cell>
          <cell r="GP182">
            <v>159912</v>
          </cell>
          <cell r="GQ182">
            <v>161137</v>
          </cell>
          <cell r="GR182">
            <v>162258</v>
          </cell>
          <cell r="GS182">
            <v>163017</v>
          </cell>
          <cell r="GT182">
            <v>164163</v>
          </cell>
          <cell r="GU182">
            <v>164752</v>
          </cell>
          <cell r="GV182">
            <v>166322</v>
          </cell>
          <cell r="GW182">
            <v>167476</v>
          </cell>
          <cell r="GX182">
            <v>169786</v>
          </cell>
          <cell r="GY182">
            <v>172807</v>
          </cell>
          <cell r="GZ182">
            <v>176872</v>
          </cell>
          <cell r="HA182">
            <v>179583</v>
          </cell>
          <cell r="HB182">
            <v>181386</v>
          </cell>
          <cell r="HC182">
            <v>184639</v>
          </cell>
          <cell r="HD182">
            <v>188374</v>
          </cell>
          <cell r="HE182">
            <v>194096</v>
          </cell>
          <cell r="HF182">
            <v>200049</v>
          </cell>
          <cell r="HG182">
            <v>207831</v>
          </cell>
          <cell r="HH182">
            <v>214774</v>
          </cell>
          <cell r="HI182">
            <v>221543</v>
          </cell>
          <cell r="HJ182">
            <v>227060</v>
          </cell>
          <cell r="HK182">
            <v>231975</v>
          </cell>
          <cell r="HL182">
            <v>236528</v>
          </cell>
          <cell r="HM182">
            <v>241952</v>
          </cell>
          <cell r="HN182">
            <v>247874</v>
          </cell>
          <cell r="HO182">
            <v>251532</v>
          </cell>
          <cell r="HP182">
            <v>255039</v>
          </cell>
          <cell r="HQ182">
            <v>255546</v>
          </cell>
          <cell r="HR182">
            <v>256857</v>
          </cell>
          <cell r="HS182">
            <v>255732</v>
          </cell>
          <cell r="HT182">
            <v>256265</v>
          </cell>
          <cell r="HU182">
            <v>256330</v>
          </cell>
          <cell r="HV182">
            <v>257518</v>
          </cell>
          <cell r="HW182">
            <v>258193</v>
          </cell>
          <cell r="HX182">
            <v>258951</v>
          </cell>
          <cell r="HY182">
            <v>259885</v>
          </cell>
          <cell r="HZ182">
            <v>261727</v>
          </cell>
          <cell r="IA182">
            <v>263188</v>
          </cell>
          <cell r="IB182">
            <v>263931</v>
          </cell>
          <cell r="IC182">
            <v>265298</v>
          </cell>
          <cell r="ID182">
            <v>266734</v>
          </cell>
          <cell r="IE182">
            <v>269230</v>
          </cell>
          <cell r="IF182">
            <v>271420</v>
          </cell>
          <cell r="IG182">
            <v>274736</v>
          </cell>
          <cell r="IH182">
            <v>277560</v>
          </cell>
          <cell r="II182">
            <v>279965</v>
          </cell>
          <cell r="IJ182">
            <v>281973</v>
          </cell>
          <cell r="IK182">
            <v>283442</v>
          </cell>
          <cell r="IL182">
            <v>283842</v>
          </cell>
          <cell r="IM182">
            <v>286191</v>
          </cell>
          <cell r="IN182">
            <v>289414</v>
          </cell>
          <cell r="IO182">
            <v>294329</v>
          </cell>
          <cell r="IP182">
            <v>296633</v>
          </cell>
          <cell r="IQ182">
            <v>298480</v>
          </cell>
          <cell r="IR182">
            <v>299500</v>
          </cell>
          <cell r="IS182">
            <v>300961</v>
          </cell>
          <cell r="IT182">
            <v>303173</v>
          </cell>
          <cell r="IU182">
            <v>306775</v>
          </cell>
          <cell r="IV182">
            <v>310166</v>
          </cell>
          <cell r="IW182">
            <v>313020</v>
          </cell>
          <cell r="IX182">
            <v>315965</v>
          </cell>
          <cell r="IY182">
            <v>318792</v>
          </cell>
          <cell r="IZ182">
            <v>320516</v>
          </cell>
          <cell r="JA182">
            <v>320752</v>
          </cell>
          <cell r="JB182">
            <v>323296</v>
          </cell>
          <cell r="JC182">
            <v>327145</v>
          </cell>
          <cell r="JD182">
            <v>331271</v>
          </cell>
          <cell r="JE182">
            <v>333985</v>
          </cell>
          <cell r="JF182">
            <v>335705</v>
          </cell>
          <cell r="JG182">
            <v>336580</v>
          </cell>
          <cell r="JH182">
            <v>339298</v>
          </cell>
          <cell r="JI182">
            <v>343003</v>
          </cell>
          <cell r="JJ182">
            <v>347230</v>
          </cell>
          <cell r="JK182">
            <v>348265</v>
          </cell>
          <cell r="JL182">
            <v>351057</v>
          </cell>
          <cell r="JM182">
            <v>354373</v>
          </cell>
          <cell r="JN182">
            <v>358057</v>
          </cell>
          <cell r="JO182">
            <v>358585</v>
          </cell>
          <cell r="JP182">
            <v>358849</v>
          </cell>
          <cell r="JQ182">
            <v>359551</v>
          </cell>
          <cell r="JR182">
            <v>362253</v>
          </cell>
          <cell r="JS182">
            <v>364156</v>
          </cell>
          <cell r="JT182">
            <v>363544</v>
          </cell>
          <cell r="JU182">
            <v>363357</v>
          </cell>
          <cell r="JV182">
            <v>361978</v>
          </cell>
          <cell r="JW182">
            <v>364514</v>
          </cell>
          <cell r="JX182">
            <v>365536</v>
          </cell>
          <cell r="JY182">
            <v>367540</v>
          </cell>
          <cell r="JZ182">
            <v>368726</v>
          </cell>
          <cell r="KA182">
            <v>368822</v>
          </cell>
          <cell r="KB182">
            <v>369374</v>
          </cell>
          <cell r="KC182">
            <v>368164</v>
          </cell>
          <cell r="KD182">
            <v>367805</v>
          </cell>
          <cell r="KE182">
            <v>367810</v>
          </cell>
          <cell r="KF182">
            <v>369775</v>
          </cell>
          <cell r="KG182">
            <v>371053</v>
          </cell>
          <cell r="KH182">
            <v>373688</v>
          </cell>
          <cell r="KI182">
            <v>376580</v>
          </cell>
          <cell r="KJ182">
            <v>381449</v>
          </cell>
          <cell r="KK182">
            <v>383350</v>
          </cell>
          <cell r="KL182">
            <v>382883</v>
          </cell>
          <cell r="KM182">
            <v>383334</v>
          </cell>
          <cell r="KN182">
            <v>386209</v>
          </cell>
          <cell r="KO182">
            <v>392264</v>
          </cell>
          <cell r="KP182">
            <v>397569</v>
          </cell>
          <cell r="KQ182">
            <v>404042</v>
          </cell>
          <cell r="KR182">
            <v>410935</v>
          </cell>
          <cell r="KS182">
            <v>419203</v>
          </cell>
          <cell r="KT182">
            <v>428219</v>
          </cell>
          <cell r="KU182">
            <v>437164</v>
          </cell>
          <cell r="KV182">
            <v>446490</v>
          </cell>
          <cell r="KW182">
            <v>459611</v>
          </cell>
          <cell r="KX182">
            <v>477165</v>
          </cell>
        </row>
        <row r="183">
          <cell r="B183" t="str">
            <v>Stanislaus County</v>
          </cell>
          <cell r="E183">
            <v>128592</v>
          </cell>
          <cell r="F183">
            <v>128289</v>
          </cell>
          <cell r="G183">
            <v>128287</v>
          </cell>
          <cell r="H183">
            <v>127827</v>
          </cell>
          <cell r="I183">
            <v>127679</v>
          </cell>
          <cell r="J183">
            <v>127323</v>
          </cell>
          <cell r="K183">
            <v>127238</v>
          </cell>
          <cell r="L183">
            <v>127124</v>
          </cell>
          <cell r="M183">
            <v>127252</v>
          </cell>
          <cell r="N183">
            <v>127254</v>
          </cell>
          <cell r="O183">
            <v>127170</v>
          </cell>
          <cell r="P183">
            <v>126993</v>
          </cell>
          <cell r="Q183">
            <v>126302</v>
          </cell>
          <cell r="R183">
            <v>125674</v>
          </cell>
          <cell r="S183">
            <v>124797</v>
          </cell>
          <cell r="T183">
            <v>124909</v>
          </cell>
          <cell r="U183">
            <v>124721</v>
          </cell>
          <cell r="V183">
            <v>124873</v>
          </cell>
          <cell r="W183">
            <v>124842</v>
          </cell>
          <cell r="X183">
            <v>124997</v>
          </cell>
          <cell r="Y183">
            <v>124948</v>
          </cell>
          <cell r="Z183">
            <v>125041</v>
          </cell>
          <cell r="AA183">
            <v>125391</v>
          </cell>
          <cell r="AB183">
            <v>125875</v>
          </cell>
          <cell r="AC183">
            <v>127578</v>
          </cell>
          <cell r="AD183">
            <v>129421</v>
          </cell>
          <cell r="AE183">
            <v>131412</v>
          </cell>
          <cell r="AF183">
            <v>132288</v>
          </cell>
          <cell r="AG183">
            <v>133052</v>
          </cell>
          <cell r="AH183">
            <v>133770</v>
          </cell>
          <cell r="AI183">
            <v>134408</v>
          </cell>
          <cell r="AJ183">
            <v>134985</v>
          </cell>
          <cell r="AK183">
            <v>135604</v>
          </cell>
          <cell r="AL183">
            <v>136370</v>
          </cell>
          <cell r="AM183">
            <v>137014</v>
          </cell>
          <cell r="AN183">
            <v>137657</v>
          </cell>
          <cell r="AO183">
            <v>137508</v>
          </cell>
          <cell r="AP183">
            <v>137629</v>
          </cell>
          <cell r="AQ183">
            <v>137746</v>
          </cell>
          <cell r="AR183">
            <v>138845</v>
          </cell>
          <cell r="AS183">
            <v>140009</v>
          </cell>
          <cell r="AT183">
            <v>141235</v>
          </cell>
          <cell r="AU183">
            <v>142141</v>
          </cell>
          <cell r="AV183">
            <v>142962</v>
          </cell>
          <cell r="AW183">
            <v>143635</v>
          </cell>
          <cell r="AX183">
            <v>144549</v>
          </cell>
          <cell r="AY183">
            <v>145517</v>
          </cell>
          <cell r="AZ183">
            <v>146870</v>
          </cell>
          <cell r="BA183">
            <v>148219</v>
          </cell>
          <cell r="BB183">
            <v>149655</v>
          </cell>
          <cell r="BC183">
            <v>150693</v>
          </cell>
          <cell r="BD183">
            <v>150546</v>
          </cell>
          <cell r="BE183">
            <v>150312</v>
          </cell>
          <cell r="BF183">
            <v>150315</v>
          </cell>
          <cell r="BG183">
            <v>151634</v>
          </cell>
          <cell r="BH183">
            <v>153305</v>
          </cell>
          <cell r="BI183">
            <v>155442</v>
          </cell>
          <cell r="BJ183">
            <v>157587</v>
          </cell>
          <cell r="BK183">
            <v>160519</v>
          </cell>
          <cell r="BL183">
            <v>163523</v>
          </cell>
          <cell r="BM183">
            <v>166806</v>
          </cell>
          <cell r="BN183">
            <v>169371</v>
          </cell>
          <cell r="BO183">
            <v>172375</v>
          </cell>
          <cell r="BP183">
            <v>176078</v>
          </cell>
          <cell r="BQ183">
            <v>180062</v>
          </cell>
          <cell r="BR183">
            <v>183946</v>
          </cell>
          <cell r="BS183">
            <v>187279</v>
          </cell>
          <cell r="BT183">
            <v>190168</v>
          </cell>
          <cell r="BU183">
            <v>193226</v>
          </cell>
          <cell r="BV183">
            <v>195811</v>
          </cell>
          <cell r="BW183">
            <v>198169</v>
          </cell>
          <cell r="BX183">
            <v>199833</v>
          </cell>
          <cell r="BY183">
            <v>200920</v>
          </cell>
          <cell r="BZ183">
            <v>202369</v>
          </cell>
          <cell r="CA183">
            <v>204239</v>
          </cell>
          <cell r="CB183">
            <v>206739</v>
          </cell>
          <cell r="CC183">
            <v>209185</v>
          </cell>
          <cell r="CD183">
            <v>211452</v>
          </cell>
          <cell r="CE183">
            <v>213637</v>
          </cell>
          <cell r="CF183">
            <v>216129</v>
          </cell>
          <cell r="CG183">
            <v>218367</v>
          </cell>
          <cell r="CH183">
            <v>220654</v>
          </cell>
          <cell r="CI183">
            <v>223088</v>
          </cell>
          <cell r="CJ183">
            <v>225867</v>
          </cell>
          <cell r="CK183">
            <v>229512</v>
          </cell>
          <cell r="CL183">
            <v>232572</v>
          </cell>
          <cell r="CM183">
            <v>235866</v>
          </cell>
          <cell r="CN183">
            <v>238589</v>
          </cell>
          <cell r="CO183">
            <v>241824</v>
          </cell>
          <cell r="CP183">
            <v>244707</v>
          </cell>
          <cell r="CQ183">
            <v>247499</v>
          </cell>
          <cell r="CR183">
            <v>250426</v>
          </cell>
          <cell r="CS183">
            <v>253441</v>
          </cell>
          <cell r="CT183">
            <v>256852</v>
          </cell>
          <cell r="CU183">
            <v>259807</v>
          </cell>
          <cell r="CV183">
            <v>262885</v>
          </cell>
          <cell r="CW183">
            <v>265577</v>
          </cell>
          <cell r="CX183">
            <v>268685</v>
          </cell>
          <cell r="CY183">
            <v>271836</v>
          </cell>
          <cell r="CZ183">
            <v>276185</v>
          </cell>
          <cell r="DA183">
            <v>280611</v>
          </cell>
          <cell r="DB183">
            <v>285904</v>
          </cell>
          <cell r="DC183">
            <v>290901</v>
          </cell>
          <cell r="DD183">
            <v>297065</v>
          </cell>
          <cell r="DE183">
            <v>302417</v>
          </cell>
          <cell r="DF183">
            <v>308455</v>
          </cell>
          <cell r="DG183">
            <v>314216</v>
          </cell>
          <cell r="DH183">
            <v>321225</v>
          </cell>
          <cell r="DI183">
            <v>327789</v>
          </cell>
          <cell r="DJ183">
            <v>335302</v>
          </cell>
          <cell r="DK183">
            <v>341768</v>
          </cell>
          <cell r="DL183">
            <v>347996</v>
          </cell>
          <cell r="DM183">
            <v>354932</v>
          </cell>
          <cell r="DN183">
            <v>362073</v>
          </cell>
          <cell r="DO183">
            <v>369989</v>
          </cell>
          <cell r="DP183">
            <v>376307</v>
          </cell>
          <cell r="DQ183">
            <v>384161</v>
          </cell>
          <cell r="DR183">
            <v>392816</v>
          </cell>
          <cell r="DS183">
            <v>400977</v>
          </cell>
          <cell r="DT183">
            <v>406220</v>
          </cell>
          <cell r="DU183">
            <v>410864</v>
          </cell>
          <cell r="DV183">
            <v>414362</v>
          </cell>
          <cell r="DW183">
            <v>419681</v>
          </cell>
          <cell r="DX183">
            <v>423143</v>
          </cell>
          <cell r="DY183">
            <v>425129</v>
          </cell>
          <cell r="DZ183">
            <v>424351</v>
          </cell>
          <cell r="EA183">
            <v>422606</v>
          </cell>
          <cell r="EB183">
            <v>421001</v>
          </cell>
          <cell r="EC183">
            <v>417842</v>
          </cell>
          <cell r="ED183">
            <v>411663</v>
          </cell>
          <cell r="EE183">
            <v>407091</v>
          </cell>
          <cell r="EF183">
            <v>401553</v>
          </cell>
          <cell r="EG183">
            <v>398994</v>
          </cell>
          <cell r="EH183">
            <v>395873</v>
          </cell>
          <cell r="EI183">
            <v>394668</v>
          </cell>
          <cell r="EJ183">
            <v>390345</v>
          </cell>
          <cell r="EK183">
            <v>382588</v>
          </cell>
          <cell r="EL183">
            <v>374425</v>
          </cell>
          <cell r="EM183">
            <v>368688</v>
          </cell>
          <cell r="EN183">
            <v>362068</v>
          </cell>
          <cell r="EO183">
            <v>354082</v>
          </cell>
          <cell r="EP183">
            <v>342922</v>
          </cell>
          <cell r="EQ183">
            <v>329771</v>
          </cell>
          <cell r="ER183">
            <v>319601</v>
          </cell>
          <cell r="ES183">
            <v>306996</v>
          </cell>
          <cell r="ET183">
            <v>294415</v>
          </cell>
          <cell r="EU183">
            <v>275963</v>
          </cell>
          <cell r="EV183">
            <v>261183</v>
          </cell>
          <cell r="EW183">
            <v>248359</v>
          </cell>
          <cell r="EX183">
            <v>238777</v>
          </cell>
          <cell r="EY183">
            <v>227029</v>
          </cell>
          <cell r="EZ183">
            <v>215813</v>
          </cell>
          <cell r="FA183">
            <v>206127</v>
          </cell>
          <cell r="FB183">
            <v>200158</v>
          </cell>
          <cell r="FC183">
            <v>194285</v>
          </cell>
          <cell r="FD183">
            <v>187240</v>
          </cell>
          <cell r="FE183">
            <v>179597</v>
          </cell>
          <cell r="FF183">
            <v>174739</v>
          </cell>
          <cell r="FG183">
            <v>171087</v>
          </cell>
          <cell r="FH183">
            <v>167899</v>
          </cell>
          <cell r="FI183">
            <v>165989</v>
          </cell>
          <cell r="FJ183">
            <v>163031</v>
          </cell>
          <cell r="FK183">
            <v>160574</v>
          </cell>
          <cell r="FL183">
            <v>157643</v>
          </cell>
          <cell r="FM183">
            <v>155501</v>
          </cell>
          <cell r="FN183">
            <v>153622</v>
          </cell>
          <cell r="FO183">
            <v>153730</v>
          </cell>
          <cell r="FP183">
            <v>154311</v>
          </cell>
          <cell r="FQ183">
            <v>155358</v>
          </cell>
          <cell r="FR183">
            <v>153637</v>
          </cell>
          <cell r="FS183">
            <v>153661</v>
          </cell>
          <cell r="FT183">
            <v>154101</v>
          </cell>
          <cell r="FU183">
            <v>154550</v>
          </cell>
          <cell r="FV183">
            <v>155275</v>
          </cell>
          <cell r="FW183">
            <v>156448</v>
          </cell>
          <cell r="FX183">
            <v>158258</v>
          </cell>
          <cell r="FY183">
            <v>158810</v>
          </cell>
          <cell r="FZ183">
            <v>158169</v>
          </cell>
          <cell r="GA183">
            <v>155702</v>
          </cell>
          <cell r="GB183">
            <v>153448</v>
          </cell>
          <cell r="GC183">
            <v>152035</v>
          </cell>
          <cell r="GD183">
            <v>152565</v>
          </cell>
          <cell r="GE183">
            <v>152143</v>
          </cell>
          <cell r="GF183">
            <v>150871</v>
          </cell>
          <cell r="GG183">
            <v>148703</v>
          </cell>
          <cell r="GH183">
            <v>146819</v>
          </cell>
          <cell r="GI183">
            <v>144552</v>
          </cell>
          <cell r="GJ183">
            <v>142436</v>
          </cell>
          <cell r="GK183">
            <v>140951</v>
          </cell>
          <cell r="GL183">
            <v>140037</v>
          </cell>
          <cell r="GM183">
            <v>140040</v>
          </cell>
          <cell r="GN183">
            <v>139962</v>
          </cell>
          <cell r="GO183">
            <v>140190</v>
          </cell>
          <cell r="GP183">
            <v>140061</v>
          </cell>
          <cell r="GQ183">
            <v>140873</v>
          </cell>
          <cell r="GR183">
            <v>141925</v>
          </cell>
          <cell r="GS183">
            <v>143279</v>
          </cell>
          <cell r="GT183">
            <v>143766</v>
          </cell>
          <cell r="GU183">
            <v>144660</v>
          </cell>
          <cell r="GV183">
            <v>146430</v>
          </cell>
          <cell r="GW183">
            <v>148623</v>
          </cell>
          <cell r="GX183">
            <v>151165</v>
          </cell>
          <cell r="GY183">
            <v>153465</v>
          </cell>
          <cell r="GZ183">
            <v>156477</v>
          </cell>
          <cell r="HA183">
            <v>159272</v>
          </cell>
          <cell r="HB183">
            <v>162867</v>
          </cell>
          <cell r="HC183">
            <v>166140</v>
          </cell>
          <cell r="HD183">
            <v>169769</v>
          </cell>
          <cell r="HE183">
            <v>173376</v>
          </cell>
          <cell r="HF183">
            <v>178759</v>
          </cell>
          <cell r="HG183">
            <v>184629</v>
          </cell>
          <cell r="HH183">
            <v>190832</v>
          </cell>
          <cell r="HI183">
            <v>196701</v>
          </cell>
          <cell r="HJ183">
            <v>202376</v>
          </cell>
          <cell r="HK183">
            <v>207358</v>
          </cell>
          <cell r="HL183">
            <v>211553</v>
          </cell>
          <cell r="HM183">
            <v>216007</v>
          </cell>
          <cell r="HN183">
            <v>219312</v>
          </cell>
          <cell r="HO183">
            <v>221981</v>
          </cell>
          <cell r="HP183">
            <v>223799</v>
          </cell>
          <cell r="HQ183">
            <v>226463</v>
          </cell>
          <cell r="HR183">
            <v>228891</v>
          </cell>
          <cell r="HS183">
            <v>231113</v>
          </cell>
          <cell r="HT183">
            <v>230958</v>
          </cell>
          <cell r="HU183">
            <v>230563</v>
          </cell>
          <cell r="HV183">
            <v>229839</v>
          </cell>
          <cell r="HW183">
            <v>231281</v>
          </cell>
          <cell r="HX183">
            <v>232662</v>
          </cell>
          <cell r="HY183">
            <v>233581</v>
          </cell>
          <cell r="HZ183">
            <v>234268</v>
          </cell>
          <cell r="IA183">
            <v>235794</v>
          </cell>
          <cell r="IB183">
            <v>237919</v>
          </cell>
          <cell r="IC183">
            <v>240383</v>
          </cell>
          <cell r="ID183">
            <v>241249</v>
          </cell>
          <cell r="IE183">
            <v>241675</v>
          </cell>
          <cell r="IF183">
            <v>243714</v>
          </cell>
          <cell r="IG183">
            <v>246308</v>
          </cell>
          <cell r="IH183">
            <v>249515</v>
          </cell>
          <cell r="II183">
            <v>250533</v>
          </cell>
          <cell r="IJ183">
            <v>252468</v>
          </cell>
          <cell r="IK183">
            <v>254054</v>
          </cell>
          <cell r="IL183">
            <v>256822</v>
          </cell>
          <cell r="IM183">
            <v>258658</v>
          </cell>
          <cell r="IN183">
            <v>260865</v>
          </cell>
          <cell r="IO183">
            <v>261678</v>
          </cell>
          <cell r="IP183">
            <v>264052</v>
          </cell>
          <cell r="IQ183">
            <v>267738</v>
          </cell>
          <cell r="IR183">
            <v>270552</v>
          </cell>
          <cell r="IS183">
            <v>272683</v>
          </cell>
          <cell r="IT183">
            <v>273730</v>
          </cell>
          <cell r="IU183">
            <v>276500</v>
          </cell>
          <cell r="IV183">
            <v>278242</v>
          </cell>
          <cell r="IW183">
            <v>280498</v>
          </cell>
          <cell r="IX183">
            <v>282323</v>
          </cell>
          <cell r="IY183">
            <v>284275</v>
          </cell>
          <cell r="IZ183">
            <v>285685</v>
          </cell>
          <cell r="JA183">
            <v>287773</v>
          </cell>
          <cell r="JB183">
            <v>289780</v>
          </cell>
          <cell r="JC183">
            <v>290527</v>
          </cell>
          <cell r="JD183">
            <v>291052</v>
          </cell>
          <cell r="JE183">
            <v>292487</v>
          </cell>
          <cell r="JF183">
            <v>295333</v>
          </cell>
          <cell r="JG183">
            <v>297977</v>
          </cell>
          <cell r="JH183">
            <v>300591</v>
          </cell>
          <cell r="JI183">
            <v>303467</v>
          </cell>
          <cell r="JJ183">
            <v>305514</v>
          </cell>
          <cell r="JK183">
            <v>308722</v>
          </cell>
          <cell r="JL183">
            <v>310503</v>
          </cell>
          <cell r="JM183">
            <v>312714</v>
          </cell>
          <cell r="JN183">
            <v>313730</v>
          </cell>
          <cell r="JO183">
            <v>315685</v>
          </cell>
          <cell r="JP183">
            <v>317593</v>
          </cell>
          <cell r="JQ183">
            <v>319309</v>
          </cell>
          <cell r="JR183">
            <v>319220</v>
          </cell>
          <cell r="JS183">
            <v>319481</v>
          </cell>
          <cell r="JT183">
            <v>320055</v>
          </cell>
          <cell r="JU183">
            <v>320985</v>
          </cell>
          <cell r="JV183">
            <v>321666</v>
          </cell>
          <cell r="JW183">
            <v>321887</v>
          </cell>
          <cell r="JX183">
            <v>324581</v>
          </cell>
          <cell r="JY183">
            <v>324919</v>
          </cell>
          <cell r="JZ183">
            <v>326146</v>
          </cell>
          <cell r="KA183">
            <v>325285</v>
          </cell>
          <cell r="KB183">
            <v>326184</v>
          </cell>
          <cell r="KC183">
            <v>326324</v>
          </cell>
          <cell r="KD183">
            <v>328708</v>
          </cell>
          <cell r="KE183">
            <v>330456</v>
          </cell>
          <cell r="KF183">
            <v>332140</v>
          </cell>
          <cell r="KG183">
            <v>332761</v>
          </cell>
          <cell r="KH183">
            <v>335396</v>
          </cell>
          <cell r="KI183">
            <v>338097</v>
          </cell>
          <cell r="KJ183">
            <v>340228</v>
          </cell>
          <cell r="KK183">
            <v>343402</v>
          </cell>
          <cell r="KL183">
            <v>345042</v>
          </cell>
          <cell r="KM183">
            <v>347875</v>
          </cell>
          <cell r="KN183">
            <v>350055</v>
          </cell>
          <cell r="KO183">
            <v>354110</v>
          </cell>
          <cell r="KP183">
            <v>357391</v>
          </cell>
          <cell r="KQ183">
            <v>361472</v>
          </cell>
          <cell r="KR183">
            <v>366082</v>
          </cell>
          <cell r="KS183">
            <v>371978</v>
          </cell>
          <cell r="KT183">
            <v>377277</v>
          </cell>
          <cell r="KU183">
            <v>383217</v>
          </cell>
          <cell r="KV183">
            <v>389415</v>
          </cell>
          <cell r="KW183">
            <v>396711</v>
          </cell>
          <cell r="KX183">
            <v>406038</v>
          </cell>
        </row>
        <row r="184">
          <cell r="B184" t="str">
            <v>Tulare County</v>
          </cell>
          <cell r="E184">
            <v>96919</v>
          </cell>
          <cell r="F184">
            <v>96681</v>
          </cell>
          <cell r="G184">
            <v>96751</v>
          </cell>
          <cell r="H184">
            <v>96795</v>
          </cell>
          <cell r="I184">
            <v>97039</v>
          </cell>
          <cell r="J184">
            <v>97190</v>
          </cell>
          <cell r="K184">
            <v>97318</v>
          </cell>
          <cell r="L184">
            <v>97545</v>
          </cell>
          <cell r="M184">
            <v>97843</v>
          </cell>
          <cell r="N184">
            <v>97976</v>
          </cell>
          <cell r="O184">
            <v>98082</v>
          </cell>
          <cell r="P184">
            <v>98164</v>
          </cell>
          <cell r="Q184">
            <v>98063</v>
          </cell>
          <cell r="R184">
            <v>98130</v>
          </cell>
          <cell r="S184">
            <v>97954</v>
          </cell>
          <cell r="T184">
            <v>98088</v>
          </cell>
          <cell r="U184">
            <v>98046</v>
          </cell>
          <cell r="V184">
            <v>98178</v>
          </cell>
          <cell r="W184">
            <v>98402</v>
          </cell>
          <cell r="X184">
            <v>98518</v>
          </cell>
          <cell r="Y184">
            <v>98544</v>
          </cell>
          <cell r="Z184">
            <v>98726</v>
          </cell>
          <cell r="AA184">
            <v>98871</v>
          </cell>
          <cell r="AB184">
            <v>99120</v>
          </cell>
          <cell r="AC184">
            <v>99852</v>
          </cell>
          <cell r="AD184">
            <v>100737</v>
          </cell>
          <cell r="AE184">
            <v>101714</v>
          </cell>
          <cell r="AF184">
            <v>102106</v>
          </cell>
          <cell r="AG184">
            <v>102333</v>
          </cell>
          <cell r="AH184">
            <v>102475</v>
          </cell>
          <cell r="AI184">
            <v>102515</v>
          </cell>
          <cell r="AJ184">
            <v>102583</v>
          </cell>
          <cell r="AK184">
            <v>102715</v>
          </cell>
          <cell r="AL184">
            <v>102914</v>
          </cell>
          <cell r="AM184">
            <v>103220</v>
          </cell>
          <cell r="AN184">
            <v>103386</v>
          </cell>
          <cell r="AO184">
            <v>103268</v>
          </cell>
          <cell r="AP184">
            <v>103217</v>
          </cell>
          <cell r="AQ184">
            <v>103240</v>
          </cell>
          <cell r="AR184">
            <v>103484</v>
          </cell>
          <cell r="AS184">
            <v>103779</v>
          </cell>
          <cell r="AT184">
            <v>104154</v>
          </cell>
          <cell r="AU184">
            <v>104630</v>
          </cell>
          <cell r="AV184">
            <v>105028</v>
          </cell>
          <cell r="AW184">
            <v>105392</v>
          </cell>
          <cell r="AX184">
            <v>106148</v>
          </cell>
          <cell r="AY184">
            <v>107095</v>
          </cell>
          <cell r="AZ184">
            <v>108165</v>
          </cell>
          <cell r="BA184">
            <v>108835</v>
          </cell>
          <cell r="BB184">
            <v>109108</v>
          </cell>
          <cell r="BC184">
            <v>109332</v>
          </cell>
          <cell r="BD184">
            <v>109614</v>
          </cell>
          <cell r="BE184">
            <v>109922</v>
          </cell>
          <cell r="BF184">
            <v>110139</v>
          </cell>
          <cell r="BG184">
            <v>110202</v>
          </cell>
          <cell r="BH184">
            <v>110397</v>
          </cell>
          <cell r="BI184">
            <v>110578</v>
          </cell>
          <cell r="BJ184">
            <v>109650</v>
          </cell>
          <cell r="BK184">
            <v>108593</v>
          </cell>
          <cell r="BL184">
            <v>107500</v>
          </cell>
          <cell r="BM184">
            <v>107487</v>
          </cell>
          <cell r="BN184">
            <v>107647</v>
          </cell>
          <cell r="BO184">
            <v>107814</v>
          </cell>
          <cell r="BP184">
            <v>107972</v>
          </cell>
          <cell r="BQ184">
            <v>108225</v>
          </cell>
          <cell r="BR184">
            <v>108498</v>
          </cell>
          <cell r="BS184">
            <v>108880</v>
          </cell>
          <cell r="BT184">
            <v>109097</v>
          </cell>
          <cell r="BU184">
            <v>109287</v>
          </cell>
          <cell r="BV184">
            <v>109911</v>
          </cell>
          <cell r="BW184">
            <v>110708</v>
          </cell>
          <cell r="BX184">
            <v>111641</v>
          </cell>
          <cell r="BY184">
            <v>112152</v>
          </cell>
          <cell r="BZ184">
            <v>112693</v>
          </cell>
          <cell r="CA184">
            <v>113220</v>
          </cell>
          <cell r="CB184">
            <v>113788</v>
          </cell>
          <cell r="CC184">
            <v>114252</v>
          </cell>
          <cell r="CD184">
            <v>114649</v>
          </cell>
          <cell r="CE184">
            <v>115131</v>
          </cell>
          <cell r="CF184">
            <v>115667</v>
          </cell>
          <cell r="CG184">
            <v>116139</v>
          </cell>
          <cell r="CH184">
            <v>116778</v>
          </cell>
          <cell r="CI184">
            <v>117613</v>
          </cell>
          <cell r="CJ184">
            <v>118685</v>
          </cell>
          <cell r="CK184">
            <v>119615</v>
          </cell>
          <cell r="CL184">
            <v>120561</v>
          </cell>
          <cell r="CM184">
            <v>121617</v>
          </cell>
          <cell r="CN184">
            <v>122965</v>
          </cell>
          <cell r="CO184">
            <v>124182</v>
          </cell>
          <cell r="CP184">
            <v>125665</v>
          </cell>
          <cell r="CQ184">
            <v>126924</v>
          </cell>
          <cell r="CR184">
            <v>128606</v>
          </cell>
          <cell r="CS184">
            <v>130570</v>
          </cell>
          <cell r="CT184">
            <v>133116</v>
          </cell>
          <cell r="CU184">
            <v>135494</v>
          </cell>
          <cell r="CV184">
            <v>137472</v>
          </cell>
          <cell r="CW184">
            <v>139534</v>
          </cell>
          <cell r="CX184">
            <v>141596</v>
          </cell>
          <cell r="CY184">
            <v>144343</v>
          </cell>
          <cell r="CZ184">
            <v>146665</v>
          </cell>
          <cell r="DA184">
            <v>149790</v>
          </cell>
          <cell r="DB184">
            <v>152956</v>
          </cell>
          <cell r="DC184">
            <v>156569</v>
          </cell>
          <cell r="DD184">
            <v>160187</v>
          </cell>
          <cell r="DE184">
            <v>164672</v>
          </cell>
          <cell r="DF184">
            <v>168684</v>
          </cell>
          <cell r="DG184">
            <v>172301</v>
          </cell>
          <cell r="DH184">
            <v>175887</v>
          </cell>
          <cell r="DI184">
            <v>180145</v>
          </cell>
          <cell r="DJ184">
            <v>185790</v>
          </cell>
          <cell r="DK184">
            <v>190215</v>
          </cell>
          <cell r="DL184">
            <v>194521</v>
          </cell>
          <cell r="DM184">
            <v>198464</v>
          </cell>
          <cell r="DN184">
            <v>203194</v>
          </cell>
          <cell r="DO184">
            <v>209251</v>
          </cell>
          <cell r="DP184">
            <v>214813</v>
          </cell>
          <cell r="DQ184">
            <v>219108</v>
          </cell>
          <cell r="DR184">
            <v>223396</v>
          </cell>
          <cell r="DS184">
            <v>227752</v>
          </cell>
          <cell r="DT184">
            <v>232806</v>
          </cell>
          <cell r="DU184">
            <v>236668</v>
          </cell>
          <cell r="DV184">
            <v>238783</v>
          </cell>
          <cell r="DW184">
            <v>241874</v>
          </cell>
          <cell r="DX184">
            <v>246229</v>
          </cell>
          <cell r="DY184">
            <v>251079</v>
          </cell>
          <cell r="DZ184">
            <v>253672</v>
          </cell>
          <cell r="EA184">
            <v>254651</v>
          </cell>
          <cell r="EB184">
            <v>255652</v>
          </cell>
          <cell r="EC184">
            <v>256664</v>
          </cell>
          <cell r="ED184">
            <v>255965</v>
          </cell>
          <cell r="EE184">
            <v>255351</v>
          </cell>
          <cell r="EF184">
            <v>254431</v>
          </cell>
          <cell r="EG184">
            <v>254325</v>
          </cell>
          <cell r="EH184">
            <v>254314</v>
          </cell>
          <cell r="EI184">
            <v>253339</v>
          </cell>
          <cell r="EJ184">
            <v>251491</v>
          </cell>
          <cell r="EK184">
            <v>247705</v>
          </cell>
          <cell r="EL184">
            <v>245737</v>
          </cell>
          <cell r="EM184">
            <v>242621</v>
          </cell>
          <cell r="EN184">
            <v>239540</v>
          </cell>
          <cell r="EO184">
            <v>235579</v>
          </cell>
          <cell r="EP184">
            <v>232932</v>
          </cell>
          <cell r="EQ184">
            <v>230730</v>
          </cell>
          <cell r="ER184">
            <v>227938</v>
          </cell>
          <cell r="ES184">
            <v>223465</v>
          </cell>
          <cell r="ET184">
            <v>218379</v>
          </cell>
          <cell r="EU184">
            <v>212923</v>
          </cell>
          <cell r="EV184">
            <v>208918</v>
          </cell>
          <cell r="EW184">
            <v>206089</v>
          </cell>
          <cell r="EX184">
            <v>202404</v>
          </cell>
          <cell r="EY184">
            <v>198486</v>
          </cell>
          <cell r="EZ184">
            <v>193796</v>
          </cell>
          <cell r="FA184">
            <v>189765</v>
          </cell>
          <cell r="FB184">
            <v>185395</v>
          </cell>
          <cell r="FC184">
            <v>180091</v>
          </cell>
          <cell r="FD184">
            <v>174789</v>
          </cell>
          <cell r="FE184">
            <v>170977</v>
          </cell>
          <cell r="FF184">
            <v>168682</v>
          </cell>
          <cell r="FG184">
            <v>166998</v>
          </cell>
          <cell r="FH184">
            <v>163559</v>
          </cell>
          <cell r="FI184">
            <v>159232</v>
          </cell>
          <cell r="FJ184">
            <v>155604</v>
          </cell>
          <cell r="FK184">
            <v>153138</v>
          </cell>
          <cell r="FL184">
            <v>151834</v>
          </cell>
          <cell r="FM184">
            <v>150809</v>
          </cell>
          <cell r="FN184">
            <v>150677</v>
          </cell>
          <cell r="FO184">
            <v>151727</v>
          </cell>
          <cell r="FP184">
            <v>153265</v>
          </cell>
          <cell r="FQ184">
            <v>153987</v>
          </cell>
          <cell r="FR184">
            <v>152636</v>
          </cell>
          <cell r="FS184">
            <v>151546</v>
          </cell>
          <cell r="FT184">
            <v>151106</v>
          </cell>
          <cell r="FU184">
            <v>151598</v>
          </cell>
          <cell r="FV184">
            <v>150733</v>
          </cell>
          <cell r="FW184">
            <v>149530</v>
          </cell>
          <cell r="FX184">
            <v>148328</v>
          </cell>
          <cell r="FY184">
            <v>147290</v>
          </cell>
          <cell r="FZ184">
            <v>145741</v>
          </cell>
          <cell r="GA184">
            <v>143113</v>
          </cell>
          <cell r="GB184">
            <v>140041</v>
          </cell>
          <cell r="GC184">
            <v>137342</v>
          </cell>
          <cell r="GD184">
            <v>135999</v>
          </cell>
          <cell r="GE184">
            <v>134696</v>
          </cell>
          <cell r="GF184">
            <v>133497</v>
          </cell>
          <cell r="GG184">
            <v>132181</v>
          </cell>
          <cell r="GH184">
            <v>131999</v>
          </cell>
          <cell r="GI184">
            <v>131529</v>
          </cell>
          <cell r="GJ184">
            <v>130721</v>
          </cell>
          <cell r="GK184">
            <v>129501</v>
          </cell>
          <cell r="GL184">
            <v>128271</v>
          </cell>
          <cell r="GM184">
            <v>127408</v>
          </cell>
          <cell r="GN184">
            <v>126867</v>
          </cell>
          <cell r="GO184">
            <v>126867</v>
          </cell>
          <cell r="GP184">
            <v>127032</v>
          </cell>
          <cell r="GQ184">
            <v>126798</v>
          </cell>
          <cell r="GR184">
            <v>126459</v>
          </cell>
          <cell r="GS184">
            <v>126323</v>
          </cell>
          <cell r="GT184">
            <v>126740</v>
          </cell>
          <cell r="GU184">
            <v>127571</v>
          </cell>
          <cell r="GV184">
            <v>128719</v>
          </cell>
          <cell r="GW184">
            <v>129833</v>
          </cell>
          <cell r="GX184">
            <v>131620</v>
          </cell>
          <cell r="GY184">
            <v>133729</v>
          </cell>
          <cell r="GZ184">
            <v>136808</v>
          </cell>
          <cell r="HA184">
            <v>139242</v>
          </cell>
          <cell r="HB184">
            <v>141626</v>
          </cell>
          <cell r="HC184">
            <v>144375</v>
          </cell>
          <cell r="HD184">
            <v>147872</v>
          </cell>
          <cell r="HE184">
            <v>151129</v>
          </cell>
          <cell r="HF184">
            <v>153039</v>
          </cell>
          <cell r="HG184">
            <v>155352</v>
          </cell>
          <cell r="HH184">
            <v>157793</v>
          </cell>
          <cell r="HI184">
            <v>160709</v>
          </cell>
          <cell r="HJ184">
            <v>162650</v>
          </cell>
          <cell r="HK184">
            <v>164461</v>
          </cell>
          <cell r="HL184">
            <v>164626</v>
          </cell>
          <cell r="HM184">
            <v>164984</v>
          </cell>
          <cell r="HN184">
            <v>165084</v>
          </cell>
          <cell r="HO184">
            <v>165796</v>
          </cell>
          <cell r="HP184">
            <v>166081</v>
          </cell>
          <cell r="HQ184">
            <v>166356</v>
          </cell>
          <cell r="HR184">
            <v>167672</v>
          </cell>
          <cell r="HS184">
            <v>169074</v>
          </cell>
          <cell r="HT184">
            <v>169478</v>
          </cell>
          <cell r="HU184">
            <v>169713</v>
          </cell>
          <cell r="HV184">
            <v>168914</v>
          </cell>
          <cell r="HW184">
            <v>169036</v>
          </cell>
          <cell r="HX184">
            <v>170086</v>
          </cell>
          <cell r="HY184">
            <v>172013</v>
          </cell>
          <cell r="HZ184">
            <v>173848</v>
          </cell>
          <cell r="IA184">
            <v>175042</v>
          </cell>
          <cell r="IB184">
            <v>175989</v>
          </cell>
          <cell r="IC184">
            <v>177026</v>
          </cell>
          <cell r="ID184">
            <v>177080</v>
          </cell>
          <cell r="IE184">
            <v>176152</v>
          </cell>
          <cell r="IF184">
            <v>176305</v>
          </cell>
          <cell r="IG184">
            <v>177363</v>
          </cell>
          <cell r="IH184">
            <v>180643</v>
          </cell>
          <cell r="II184">
            <v>182494</v>
          </cell>
          <cell r="IJ184">
            <v>183757</v>
          </cell>
          <cell r="IK184">
            <v>184412</v>
          </cell>
          <cell r="IL184">
            <v>185236</v>
          </cell>
          <cell r="IM184">
            <v>185914</v>
          </cell>
          <cell r="IN184">
            <v>186695</v>
          </cell>
          <cell r="IO184">
            <v>187692</v>
          </cell>
          <cell r="IP184">
            <v>189553</v>
          </cell>
          <cell r="IQ184">
            <v>192300</v>
          </cell>
          <cell r="IR184">
            <v>193824</v>
          </cell>
          <cell r="IS184">
            <v>194426</v>
          </cell>
          <cell r="IT184">
            <v>194244</v>
          </cell>
          <cell r="IU184">
            <v>195449</v>
          </cell>
          <cell r="IV184">
            <v>196577</v>
          </cell>
          <cell r="IW184">
            <v>196694</v>
          </cell>
          <cell r="IX184">
            <v>196961</v>
          </cell>
          <cell r="IY184">
            <v>197604</v>
          </cell>
          <cell r="IZ184">
            <v>198734</v>
          </cell>
          <cell r="JA184">
            <v>199437</v>
          </cell>
          <cell r="JB184">
            <v>200087</v>
          </cell>
          <cell r="JC184">
            <v>200761</v>
          </cell>
          <cell r="JD184">
            <v>202001</v>
          </cell>
          <cell r="JE184">
            <v>203086</v>
          </cell>
          <cell r="JF184">
            <v>204361</v>
          </cell>
          <cell r="JG184">
            <v>205076</v>
          </cell>
          <cell r="JH184">
            <v>206464</v>
          </cell>
          <cell r="JI184">
            <v>208905</v>
          </cell>
          <cell r="JJ184">
            <v>211476</v>
          </cell>
          <cell r="JK184">
            <v>214021</v>
          </cell>
          <cell r="JL184">
            <v>215008</v>
          </cell>
          <cell r="JM184">
            <v>216142</v>
          </cell>
          <cell r="JN184">
            <v>217134</v>
          </cell>
          <cell r="JO184">
            <v>217806</v>
          </cell>
          <cell r="JP184">
            <v>218888</v>
          </cell>
          <cell r="JQ184">
            <v>219820</v>
          </cell>
          <cell r="JR184">
            <v>220455</v>
          </cell>
          <cell r="JS184">
            <v>221243</v>
          </cell>
          <cell r="JT184">
            <v>221996</v>
          </cell>
          <cell r="JU184">
            <v>223130</v>
          </cell>
          <cell r="JV184">
            <v>222820</v>
          </cell>
          <cell r="JW184">
            <v>222565</v>
          </cell>
          <cell r="JX184">
            <v>223241</v>
          </cell>
          <cell r="JY184">
            <v>224492</v>
          </cell>
          <cell r="JZ184">
            <v>225117</v>
          </cell>
          <cell r="KA184">
            <v>224558</v>
          </cell>
          <cell r="KB184">
            <v>224086</v>
          </cell>
          <cell r="KC184">
            <v>224681</v>
          </cell>
          <cell r="KD184">
            <v>226437</v>
          </cell>
          <cell r="KE184">
            <v>226725</v>
          </cell>
          <cell r="KF184">
            <v>227194</v>
          </cell>
          <cell r="KG184">
            <v>227335</v>
          </cell>
          <cell r="KH184">
            <v>230404</v>
          </cell>
          <cell r="KI184">
            <v>232367</v>
          </cell>
          <cell r="KJ184">
            <v>235008</v>
          </cell>
          <cell r="KK184">
            <v>236688</v>
          </cell>
          <cell r="KL184">
            <v>238555</v>
          </cell>
          <cell r="KM184">
            <v>241147</v>
          </cell>
          <cell r="KN184">
            <v>243431</v>
          </cell>
          <cell r="KO184">
            <v>246070</v>
          </cell>
          <cell r="KP184">
            <v>248160</v>
          </cell>
          <cell r="KQ184">
            <v>251732</v>
          </cell>
          <cell r="KR184">
            <v>255354</v>
          </cell>
          <cell r="KS184">
            <v>259234</v>
          </cell>
          <cell r="KT184">
            <v>261817</v>
          </cell>
          <cell r="KU184">
            <v>265722</v>
          </cell>
          <cell r="KV184">
            <v>269322</v>
          </cell>
          <cell r="KW184">
            <v>273870</v>
          </cell>
          <cell r="KX184">
            <v>279158</v>
          </cell>
        </row>
        <row r="185">
          <cell r="B185" t="str">
            <v>Merced County</v>
          </cell>
          <cell r="Q185">
            <v>108859</v>
          </cell>
          <cell r="R185">
            <v>108418</v>
          </cell>
          <cell r="S185">
            <v>107825</v>
          </cell>
          <cell r="T185">
            <v>107142</v>
          </cell>
          <cell r="U185">
            <v>106588</v>
          </cell>
          <cell r="V185">
            <v>106606</v>
          </cell>
          <cell r="W185">
            <v>106745</v>
          </cell>
          <cell r="X185">
            <v>107276</v>
          </cell>
          <cell r="Y185">
            <v>107874</v>
          </cell>
          <cell r="Z185">
            <v>108489</v>
          </cell>
          <cell r="AA185">
            <v>109030</v>
          </cell>
          <cell r="AB185">
            <v>109618</v>
          </cell>
          <cell r="AC185">
            <v>110245</v>
          </cell>
          <cell r="AD185">
            <v>111094</v>
          </cell>
          <cell r="AE185">
            <v>112300</v>
          </cell>
          <cell r="AF185">
            <v>113309</v>
          </cell>
          <cell r="AG185">
            <v>114293</v>
          </cell>
          <cell r="AH185">
            <v>114754</v>
          </cell>
          <cell r="AI185">
            <v>115230</v>
          </cell>
          <cell r="AJ185">
            <v>115390</v>
          </cell>
          <cell r="AK185">
            <v>115534</v>
          </cell>
          <cell r="AL185">
            <v>115766</v>
          </cell>
          <cell r="AM185">
            <v>116079</v>
          </cell>
          <cell r="AN185">
            <v>116424</v>
          </cell>
          <cell r="AO185">
            <v>116680</v>
          </cell>
          <cell r="AP185">
            <v>116981</v>
          </cell>
          <cell r="AQ185">
            <v>117442</v>
          </cell>
          <cell r="AR185">
            <v>118011</v>
          </cell>
          <cell r="AS185">
            <v>118570</v>
          </cell>
          <cell r="AT185">
            <v>119007</v>
          </cell>
          <cell r="AU185">
            <v>119470</v>
          </cell>
          <cell r="AV185">
            <v>119954</v>
          </cell>
          <cell r="AW185">
            <v>120611</v>
          </cell>
          <cell r="AX185">
            <v>121406</v>
          </cell>
          <cell r="AY185">
            <v>122472</v>
          </cell>
          <cell r="AZ185">
            <v>123620</v>
          </cell>
          <cell r="BA185">
            <v>124958</v>
          </cell>
          <cell r="BB185">
            <v>126094</v>
          </cell>
          <cell r="BC185">
            <v>127185</v>
          </cell>
          <cell r="BD185">
            <v>128021</v>
          </cell>
          <cell r="BE185">
            <v>129286</v>
          </cell>
          <cell r="BF185">
            <v>130510</v>
          </cell>
          <cell r="BG185">
            <v>131745</v>
          </cell>
          <cell r="BH185">
            <v>132513</v>
          </cell>
          <cell r="BI185">
            <v>133382</v>
          </cell>
          <cell r="BJ185">
            <v>134280</v>
          </cell>
          <cell r="BK185">
            <v>135585</v>
          </cell>
          <cell r="BL185">
            <v>137034</v>
          </cell>
          <cell r="BM185">
            <v>138747</v>
          </cell>
          <cell r="BN185">
            <v>140482</v>
          </cell>
          <cell r="BO185">
            <v>142253</v>
          </cell>
          <cell r="BP185">
            <v>144169</v>
          </cell>
          <cell r="BQ185">
            <v>145185</v>
          </cell>
          <cell r="BR185">
            <v>146499</v>
          </cell>
          <cell r="BS185">
            <v>147671</v>
          </cell>
          <cell r="BT185">
            <v>150290</v>
          </cell>
          <cell r="BU185">
            <v>152656</v>
          </cell>
          <cell r="BV185">
            <v>155103</v>
          </cell>
          <cell r="BW185">
            <v>156859</v>
          </cell>
          <cell r="BX185">
            <v>158567</v>
          </cell>
          <cell r="BY185">
            <v>160249</v>
          </cell>
          <cell r="BZ185">
            <v>162063</v>
          </cell>
          <cell r="CA185">
            <v>164139</v>
          </cell>
          <cell r="CB185">
            <v>166031</v>
          </cell>
          <cell r="CC185">
            <v>168470</v>
          </cell>
          <cell r="CD185">
            <v>170299</v>
          </cell>
          <cell r="CE185">
            <v>172728</v>
          </cell>
          <cell r="CF185">
            <v>174367</v>
          </cell>
          <cell r="CG185">
            <v>176710</v>
          </cell>
          <cell r="CH185">
            <v>179066</v>
          </cell>
          <cell r="CI185">
            <v>181418</v>
          </cell>
          <cell r="CJ185">
            <v>183488</v>
          </cell>
          <cell r="CK185">
            <v>185563</v>
          </cell>
          <cell r="CL185">
            <v>187772</v>
          </cell>
          <cell r="CM185">
            <v>190178</v>
          </cell>
          <cell r="CN185">
            <v>192454</v>
          </cell>
          <cell r="CO185">
            <v>194957</v>
          </cell>
          <cell r="CP185">
            <v>197251</v>
          </cell>
          <cell r="CQ185">
            <v>198811</v>
          </cell>
          <cell r="CR185">
            <v>200703</v>
          </cell>
          <cell r="CS185">
            <v>202912</v>
          </cell>
          <cell r="CT185">
            <v>205966</v>
          </cell>
          <cell r="CU185">
            <v>209058</v>
          </cell>
          <cell r="CV185">
            <v>213029</v>
          </cell>
          <cell r="CW185">
            <v>216371</v>
          </cell>
          <cell r="CX185">
            <v>219505</v>
          </cell>
          <cell r="CY185">
            <v>221824</v>
          </cell>
          <cell r="CZ185">
            <v>225165</v>
          </cell>
          <cell r="DA185">
            <v>228803</v>
          </cell>
          <cell r="DB185">
            <v>233869</v>
          </cell>
          <cell r="DC185">
            <v>240609</v>
          </cell>
          <cell r="DD185">
            <v>246992</v>
          </cell>
          <cell r="DE185">
            <v>252049</v>
          </cell>
          <cell r="DF185">
            <v>254592</v>
          </cell>
          <cell r="DG185">
            <v>258926</v>
          </cell>
          <cell r="DH185">
            <v>262635</v>
          </cell>
          <cell r="DI185">
            <v>268475</v>
          </cell>
          <cell r="DJ185">
            <v>275355</v>
          </cell>
          <cell r="DK185">
            <v>283878</v>
          </cell>
          <cell r="DL185">
            <v>292033</v>
          </cell>
          <cell r="DM185">
            <v>299103</v>
          </cell>
          <cell r="DN185">
            <v>307005</v>
          </cell>
          <cell r="DO185">
            <v>313167</v>
          </cell>
          <cell r="DP185">
            <v>320739</v>
          </cell>
          <cell r="DQ185">
            <v>328997</v>
          </cell>
          <cell r="DR185">
            <v>338564</v>
          </cell>
          <cell r="DS185">
            <v>345714</v>
          </cell>
          <cell r="DT185">
            <v>351759</v>
          </cell>
          <cell r="DU185">
            <v>356926</v>
          </cell>
          <cell r="DV185">
            <v>359535</v>
          </cell>
          <cell r="DW185">
            <v>360217</v>
          </cell>
          <cell r="DX185">
            <v>360525</v>
          </cell>
          <cell r="DY185">
            <v>362843</v>
          </cell>
          <cell r="DZ185">
            <v>363238</v>
          </cell>
          <cell r="EA185">
            <v>364659</v>
          </cell>
          <cell r="EB185">
            <v>362415</v>
          </cell>
          <cell r="EC185">
            <v>356727</v>
          </cell>
          <cell r="ED185">
            <v>351326</v>
          </cell>
          <cell r="EE185">
            <v>348120</v>
          </cell>
          <cell r="EF185">
            <v>346460</v>
          </cell>
          <cell r="EG185">
            <v>342885</v>
          </cell>
          <cell r="EH185">
            <v>339416</v>
          </cell>
          <cell r="EI185">
            <v>338297</v>
          </cell>
          <cell r="EJ185">
            <v>334622</v>
          </cell>
          <cell r="EK185">
            <v>328356</v>
          </cell>
          <cell r="EL185">
            <v>319311</v>
          </cell>
          <cell r="EM185">
            <v>308316</v>
          </cell>
          <cell r="EN185">
            <v>297812</v>
          </cell>
          <cell r="EO185">
            <v>290288</v>
          </cell>
          <cell r="EP185">
            <v>283582</v>
          </cell>
          <cell r="EQ185">
            <v>274387</v>
          </cell>
          <cell r="ER185">
            <v>265264</v>
          </cell>
          <cell r="ES185">
            <v>252574</v>
          </cell>
          <cell r="ET185">
            <v>241687</v>
          </cell>
          <cell r="EU185">
            <v>228307</v>
          </cell>
          <cell r="EV185">
            <v>218303</v>
          </cell>
          <cell r="EW185">
            <v>208614</v>
          </cell>
          <cell r="EX185">
            <v>198008</v>
          </cell>
          <cell r="EY185">
            <v>188161</v>
          </cell>
          <cell r="EZ185">
            <v>178442</v>
          </cell>
          <cell r="FA185">
            <v>169897</v>
          </cell>
          <cell r="FB185">
            <v>160124</v>
          </cell>
          <cell r="FC185">
            <v>150625</v>
          </cell>
          <cell r="FD185">
            <v>141298</v>
          </cell>
          <cell r="FE185">
            <v>135680</v>
          </cell>
          <cell r="FF185">
            <v>130431</v>
          </cell>
          <cell r="FG185">
            <v>124720</v>
          </cell>
          <cell r="FH185">
            <v>117685</v>
          </cell>
          <cell r="FI185">
            <v>111754</v>
          </cell>
          <cell r="FJ185">
            <v>109971</v>
          </cell>
          <cell r="FK185">
            <v>109404</v>
          </cell>
          <cell r="FL185">
            <v>109378</v>
          </cell>
          <cell r="FM185">
            <v>108516</v>
          </cell>
          <cell r="FN185">
            <v>109219</v>
          </cell>
          <cell r="FO185">
            <v>111226</v>
          </cell>
          <cell r="FP185">
            <v>112710</v>
          </cell>
          <cell r="FQ185">
            <v>113366</v>
          </cell>
          <cell r="FR185">
            <v>113236</v>
          </cell>
          <cell r="FS185">
            <v>115079</v>
          </cell>
          <cell r="FT185">
            <v>119718</v>
          </cell>
          <cell r="FU185">
            <v>123711</v>
          </cell>
          <cell r="FV185">
            <v>124739</v>
          </cell>
          <cell r="FW185">
            <v>123752</v>
          </cell>
          <cell r="FX185">
            <v>123936</v>
          </cell>
          <cell r="FY185">
            <v>124895</v>
          </cell>
          <cell r="FZ185">
            <v>124658</v>
          </cell>
          <cell r="GA185">
            <v>122758</v>
          </cell>
          <cell r="GB185">
            <v>122230</v>
          </cell>
          <cell r="GC185">
            <v>122328</v>
          </cell>
          <cell r="GD185">
            <v>123747</v>
          </cell>
          <cell r="GE185">
            <v>123270</v>
          </cell>
          <cell r="GF185">
            <v>120897</v>
          </cell>
          <cell r="GG185">
            <v>118333</v>
          </cell>
          <cell r="GH185">
            <v>117310</v>
          </cell>
          <cell r="GI185">
            <v>117735</v>
          </cell>
          <cell r="GJ185">
            <v>117347</v>
          </cell>
          <cell r="GK185">
            <v>116263</v>
          </cell>
          <cell r="GL185">
            <v>115210</v>
          </cell>
          <cell r="GM185">
            <v>116134</v>
          </cell>
          <cell r="GN185">
            <v>115882</v>
          </cell>
          <cell r="GO185">
            <v>115669</v>
          </cell>
          <cell r="GP185">
            <v>114386</v>
          </cell>
          <cell r="GQ185">
            <v>115540</v>
          </cell>
          <cell r="GR185">
            <v>116677</v>
          </cell>
          <cell r="GS185">
            <v>118267</v>
          </cell>
          <cell r="GT185">
            <v>118200</v>
          </cell>
          <cell r="GU185">
            <v>118381</v>
          </cell>
          <cell r="GV185">
            <v>118121</v>
          </cell>
          <cell r="GW185">
            <v>119138</v>
          </cell>
          <cell r="GX185">
            <v>121671</v>
          </cell>
          <cell r="GY185">
            <v>122841</v>
          </cell>
          <cell r="GZ185">
            <v>125618</v>
          </cell>
          <cell r="HA185">
            <v>127234</v>
          </cell>
          <cell r="HB185">
            <v>130235</v>
          </cell>
          <cell r="HC185">
            <v>132530</v>
          </cell>
          <cell r="HD185">
            <v>135157</v>
          </cell>
          <cell r="HE185">
            <v>138794</v>
          </cell>
          <cell r="HF185">
            <v>143406</v>
          </cell>
          <cell r="HG185">
            <v>149219</v>
          </cell>
          <cell r="HH185">
            <v>155052</v>
          </cell>
          <cell r="HI185">
            <v>160157</v>
          </cell>
          <cell r="HJ185">
            <v>162996</v>
          </cell>
          <cell r="HK185">
            <v>167158</v>
          </cell>
          <cell r="HL185">
            <v>170060</v>
          </cell>
          <cell r="HM185">
            <v>174872</v>
          </cell>
          <cell r="HN185">
            <v>177740</v>
          </cell>
          <cell r="HO185">
            <v>179326</v>
          </cell>
          <cell r="HP185">
            <v>181555</v>
          </cell>
          <cell r="HQ185">
            <v>183186</v>
          </cell>
          <cell r="HR185">
            <v>184993</v>
          </cell>
          <cell r="HS185">
            <v>183446</v>
          </cell>
          <cell r="HT185">
            <v>183505</v>
          </cell>
          <cell r="HU185">
            <v>184048</v>
          </cell>
          <cell r="HV185">
            <v>186311</v>
          </cell>
          <cell r="HW185">
            <v>187238</v>
          </cell>
          <cell r="HX185">
            <v>187944</v>
          </cell>
          <cell r="HY185">
            <v>187915</v>
          </cell>
          <cell r="HZ185">
            <v>189011</v>
          </cell>
          <cell r="IA185">
            <v>190554</v>
          </cell>
          <cell r="IB185">
            <v>192168</v>
          </cell>
          <cell r="IC185">
            <v>192719</v>
          </cell>
          <cell r="ID185">
            <v>194125</v>
          </cell>
          <cell r="IE185">
            <v>196766</v>
          </cell>
          <cell r="IF185">
            <v>198447</v>
          </cell>
          <cell r="IG185">
            <v>199589</v>
          </cell>
          <cell r="IH185">
            <v>200895</v>
          </cell>
          <cell r="II185">
            <v>202365</v>
          </cell>
          <cell r="IJ185">
            <v>204290</v>
          </cell>
          <cell r="IK185">
            <v>205906</v>
          </cell>
          <cell r="IL185">
            <v>208157</v>
          </cell>
          <cell r="IM185">
            <v>210793</v>
          </cell>
          <cell r="IN185">
            <v>211830</v>
          </cell>
          <cell r="IO185">
            <v>213243</v>
          </cell>
          <cell r="IP185">
            <v>214231</v>
          </cell>
          <cell r="IQ185">
            <v>216451</v>
          </cell>
          <cell r="IR185">
            <v>219079</v>
          </cell>
          <cell r="IS185">
            <v>221685</v>
          </cell>
          <cell r="IT185">
            <v>222908</v>
          </cell>
          <cell r="IU185">
            <v>225044</v>
          </cell>
          <cell r="IV185">
            <v>226790</v>
          </cell>
          <cell r="IW185">
            <v>229347</v>
          </cell>
          <cell r="IX185">
            <v>231115</v>
          </cell>
          <cell r="IY185">
            <v>232671</v>
          </cell>
          <cell r="IZ185">
            <v>235356</v>
          </cell>
          <cell r="JA185">
            <v>238614</v>
          </cell>
          <cell r="JB185">
            <v>241387</v>
          </cell>
          <cell r="JC185">
            <v>243007</v>
          </cell>
          <cell r="JD185">
            <v>243344</v>
          </cell>
          <cell r="JE185">
            <v>244205</v>
          </cell>
          <cell r="JF185">
            <v>246449</v>
          </cell>
          <cell r="JG185">
            <v>248351</v>
          </cell>
          <cell r="JH185">
            <v>250619</v>
          </cell>
          <cell r="JI185">
            <v>252994</v>
          </cell>
          <cell r="JJ185">
            <v>255269</v>
          </cell>
          <cell r="JK185">
            <v>257545</v>
          </cell>
          <cell r="JL185">
            <v>258861</v>
          </cell>
          <cell r="JM185">
            <v>259886</v>
          </cell>
          <cell r="JN185">
            <v>260927</v>
          </cell>
          <cell r="JO185">
            <v>262171</v>
          </cell>
          <cell r="JP185">
            <v>264706</v>
          </cell>
          <cell r="JQ185">
            <v>267180</v>
          </cell>
          <cell r="JR185">
            <v>269025</v>
          </cell>
          <cell r="JS185">
            <v>270047</v>
          </cell>
          <cell r="JT185">
            <v>271024</v>
          </cell>
          <cell r="JU185">
            <v>270801</v>
          </cell>
          <cell r="JV185">
            <v>270240</v>
          </cell>
          <cell r="JW185">
            <v>269567</v>
          </cell>
          <cell r="JX185">
            <v>270831</v>
          </cell>
          <cell r="JY185">
            <v>272832</v>
          </cell>
          <cell r="JZ185">
            <v>274798</v>
          </cell>
          <cell r="KA185">
            <v>274711</v>
          </cell>
          <cell r="KB185">
            <v>274835</v>
          </cell>
          <cell r="KC185">
            <v>274645</v>
          </cell>
          <cell r="KD185">
            <v>275624</v>
          </cell>
          <cell r="KE185">
            <v>275387</v>
          </cell>
          <cell r="KF185">
            <v>275457</v>
          </cell>
          <cell r="KG185">
            <v>275766</v>
          </cell>
          <cell r="KH185">
            <v>278627</v>
          </cell>
          <cell r="KI185">
            <v>281206</v>
          </cell>
          <cell r="KJ185">
            <v>282571</v>
          </cell>
          <cell r="KK185">
            <v>281582</v>
          </cell>
          <cell r="KL185">
            <v>282456</v>
          </cell>
          <cell r="KM185">
            <v>286153</v>
          </cell>
          <cell r="KN185">
            <v>290520</v>
          </cell>
          <cell r="KO185">
            <v>294142</v>
          </cell>
          <cell r="KP185">
            <v>297287</v>
          </cell>
          <cell r="KQ185">
            <v>302276</v>
          </cell>
          <cell r="KR185">
            <v>307388</v>
          </cell>
          <cell r="KS185">
            <v>313354</v>
          </cell>
          <cell r="KT185">
            <v>317934</v>
          </cell>
          <cell r="KU185">
            <v>323391</v>
          </cell>
          <cell r="KV185">
            <v>329662</v>
          </cell>
          <cell r="KW185">
            <v>338337</v>
          </cell>
          <cell r="KX185">
            <v>346104</v>
          </cell>
        </row>
        <row r="186">
          <cell r="B186" t="str">
            <v>Kings County</v>
          </cell>
          <cell r="Q186">
            <v>85162</v>
          </cell>
          <cell r="R186">
            <v>85163</v>
          </cell>
          <cell r="S186">
            <v>84926</v>
          </cell>
          <cell r="T186">
            <v>84622</v>
          </cell>
          <cell r="U186">
            <v>84194</v>
          </cell>
          <cell r="V186">
            <v>84319</v>
          </cell>
          <cell r="W186">
            <v>84565</v>
          </cell>
          <cell r="X186">
            <v>84966</v>
          </cell>
          <cell r="Y186">
            <v>85248</v>
          </cell>
          <cell r="Z186">
            <v>85510</v>
          </cell>
          <cell r="AA186">
            <v>85726</v>
          </cell>
          <cell r="AB186">
            <v>85843</v>
          </cell>
          <cell r="AC186">
            <v>85965</v>
          </cell>
          <cell r="AD186">
            <v>86184</v>
          </cell>
          <cell r="AE186">
            <v>86719</v>
          </cell>
          <cell r="AF186">
            <v>87380</v>
          </cell>
          <cell r="AG186">
            <v>88186</v>
          </cell>
          <cell r="AH186">
            <v>88223</v>
          </cell>
          <cell r="AI186">
            <v>88081</v>
          </cell>
          <cell r="AJ186">
            <v>87821</v>
          </cell>
          <cell r="AK186">
            <v>87837</v>
          </cell>
          <cell r="AL186">
            <v>88030</v>
          </cell>
          <cell r="AM186">
            <v>88287</v>
          </cell>
          <cell r="AN186">
            <v>88656</v>
          </cell>
          <cell r="AO186">
            <v>88918</v>
          </cell>
          <cell r="AP186">
            <v>88968</v>
          </cell>
          <cell r="AQ186">
            <v>88944</v>
          </cell>
          <cell r="AR186">
            <v>88912</v>
          </cell>
          <cell r="AS186">
            <v>89045</v>
          </cell>
          <cell r="AT186">
            <v>89333</v>
          </cell>
          <cell r="AU186">
            <v>89799</v>
          </cell>
          <cell r="AV186">
            <v>90214</v>
          </cell>
          <cell r="AW186">
            <v>90562</v>
          </cell>
          <cell r="AX186">
            <v>90715</v>
          </cell>
          <cell r="AY186">
            <v>91022</v>
          </cell>
          <cell r="AZ186">
            <v>91499</v>
          </cell>
          <cell r="BA186">
            <v>92262</v>
          </cell>
          <cell r="BB186">
            <v>92876</v>
          </cell>
          <cell r="BC186">
            <v>93420</v>
          </cell>
          <cell r="BD186">
            <v>93729</v>
          </cell>
          <cell r="BE186">
            <v>94036</v>
          </cell>
          <cell r="BF186">
            <v>94288</v>
          </cell>
          <cell r="BG186">
            <v>94515</v>
          </cell>
          <cell r="BH186">
            <v>94759</v>
          </cell>
          <cell r="BI186">
            <v>95020</v>
          </cell>
          <cell r="BJ186">
            <v>95415</v>
          </cell>
          <cell r="BK186">
            <v>95690</v>
          </cell>
          <cell r="BL186">
            <v>95864</v>
          </cell>
          <cell r="BM186">
            <v>95910</v>
          </cell>
          <cell r="BN186">
            <v>96136</v>
          </cell>
          <cell r="BO186">
            <v>96576</v>
          </cell>
          <cell r="BP186">
            <v>97434</v>
          </cell>
          <cell r="BQ186">
            <v>98183</v>
          </cell>
          <cell r="BR186">
            <v>98755</v>
          </cell>
          <cell r="BS186">
            <v>98918</v>
          </cell>
          <cell r="BT186">
            <v>99036</v>
          </cell>
          <cell r="BU186">
            <v>99213</v>
          </cell>
          <cell r="BV186">
            <v>99428</v>
          </cell>
          <cell r="BW186">
            <v>99782</v>
          </cell>
          <cell r="BX186">
            <v>100152</v>
          </cell>
          <cell r="BY186">
            <v>100457</v>
          </cell>
          <cell r="BZ186">
            <v>100821</v>
          </cell>
          <cell r="CA186">
            <v>101146</v>
          </cell>
          <cell r="CB186">
            <v>100848</v>
          </cell>
          <cell r="CC186">
            <v>100553</v>
          </cell>
          <cell r="CD186">
            <v>100373</v>
          </cell>
          <cell r="CE186">
            <v>100857</v>
          </cell>
          <cell r="CF186">
            <v>101495</v>
          </cell>
          <cell r="CG186">
            <v>102152</v>
          </cell>
          <cell r="CH186">
            <v>102766</v>
          </cell>
          <cell r="CI186">
            <v>103320</v>
          </cell>
          <cell r="CJ186">
            <v>103945</v>
          </cell>
          <cell r="CK186">
            <v>104930</v>
          </cell>
          <cell r="CL186">
            <v>105842</v>
          </cell>
          <cell r="CM186">
            <v>106835</v>
          </cell>
          <cell r="CN186">
            <v>108006</v>
          </cell>
          <cell r="CO186">
            <v>109301</v>
          </cell>
          <cell r="CP186">
            <v>110674</v>
          </cell>
          <cell r="CQ186">
            <v>111890</v>
          </cell>
          <cell r="CR186">
            <v>113327</v>
          </cell>
          <cell r="CS186">
            <v>114904</v>
          </cell>
          <cell r="CT186">
            <v>116522</v>
          </cell>
          <cell r="CU186">
            <v>118209</v>
          </cell>
          <cell r="CV186">
            <v>120093</v>
          </cell>
          <cell r="CW186">
            <v>121852</v>
          </cell>
          <cell r="CX186">
            <v>123939</v>
          </cell>
          <cell r="CY186">
            <v>126047</v>
          </cell>
          <cell r="CZ186">
            <v>128146</v>
          </cell>
          <cell r="DA186">
            <v>130143</v>
          </cell>
          <cell r="DB186">
            <v>132322</v>
          </cell>
          <cell r="DC186">
            <v>135810</v>
          </cell>
          <cell r="DD186">
            <v>138851</v>
          </cell>
          <cell r="DE186">
            <v>142076</v>
          </cell>
          <cell r="DF186">
            <v>145308</v>
          </cell>
          <cell r="DG186">
            <v>148969</v>
          </cell>
          <cell r="DH186">
            <v>152582</v>
          </cell>
          <cell r="DI186">
            <v>156214</v>
          </cell>
          <cell r="DJ186">
            <v>159479</v>
          </cell>
          <cell r="DK186">
            <v>162721</v>
          </cell>
          <cell r="DL186">
            <v>166553</v>
          </cell>
          <cell r="DM186">
            <v>171329</v>
          </cell>
          <cell r="DN186">
            <v>176480</v>
          </cell>
          <cell r="DO186">
            <v>179943</v>
          </cell>
          <cell r="DP186">
            <v>184133</v>
          </cell>
          <cell r="DQ186">
            <v>187337</v>
          </cell>
          <cell r="DR186">
            <v>190937</v>
          </cell>
          <cell r="DS186">
            <v>194030</v>
          </cell>
          <cell r="DT186">
            <v>197299</v>
          </cell>
          <cell r="DU186">
            <v>200434</v>
          </cell>
          <cell r="DV186">
            <v>203269</v>
          </cell>
          <cell r="DW186">
            <v>205896</v>
          </cell>
          <cell r="DX186">
            <v>208589</v>
          </cell>
          <cell r="DY186">
            <v>210435</v>
          </cell>
          <cell r="DZ186">
            <v>212090</v>
          </cell>
          <cell r="EA186">
            <v>213271</v>
          </cell>
          <cell r="EB186">
            <v>213313</v>
          </cell>
          <cell r="EC186">
            <v>213652</v>
          </cell>
          <cell r="ED186">
            <v>213493</v>
          </cell>
          <cell r="EE186">
            <v>213795</v>
          </cell>
          <cell r="EF186">
            <v>213342</v>
          </cell>
          <cell r="EG186">
            <v>212365</v>
          </cell>
          <cell r="EH186">
            <v>211834</v>
          </cell>
          <cell r="EI186">
            <v>211884</v>
          </cell>
          <cell r="EJ186">
            <v>212276</v>
          </cell>
          <cell r="EK186">
            <v>211880</v>
          </cell>
          <cell r="EL186">
            <v>210600</v>
          </cell>
          <cell r="EM186">
            <v>209052</v>
          </cell>
          <cell r="EN186">
            <v>208090</v>
          </cell>
          <cell r="EO186">
            <v>206090</v>
          </cell>
          <cell r="EP186">
            <v>204348</v>
          </cell>
          <cell r="EQ186">
            <v>201670</v>
          </cell>
          <cell r="ER186">
            <v>199820</v>
          </cell>
          <cell r="ES186">
            <v>197979</v>
          </cell>
          <cell r="ET186">
            <v>195687</v>
          </cell>
          <cell r="EU186">
            <v>192981</v>
          </cell>
          <cell r="EV186">
            <v>189464</v>
          </cell>
          <cell r="EW186">
            <v>186138</v>
          </cell>
          <cell r="EX186">
            <v>182984</v>
          </cell>
          <cell r="EY186">
            <v>179879</v>
          </cell>
          <cell r="EZ186">
            <v>176902</v>
          </cell>
          <cell r="FA186">
            <v>175717</v>
          </cell>
          <cell r="FB186">
            <v>174647</v>
          </cell>
          <cell r="FC186">
            <v>173924</v>
          </cell>
          <cell r="FD186">
            <v>170631</v>
          </cell>
          <cell r="FE186">
            <v>167483</v>
          </cell>
          <cell r="FF186">
            <v>164003</v>
          </cell>
          <cell r="FG186">
            <v>161824</v>
          </cell>
          <cell r="FH186">
            <v>159295</v>
          </cell>
          <cell r="FI186">
            <v>157367</v>
          </cell>
          <cell r="FJ186">
            <v>156111</v>
          </cell>
          <cell r="FK186">
            <v>156079</v>
          </cell>
          <cell r="FL186">
            <v>155967</v>
          </cell>
          <cell r="FM186">
            <v>154969</v>
          </cell>
          <cell r="FN186">
            <v>153408</v>
          </cell>
          <cell r="FO186">
            <v>152555</v>
          </cell>
          <cell r="FP186">
            <v>154796</v>
          </cell>
          <cell r="FQ186">
            <v>157138</v>
          </cell>
          <cell r="FR186">
            <v>160170</v>
          </cell>
          <cell r="FS186">
            <v>159883</v>
          </cell>
          <cell r="FT186">
            <v>160666</v>
          </cell>
          <cell r="FU186">
            <v>161749</v>
          </cell>
          <cell r="FV186">
            <v>162590</v>
          </cell>
          <cell r="FW186">
            <v>161144</v>
          </cell>
          <cell r="FX186">
            <v>157858</v>
          </cell>
          <cell r="FY186">
            <v>155486</v>
          </cell>
          <cell r="FZ186">
            <v>154173</v>
          </cell>
          <cell r="GA186">
            <v>152432</v>
          </cell>
          <cell r="GB186">
            <v>149121</v>
          </cell>
          <cell r="GC186">
            <v>146061</v>
          </cell>
          <cell r="GD186">
            <v>143694</v>
          </cell>
          <cell r="GE186">
            <v>142933</v>
          </cell>
          <cell r="GF186">
            <v>140810</v>
          </cell>
          <cell r="GG186">
            <v>136601</v>
          </cell>
          <cell r="GH186">
            <v>132074</v>
          </cell>
          <cell r="GI186">
            <v>130852</v>
          </cell>
          <cell r="GJ186">
            <v>132907</v>
          </cell>
          <cell r="GK186">
            <v>134659</v>
          </cell>
          <cell r="GL186">
            <v>134980</v>
          </cell>
          <cell r="GM186">
            <v>134318</v>
          </cell>
          <cell r="GN186">
            <v>133371</v>
          </cell>
          <cell r="GO186">
            <v>133292</v>
          </cell>
          <cell r="GP186">
            <v>132179</v>
          </cell>
          <cell r="GQ186">
            <v>133321</v>
          </cell>
          <cell r="GR186">
            <v>134685</v>
          </cell>
          <cell r="GS186">
            <v>138751</v>
          </cell>
          <cell r="GT186">
            <v>141949</v>
          </cell>
          <cell r="GU186">
            <v>142140</v>
          </cell>
          <cell r="GV186">
            <v>139895</v>
          </cell>
          <cell r="GW186">
            <v>137591</v>
          </cell>
          <cell r="GX186">
            <v>136963</v>
          </cell>
          <cell r="GY186">
            <v>137581</v>
          </cell>
          <cell r="GZ186">
            <v>140571</v>
          </cell>
          <cell r="HA186">
            <v>142508</v>
          </cell>
          <cell r="HB186">
            <v>145172</v>
          </cell>
          <cell r="HC186">
            <v>144929</v>
          </cell>
          <cell r="HD186">
            <v>145323</v>
          </cell>
          <cell r="HE186">
            <v>144687</v>
          </cell>
          <cell r="HF186">
            <v>145500</v>
          </cell>
          <cell r="HG186">
            <v>148178</v>
          </cell>
          <cell r="HH186">
            <v>152716</v>
          </cell>
          <cell r="HI186">
            <v>157025</v>
          </cell>
          <cell r="HJ186">
            <v>160828</v>
          </cell>
          <cell r="HK186">
            <v>163365</v>
          </cell>
          <cell r="HL186">
            <v>165230</v>
          </cell>
          <cell r="HM186">
            <v>165621</v>
          </cell>
          <cell r="HN186">
            <v>165572</v>
          </cell>
          <cell r="HO186">
            <v>165312</v>
          </cell>
          <cell r="HP186">
            <v>166730</v>
          </cell>
          <cell r="HQ186">
            <v>169196</v>
          </cell>
          <cell r="HR186">
            <v>171961</v>
          </cell>
          <cell r="HS186">
            <v>173865</v>
          </cell>
          <cell r="HT186">
            <v>173647</v>
          </cell>
          <cell r="HU186">
            <v>173771</v>
          </cell>
          <cell r="HV186">
            <v>173504</v>
          </cell>
          <cell r="HW186">
            <v>174677</v>
          </cell>
          <cell r="HX186">
            <v>173042</v>
          </cell>
          <cell r="HY186">
            <v>173628</v>
          </cell>
          <cell r="HZ186">
            <v>174863</v>
          </cell>
          <cell r="IA186">
            <v>178621</v>
          </cell>
          <cell r="IB186">
            <v>180527</v>
          </cell>
          <cell r="IC186">
            <v>181105</v>
          </cell>
          <cell r="ID186">
            <v>181137</v>
          </cell>
          <cell r="IE186">
            <v>181007</v>
          </cell>
          <cell r="IF186">
            <v>181811</v>
          </cell>
          <cell r="IG186">
            <v>182489</v>
          </cell>
          <cell r="IH186">
            <v>183282</v>
          </cell>
          <cell r="II186">
            <v>183764</v>
          </cell>
          <cell r="IJ186">
            <v>185345</v>
          </cell>
          <cell r="IK186">
            <v>187401</v>
          </cell>
          <cell r="IL186">
            <v>189198</v>
          </cell>
          <cell r="IM186">
            <v>190699</v>
          </cell>
          <cell r="IN186">
            <v>191201</v>
          </cell>
          <cell r="IO186">
            <v>191381</v>
          </cell>
          <cell r="IP186">
            <v>191741</v>
          </cell>
          <cell r="IQ186">
            <v>192843</v>
          </cell>
          <cell r="IR186">
            <v>194443</v>
          </cell>
          <cell r="IS186">
            <v>196033</v>
          </cell>
          <cell r="IT186">
            <v>197902</v>
          </cell>
          <cell r="IU186">
            <v>199655</v>
          </cell>
          <cell r="IV186">
            <v>202151</v>
          </cell>
          <cell r="IW186">
            <v>203476</v>
          </cell>
          <cell r="IX186">
            <v>204512</v>
          </cell>
          <cell r="IY186">
            <v>204489</v>
          </cell>
          <cell r="IZ186">
            <v>206069</v>
          </cell>
          <cell r="JA186">
            <v>208051</v>
          </cell>
          <cell r="JB186">
            <v>209567</v>
          </cell>
          <cell r="JC186">
            <v>210089</v>
          </cell>
          <cell r="JD186">
            <v>210134</v>
          </cell>
          <cell r="JE186">
            <v>210418</v>
          </cell>
          <cell r="JF186">
            <v>211223</v>
          </cell>
          <cell r="JG186">
            <v>212072</v>
          </cell>
          <cell r="JH186">
            <v>212729</v>
          </cell>
          <cell r="JI186">
            <v>212360</v>
          </cell>
          <cell r="JJ186">
            <v>212568</v>
          </cell>
          <cell r="JK186">
            <v>213350</v>
          </cell>
          <cell r="JL186">
            <v>214120</v>
          </cell>
          <cell r="JM186">
            <v>215263</v>
          </cell>
          <cell r="JN186">
            <v>216648</v>
          </cell>
          <cell r="JO186">
            <v>218709</v>
          </cell>
          <cell r="JP186">
            <v>220301</v>
          </cell>
          <cell r="JQ186">
            <v>221546</v>
          </cell>
          <cell r="JR186">
            <v>222172</v>
          </cell>
          <cell r="JS186">
            <v>223002</v>
          </cell>
          <cell r="JT186">
            <v>223405</v>
          </cell>
          <cell r="JU186">
            <v>224979</v>
          </cell>
          <cell r="JV186">
            <v>225598</v>
          </cell>
          <cell r="JW186">
            <v>226217</v>
          </cell>
          <cell r="JX186">
            <v>226452</v>
          </cell>
          <cell r="JY186">
            <v>227408</v>
          </cell>
          <cell r="JZ186">
            <v>228105</v>
          </cell>
          <cell r="KA186">
            <v>228078</v>
          </cell>
          <cell r="KB186">
            <v>227592</v>
          </cell>
          <cell r="KC186">
            <v>227564</v>
          </cell>
          <cell r="KD186">
            <v>228266</v>
          </cell>
          <cell r="KE186">
            <v>229615</v>
          </cell>
          <cell r="KF186">
            <v>231685</v>
          </cell>
          <cell r="KG186">
            <v>233230</v>
          </cell>
          <cell r="KH186">
            <v>235398</v>
          </cell>
          <cell r="KI186">
            <v>237969</v>
          </cell>
          <cell r="KJ186">
            <v>241298</v>
          </cell>
          <cell r="KK186">
            <v>243398</v>
          </cell>
          <cell r="KL186">
            <v>244372</v>
          </cell>
          <cell r="KM186">
            <v>245775</v>
          </cell>
          <cell r="KN186">
            <v>248209</v>
          </cell>
          <cell r="KO186">
            <v>251251</v>
          </cell>
          <cell r="KP186">
            <v>254108</v>
          </cell>
          <cell r="KQ186">
            <v>256567</v>
          </cell>
          <cell r="KR186">
            <v>258991</v>
          </cell>
          <cell r="KS186">
            <v>261826</v>
          </cell>
          <cell r="KT186">
            <v>264875</v>
          </cell>
          <cell r="KU186">
            <v>267850</v>
          </cell>
          <cell r="KV186">
            <v>270732</v>
          </cell>
          <cell r="KW186">
            <v>274541</v>
          </cell>
          <cell r="KX186">
            <v>279812</v>
          </cell>
        </row>
        <row r="187">
          <cell r="B187" t="str">
            <v>Madera County</v>
          </cell>
          <cell r="AO187">
            <v>77905</v>
          </cell>
          <cell r="AP187">
            <v>78524</v>
          </cell>
          <cell r="AQ187">
            <v>79122</v>
          </cell>
          <cell r="AR187">
            <v>80145</v>
          </cell>
          <cell r="AS187">
            <v>81145</v>
          </cell>
          <cell r="AT187">
            <v>82012</v>
          </cell>
          <cell r="AU187">
            <v>83015</v>
          </cell>
          <cell r="AV187">
            <v>83883</v>
          </cell>
          <cell r="AW187">
            <v>84754</v>
          </cell>
          <cell r="AX187">
            <v>85483</v>
          </cell>
          <cell r="AY187">
            <v>86088</v>
          </cell>
          <cell r="AZ187">
            <v>86604</v>
          </cell>
          <cell r="BA187">
            <v>87082</v>
          </cell>
          <cell r="BB187">
            <v>87473</v>
          </cell>
          <cell r="BC187">
            <v>87836</v>
          </cell>
          <cell r="BD187">
            <v>88362</v>
          </cell>
          <cell r="BE187">
            <v>88966</v>
          </cell>
          <cell r="BF187">
            <v>89657</v>
          </cell>
          <cell r="BG187">
            <v>90112</v>
          </cell>
          <cell r="BH187">
            <v>90683</v>
          </cell>
          <cell r="BI187">
            <v>91206</v>
          </cell>
          <cell r="BJ187">
            <v>91853</v>
          </cell>
          <cell r="BK187">
            <v>92497</v>
          </cell>
          <cell r="BL187">
            <v>93203</v>
          </cell>
          <cell r="BM187">
            <v>93914</v>
          </cell>
          <cell r="BN187">
            <v>94643</v>
          </cell>
          <cell r="BO187">
            <v>95228</v>
          </cell>
          <cell r="BP187">
            <v>95750</v>
          </cell>
          <cell r="BQ187">
            <v>96035</v>
          </cell>
          <cell r="BR187">
            <v>96589</v>
          </cell>
          <cell r="BS187">
            <v>97049</v>
          </cell>
          <cell r="BT187">
            <v>97565</v>
          </cell>
          <cell r="BU187">
            <v>97822</v>
          </cell>
          <cell r="BV187">
            <v>98225</v>
          </cell>
          <cell r="BW187">
            <v>98785</v>
          </cell>
          <cell r="BX187">
            <v>99505</v>
          </cell>
          <cell r="BY187">
            <v>100327</v>
          </cell>
          <cell r="BZ187">
            <v>101352</v>
          </cell>
          <cell r="CA187">
            <v>102453</v>
          </cell>
          <cell r="CB187">
            <v>103598</v>
          </cell>
          <cell r="CC187">
            <v>104834</v>
          </cell>
          <cell r="CD187">
            <v>105606</v>
          </cell>
          <cell r="CE187">
            <v>106625</v>
          </cell>
          <cell r="CF187">
            <v>107690</v>
          </cell>
          <cell r="CG187">
            <v>109498</v>
          </cell>
          <cell r="CH187">
            <v>111148</v>
          </cell>
          <cell r="CI187">
            <v>113168</v>
          </cell>
          <cell r="CJ187">
            <v>115038</v>
          </cell>
          <cell r="CK187">
            <v>116811</v>
          </cell>
          <cell r="CL187">
            <v>117985</v>
          </cell>
          <cell r="CM187">
            <v>119529</v>
          </cell>
          <cell r="CN187">
            <v>121615</v>
          </cell>
          <cell r="CO187">
            <v>124127</v>
          </cell>
          <cell r="CP187">
            <v>126604</v>
          </cell>
          <cell r="CQ187">
            <v>128898</v>
          </cell>
          <cell r="CR187">
            <v>131349</v>
          </cell>
          <cell r="CS187">
            <v>134067</v>
          </cell>
          <cell r="CT187">
            <v>137082</v>
          </cell>
          <cell r="CU187">
            <v>139471</v>
          </cell>
          <cell r="CV187">
            <v>141350</v>
          </cell>
          <cell r="CW187">
            <v>143250</v>
          </cell>
          <cell r="CX187">
            <v>145957</v>
          </cell>
          <cell r="CY187">
            <v>148784</v>
          </cell>
          <cell r="CZ187">
            <v>151317</v>
          </cell>
          <cell r="DA187">
            <v>153781</v>
          </cell>
          <cell r="DB187">
            <v>156770</v>
          </cell>
          <cell r="DC187">
            <v>159911</v>
          </cell>
          <cell r="DD187">
            <v>162822</v>
          </cell>
          <cell r="DE187">
            <v>165412</v>
          </cell>
          <cell r="DF187">
            <v>168437</v>
          </cell>
          <cell r="DG187">
            <v>171808</v>
          </cell>
          <cell r="DH187">
            <v>176225</v>
          </cell>
          <cell r="DI187">
            <v>180533</v>
          </cell>
          <cell r="DJ187">
            <v>184818</v>
          </cell>
          <cell r="DK187">
            <v>188584</v>
          </cell>
          <cell r="DL187">
            <v>192544</v>
          </cell>
          <cell r="DM187">
            <v>196711</v>
          </cell>
          <cell r="DN187">
            <v>200854</v>
          </cell>
          <cell r="DO187">
            <v>205326</v>
          </cell>
          <cell r="DP187">
            <v>209728</v>
          </cell>
          <cell r="DQ187">
            <v>214294</v>
          </cell>
          <cell r="DR187">
            <v>218164</v>
          </cell>
          <cell r="DS187">
            <v>222228</v>
          </cell>
          <cell r="DT187">
            <v>225844</v>
          </cell>
          <cell r="DU187">
            <v>229477</v>
          </cell>
          <cell r="DV187">
            <v>232884</v>
          </cell>
          <cell r="DW187">
            <v>236612</v>
          </cell>
          <cell r="DX187">
            <v>239894</v>
          </cell>
          <cell r="DY187">
            <v>242578</v>
          </cell>
          <cell r="DZ187">
            <v>244647</v>
          </cell>
          <cell r="EA187">
            <v>246380</v>
          </cell>
          <cell r="EB187">
            <v>248236</v>
          </cell>
          <cell r="EC187">
            <v>248840</v>
          </cell>
          <cell r="ED187">
            <v>248795</v>
          </cell>
          <cell r="EE187">
            <v>247782</v>
          </cell>
          <cell r="EF187">
            <v>246347</v>
          </cell>
          <cell r="EG187">
            <v>245615</v>
          </cell>
          <cell r="EH187">
            <v>244923</v>
          </cell>
          <cell r="EI187">
            <v>243629</v>
          </cell>
          <cell r="EJ187">
            <v>241612</v>
          </cell>
          <cell r="EK187">
            <v>238517</v>
          </cell>
          <cell r="EL187">
            <v>235654</v>
          </cell>
          <cell r="EM187">
            <v>232115</v>
          </cell>
          <cell r="EN187">
            <v>228501</v>
          </cell>
          <cell r="EO187">
            <v>225582</v>
          </cell>
          <cell r="EP187">
            <v>222522</v>
          </cell>
          <cell r="EQ187">
            <v>219473</v>
          </cell>
          <cell r="ER187">
            <v>215569</v>
          </cell>
          <cell r="ES187">
            <v>210192</v>
          </cell>
          <cell r="ET187">
            <v>204410</v>
          </cell>
          <cell r="EU187">
            <v>198550</v>
          </cell>
          <cell r="EV187">
            <v>193899</v>
          </cell>
          <cell r="EW187">
            <v>190038</v>
          </cell>
          <cell r="EX187">
            <v>186304</v>
          </cell>
          <cell r="EY187">
            <v>182657</v>
          </cell>
          <cell r="EZ187">
            <v>178599</v>
          </cell>
          <cell r="FA187">
            <v>174150</v>
          </cell>
          <cell r="FB187">
            <v>170324</v>
          </cell>
          <cell r="FC187">
            <v>167018</v>
          </cell>
          <cell r="FD187">
            <v>164805</v>
          </cell>
          <cell r="FE187">
            <v>162981</v>
          </cell>
          <cell r="FF187">
            <v>161316</v>
          </cell>
          <cell r="FG187">
            <v>159991</v>
          </cell>
          <cell r="FH187">
            <v>158606</v>
          </cell>
          <cell r="FI187">
            <v>157463</v>
          </cell>
          <cell r="FJ187">
            <v>156461</v>
          </cell>
          <cell r="FK187">
            <v>155726</v>
          </cell>
          <cell r="FL187">
            <v>154701</v>
          </cell>
          <cell r="FM187">
            <v>153871</v>
          </cell>
          <cell r="FN187">
            <v>153053</v>
          </cell>
          <cell r="FO187">
            <v>152848</v>
          </cell>
          <cell r="FP187">
            <v>152530</v>
          </cell>
          <cell r="FQ187">
            <v>152504</v>
          </cell>
          <cell r="FR187">
            <v>152546</v>
          </cell>
          <cell r="FS187">
            <v>152677</v>
          </cell>
          <cell r="FT187">
            <v>152556</v>
          </cell>
          <cell r="FU187">
            <v>152253</v>
          </cell>
          <cell r="FV187">
            <v>151769</v>
          </cell>
          <cell r="FW187">
            <v>151236</v>
          </cell>
          <cell r="FX187">
            <v>151947</v>
          </cell>
          <cell r="FY187">
            <v>152694</v>
          </cell>
          <cell r="FZ187">
            <v>153392</v>
          </cell>
          <cell r="GA187">
            <v>152768</v>
          </cell>
          <cell r="GB187">
            <v>152068</v>
          </cell>
          <cell r="GC187">
            <v>151425</v>
          </cell>
          <cell r="GD187">
            <v>150845</v>
          </cell>
          <cell r="GE187">
            <v>150107</v>
          </cell>
          <cell r="GF187">
            <v>149394</v>
          </cell>
          <cell r="GG187">
            <v>148777</v>
          </cell>
          <cell r="GH187">
            <v>148351</v>
          </cell>
          <cell r="GI187">
            <v>148054</v>
          </cell>
          <cell r="GJ187">
            <v>147244</v>
          </cell>
          <cell r="GK187">
            <v>146653</v>
          </cell>
          <cell r="GL187">
            <v>146092</v>
          </cell>
          <cell r="GM187">
            <v>146207</v>
          </cell>
          <cell r="GN187">
            <v>146389</v>
          </cell>
          <cell r="GO187">
            <v>146491</v>
          </cell>
          <cell r="GP187">
            <v>146683</v>
          </cell>
          <cell r="GQ187">
            <v>146731</v>
          </cell>
          <cell r="GR187">
            <v>146909</v>
          </cell>
          <cell r="GS187">
            <v>147231</v>
          </cell>
          <cell r="GT187">
            <v>148079</v>
          </cell>
          <cell r="GU187">
            <v>149216</v>
          </cell>
          <cell r="GV187">
            <v>150730</v>
          </cell>
          <cell r="GW187">
            <v>152182</v>
          </cell>
          <cell r="GX187">
            <v>153745</v>
          </cell>
          <cell r="GY187">
            <v>155217</v>
          </cell>
          <cell r="GZ187">
            <v>156899</v>
          </cell>
          <cell r="HA187">
            <v>158872</v>
          </cell>
          <cell r="HB187">
            <v>161233</v>
          </cell>
          <cell r="HC187">
            <v>163296</v>
          </cell>
          <cell r="HD187">
            <v>165323</v>
          </cell>
          <cell r="HE187">
            <v>167181</v>
          </cell>
          <cell r="HF187">
            <v>170141</v>
          </cell>
          <cell r="HG187">
            <v>172896</v>
          </cell>
          <cell r="HH187">
            <v>176327</v>
          </cell>
          <cell r="HI187">
            <v>179402</v>
          </cell>
          <cell r="HJ187">
            <v>182523</v>
          </cell>
          <cell r="HK187">
            <v>184790</v>
          </cell>
          <cell r="HL187">
            <v>186711</v>
          </cell>
          <cell r="HM187">
            <v>188951</v>
          </cell>
          <cell r="HN187">
            <v>191628</v>
          </cell>
          <cell r="HO187">
            <v>195872</v>
          </cell>
          <cell r="HP187">
            <v>200317</v>
          </cell>
          <cell r="HQ187">
            <v>204624</v>
          </cell>
          <cell r="HR187">
            <v>205229</v>
          </cell>
          <cell r="HS187">
            <v>205235</v>
          </cell>
          <cell r="HT187">
            <v>203947</v>
          </cell>
          <cell r="HU187">
            <v>204001</v>
          </cell>
          <cell r="HV187">
            <v>204765</v>
          </cell>
          <cell r="HW187">
            <v>207114</v>
          </cell>
          <cell r="HX187">
            <v>209537</v>
          </cell>
          <cell r="HY187">
            <v>210053</v>
          </cell>
          <cell r="HZ187">
            <v>208703</v>
          </cell>
          <cell r="IA187">
            <v>207089</v>
          </cell>
          <cell r="IB187">
            <v>206521</v>
          </cell>
          <cell r="IC187">
            <v>207104</v>
          </cell>
          <cell r="ID187">
            <v>209197</v>
          </cell>
          <cell r="IE187">
            <v>211479</v>
          </cell>
          <cell r="IF187">
            <v>212956</v>
          </cell>
          <cell r="IG187">
            <v>213677</v>
          </cell>
          <cell r="IH187">
            <v>213428</v>
          </cell>
          <cell r="II187">
            <v>212832</v>
          </cell>
          <cell r="IJ187">
            <v>212724</v>
          </cell>
          <cell r="IK187">
            <v>215007</v>
          </cell>
          <cell r="IL187">
            <v>218601</v>
          </cell>
          <cell r="IM187">
            <v>221526</v>
          </cell>
          <cell r="IN187">
            <v>222380</v>
          </cell>
          <cell r="IO187">
            <v>221775</v>
          </cell>
          <cell r="IP187">
            <v>221042</v>
          </cell>
          <cell r="IQ187">
            <v>222523</v>
          </cell>
          <cell r="IR187">
            <v>225342</v>
          </cell>
          <cell r="IS187">
            <v>228428</v>
          </cell>
          <cell r="IT187">
            <v>229733</v>
          </cell>
          <cell r="IU187">
            <v>231926</v>
          </cell>
          <cell r="IV187">
            <v>233851</v>
          </cell>
          <cell r="IW187">
            <v>235251</v>
          </cell>
          <cell r="IX187">
            <v>235846</v>
          </cell>
          <cell r="IY187">
            <v>236798</v>
          </cell>
          <cell r="IZ187">
            <v>238847</v>
          </cell>
          <cell r="JA187">
            <v>241971</v>
          </cell>
          <cell r="JB187">
            <v>245593</v>
          </cell>
          <cell r="JC187">
            <v>246892</v>
          </cell>
          <cell r="JD187">
            <v>247835</v>
          </cell>
          <cell r="JE187">
            <v>248318</v>
          </cell>
          <cell r="JF187">
            <v>251707</v>
          </cell>
          <cell r="JG187">
            <v>254113</v>
          </cell>
          <cell r="JH187">
            <v>256479</v>
          </cell>
          <cell r="JI187">
            <v>257769</v>
          </cell>
          <cell r="JJ187">
            <v>259992</v>
          </cell>
          <cell r="JK187">
            <v>262119</v>
          </cell>
          <cell r="JL187">
            <v>264148</v>
          </cell>
          <cell r="JM187">
            <v>265058</v>
          </cell>
          <cell r="JN187">
            <v>266121</v>
          </cell>
          <cell r="JO187">
            <v>266969</v>
          </cell>
          <cell r="JP187">
            <v>267905</v>
          </cell>
          <cell r="JQ187">
            <v>268551</v>
          </cell>
          <cell r="JR187">
            <v>269406</v>
          </cell>
          <cell r="JS187">
            <v>269992</v>
          </cell>
          <cell r="JT187">
            <v>270272</v>
          </cell>
          <cell r="JU187">
            <v>270879</v>
          </cell>
          <cell r="JV187">
            <v>271107</v>
          </cell>
          <cell r="JW187">
            <v>271157</v>
          </cell>
          <cell r="JX187">
            <v>271120</v>
          </cell>
          <cell r="JY187">
            <v>272450</v>
          </cell>
          <cell r="JZ187">
            <v>273508</v>
          </cell>
          <cell r="KA187">
            <v>274213</v>
          </cell>
          <cell r="KB187">
            <v>274610</v>
          </cell>
          <cell r="KC187">
            <v>275739</v>
          </cell>
          <cell r="KD187">
            <v>276623</v>
          </cell>
          <cell r="KE187">
            <v>278367</v>
          </cell>
          <cell r="KF187">
            <v>281393</v>
          </cell>
          <cell r="KG187">
            <v>285334</v>
          </cell>
          <cell r="KH187">
            <v>287746</v>
          </cell>
          <cell r="KI187">
            <v>288769</v>
          </cell>
          <cell r="KJ187">
            <v>289276</v>
          </cell>
          <cell r="KK187">
            <v>290175</v>
          </cell>
          <cell r="KL187">
            <v>291580</v>
          </cell>
          <cell r="KM187">
            <v>293974</v>
          </cell>
          <cell r="KN187">
            <v>296425</v>
          </cell>
          <cell r="KO187">
            <v>299082</v>
          </cell>
          <cell r="KP187">
            <v>301574</v>
          </cell>
          <cell r="KQ187">
            <v>304073</v>
          </cell>
          <cell r="KR187">
            <v>306131</v>
          </cell>
          <cell r="KS187">
            <v>307988</v>
          </cell>
          <cell r="KT187">
            <v>311590</v>
          </cell>
          <cell r="KU187">
            <v>316935</v>
          </cell>
          <cell r="KV187">
            <v>323242</v>
          </cell>
          <cell r="KW187">
            <v>329258</v>
          </cell>
          <cell r="KX187">
            <v>335541</v>
          </cell>
        </row>
        <row r="188">
          <cell r="B188" t="str">
            <v>Fresno Overlay</v>
          </cell>
          <cell r="E188">
            <v>106362</v>
          </cell>
          <cell r="F188" t="e">
            <v>#N/A</v>
          </cell>
          <cell r="G188" t="e">
            <v>#N/A</v>
          </cell>
          <cell r="H188" t="e">
            <v>#N/A</v>
          </cell>
          <cell r="I188" t="e">
            <v>#N/A</v>
          </cell>
          <cell r="J188" t="e">
            <v>#N/A</v>
          </cell>
          <cell r="K188" t="e">
            <v>#N/A</v>
          </cell>
          <cell r="L188" t="e">
            <v>#N/A</v>
          </cell>
          <cell r="M188" t="e">
            <v>#N/A</v>
          </cell>
          <cell r="N188" t="e">
            <v>#N/A</v>
          </cell>
          <cell r="O188" t="e">
            <v>#N/A</v>
          </cell>
          <cell r="P188" t="e">
            <v>#N/A</v>
          </cell>
          <cell r="Q188" t="e">
            <v>#N/A</v>
          </cell>
          <cell r="R188" t="e">
            <v>#N/A</v>
          </cell>
          <cell r="S188" t="e">
            <v>#N/A</v>
          </cell>
          <cell r="T188" t="e">
            <v>#N/A</v>
          </cell>
          <cell r="U188" t="e">
            <v>#N/A</v>
          </cell>
          <cell r="V188" t="e">
            <v>#N/A</v>
          </cell>
          <cell r="W188" t="e">
            <v>#N/A</v>
          </cell>
          <cell r="X188" t="e">
            <v>#N/A</v>
          </cell>
          <cell r="Y188" t="e">
            <v>#N/A</v>
          </cell>
          <cell r="Z188" t="e">
            <v>#N/A</v>
          </cell>
          <cell r="AA188" t="e">
            <v>#N/A</v>
          </cell>
          <cell r="AB188" t="e">
            <v>#N/A</v>
          </cell>
          <cell r="AC188" t="e">
            <v>#N/A</v>
          </cell>
          <cell r="AD188" t="e">
            <v>#N/A</v>
          </cell>
          <cell r="AE188" t="e">
            <v>#N/A</v>
          </cell>
          <cell r="AF188" t="e">
            <v>#N/A</v>
          </cell>
          <cell r="AG188" t="e">
            <v>#N/A</v>
          </cell>
          <cell r="AH188" t="e">
            <v>#N/A</v>
          </cell>
          <cell r="AI188" t="e">
            <v>#N/A</v>
          </cell>
          <cell r="AJ188" t="e">
            <v>#N/A</v>
          </cell>
          <cell r="AK188" t="e">
            <v>#N/A</v>
          </cell>
          <cell r="AL188" t="e">
            <v>#N/A</v>
          </cell>
          <cell r="AM188" t="e">
            <v>#N/A</v>
          </cell>
          <cell r="AN188" t="e">
            <v>#N/A</v>
          </cell>
          <cell r="AO188" t="e">
            <v>#N/A</v>
          </cell>
          <cell r="AP188" t="e">
            <v>#N/A</v>
          </cell>
          <cell r="AQ188" t="e">
            <v>#N/A</v>
          </cell>
          <cell r="AR188" t="e">
            <v>#N/A</v>
          </cell>
          <cell r="AS188" t="e">
            <v>#N/A</v>
          </cell>
          <cell r="AT188" t="e">
            <v>#N/A</v>
          </cell>
          <cell r="AU188" t="e">
            <v>#N/A</v>
          </cell>
          <cell r="AV188" t="e">
            <v>#N/A</v>
          </cell>
          <cell r="AW188" t="e">
            <v>#N/A</v>
          </cell>
          <cell r="AX188" t="e">
            <v>#N/A</v>
          </cell>
          <cell r="AY188" t="e">
            <v>#N/A</v>
          </cell>
          <cell r="AZ188" t="e">
            <v>#N/A</v>
          </cell>
          <cell r="BA188" t="e">
            <v>#N/A</v>
          </cell>
          <cell r="BB188" t="e">
            <v>#N/A</v>
          </cell>
          <cell r="BC188" t="e">
            <v>#N/A</v>
          </cell>
          <cell r="BD188" t="e">
            <v>#N/A</v>
          </cell>
          <cell r="BE188" t="e">
            <v>#N/A</v>
          </cell>
          <cell r="BF188" t="e">
            <v>#N/A</v>
          </cell>
          <cell r="BG188" t="e">
            <v>#N/A</v>
          </cell>
          <cell r="BH188" t="e">
            <v>#N/A</v>
          </cell>
          <cell r="BI188" t="e">
            <v>#N/A</v>
          </cell>
          <cell r="BJ188" t="e">
            <v>#N/A</v>
          </cell>
          <cell r="BK188" t="e">
            <v>#N/A</v>
          </cell>
          <cell r="BL188" t="e">
            <v>#N/A</v>
          </cell>
          <cell r="BM188">
            <v>118599</v>
          </cell>
          <cell r="BN188" t="e">
            <v>#N/A</v>
          </cell>
          <cell r="BO188" t="e">
            <v>#N/A</v>
          </cell>
          <cell r="BP188" t="e">
            <v>#N/A</v>
          </cell>
          <cell r="BQ188" t="e">
            <v>#N/A</v>
          </cell>
          <cell r="BR188" t="e">
            <v>#N/A</v>
          </cell>
          <cell r="BS188" t="e">
            <v>#N/A</v>
          </cell>
          <cell r="BT188" t="e">
            <v>#N/A</v>
          </cell>
          <cell r="BU188" t="e">
            <v>#N/A</v>
          </cell>
          <cell r="BV188" t="e">
            <v>#N/A</v>
          </cell>
          <cell r="BW188" t="e">
            <v>#N/A</v>
          </cell>
          <cell r="BX188" t="e">
            <v>#N/A</v>
          </cell>
          <cell r="BY188" t="e">
            <v>#N/A</v>
          </cell>
          <cell r="BZ188" t="e">
            <v>#N/A</v>
          </cell>
          <cell r="CA188" t="e">
            <v>#N/A</v>
          </cell>
          <cell r="CB188" t="e">
            <v>#N/A</v>
          </cell>
          <cell r="CC188" t="e">
            <v>#N/A</v>
          </cell>
          <cell r="CD188" t="e">
            <v>#N/A</v>
          </cell>
          <cell r="CE188" t="e">
            <v>#N/A</v>
          </cell>
          <cell r="CF188" t="e">
            <v>#N/A</v>
          </cell>
          <cell r="CG188" t="e">
            <v>#N/A</v>
          </cell>
          <cell r="CH188" t="e">
            <v>#N/A</v>
          </cell>
          <cell r="CI188" t="e">
            <v>#N/A</v>
          </cell>
          <cell r="CJ188" t="e">
            <v>#N/A</v>
          </cell>
          <cell r="CK188" t="e">
            <v>#N/A</v>
          </cell>
          <cell r="CL188" t="e">
            <v>#N/A</v>
          </cell>
          <cell r="CM188" t="e">
            <v>#N/A</v>
          </cell>
          <cell r="CN188" t="e">
            <v>#N/A</v>
          </cell>
          <cell r="CO188" t="e">
            <v>#N/A</v>
          </cell>
          <cell r="CP188" t="e">
            <v>#N/A</v>
          </cell>
          <cell r="CQ188" t="e">
            <v>#N/A</v>
          </cell>
          <cell r="CR188" t="e">
            <v>#N/A</v>
          </cell>
          <cell r="CS188" t="e">
            <v>#N/A</v>
          </cell>
          <cell r="CT188" t="e">
            <v>#N/A</v>
          </cell>
          <cell r="CU188" t="e">
            <v>#N/A</v>
          </cell>
          <cell r="CV188" t="e">
            <v>#N/A</v>
          </cell>
          <cell r="CW188" t="e">
            <v>#N/A</v>
          </cell>
          <cell r="CX188" t="e">
            <v>#N/A</v>
          </cell>
          <cell r="CY188" t="e">
            <v>#N/A</v>
          </cell>
          <cell r="CZ188" t="e">
            <v>#N/A</v>
          </cell>
          <cell r="DA188" t="e">
            <v>#N/A</v>
          </cell>
          <cell r="DB188" t="e">
            <v>#N/A</v>
          </cell>
          <cell r="DC188" t="e">
            <v>#N/A</v>
          </cell>
          <cell r="DD188" t="e">
            <v>#N/A</v>
          </cell>
          <cell r="DE188" t="e">
            <v>#N/A</v>
          </cell>
          <cell r="DF188" t="e">
            <v>#N/A</v>
          </cell>
          <cell r="DG188" t="e">
            <v>#N/A</v>
          </cell>
          <cell r="DH188" t="e">
            <v>#N/A</v>
          </cell>
          <cell r="DI188" t="e">
            <v>#N/A</v>
          </cell>
          <cell r="DJ188" t="e">
            <v>#N/A</v>
          </cell>
          <cell r="DK188" t="e">
            <v>#N/A</v>
          </cell>
          <cell r="DL188" t="e">
            <v>#N/A</v>
          </cell>
          <cell r="DM188" t="e">
            <v>#N/A</v>
          </cell>
          <cell r="DN188" t="e">
            <v>#N/A</v>
          </cell>
          <cell r="DO188" t="e">
            <v>#N/A</v>
          </cell>
          <cell r="DP188" t="e">
            <v>#N/A</v>
          </cell>
          <cell r="DQ188" t="e">
            <v>#N/A</v>
          </cell>
          <cell r="DR188" t="e">
            <v>#N/A</v>
          </cell>
          <cell r="DS188" t="e">
            <v>#N/A</v>
          </cell>
          <cell r="DT188" t="e">
            <v>#N/A</v>
          </cell>
          <cell r="DU188">
            <v>304163</v>
          </cell>
          <cell r="DV188" t="e">
            <v>#N/A</v>
          </cell>
          <cell r="DW188" t="e">
            <v>#N/A</v>
          </cell>
          <cell r="DX188" t="e">
            <v>#N/A</v>
          </cell>
          <cell r="DY188" t="e">
            <v>#N/A</v>
          </cell>
          <cell r="DZ188" t="e">
            <v>#N/A</v>
          </cell>
          <cell r="EA188" t="e">
            <v>#N/A</v>
          </cell>
          <cell r="EB188" t="e">
            <v>#N/A</v>
          </cell>
          <cell r="EC188" t="e">
            <v>#N/A</v>
          </cell>
          <cell r="ED188" t="e">
            <v>#N/A</v>
          </cell>
          <cell r="EE188" t="e">
            <v>#N/A</v>
          </cell>
          <cell r="EF188" t="e">
            <v>#N/A</v>
          </cell>
          <cell r="EG188" t="e">
            <v>#N/A</v>
          </cell>
          <cell r="EH188" t="e">
            <v>#N/A</v>
          </cell>
          <cell r="EI188" t="e">
            <v>#N/A</v>
          </cell>
          <cell r="EJ188" t="e">
            <v>#N/A</v>
          </cell>
          <cell r="EK188" t="e">
            <v>#N/A</v>
          </cell>
          <cell r="EL188" t="e">
            <v>#N/A</v>
          </cell>
          <cell r="EM188" t="e">
            <v>#N/A</v>
          </cell>
          <cell r="EN188" t="e">
            <v>#N/A</v>
          </cell>
          <cell r="EO188" t="e">
            <v>#N/A</v>
          </cell>
          <cell r="EP188" t="e">
            <v>#N/A</v>
          </cell>
          <cell r="EQ188" t="e">
            <v>#N/A</v>
          </cell>
          <cell r="ER188" t="e">
            <v>#N/A</v>
          </cell>
          <cell r="ES188" t="e">
            <v>#N/A</v>
          </cell>
          <cell r="ET188" t="e">
            <v>#N/A</v>
          </cell>
          <cell r="EU188" t="e">
            <v>#N/A</v>
          </cell>
          <cell r="EV188" t="e">
            <v>#N/A</v>
          </cell>
          <cell r="EW188" t="e">
            <v>#N/A</v>
          </cell>
          <cell r="EX188" t="e">
            <v>#N/A</v>
          </cell>
          <cell r="EY188" t="e">
            <v>#N/A</v>
          </cell>
          <cell r="EZ188" t="e">
            <v>#N/A</v>
          </cell>
          <cell r="FA188" t="e">
            <v>#N/A</v>
          </cell>
          <cell r="FB188" t="e">
            <v>#N/A</v>
          </cell>
          <cell r="FC188" t="e">
            <v>#N/A</v>
          </cell>
          <cell r="FD188" t="e">
            <v>#N/A</v>
          </cell>
          <cell r="FE188" t="e">
            <v>#N/A</v>
          </cell>
          <cell r="FF188" t="e">
            <v>#N/A</v>
          </cell>
          <cell r="FG188" t="e">
            <v>#N/A</v>
          </cell>
          <cell r="FH188" t="e">
            <v>#N/A</v>
          </cell>
          <cell r="FI188" t="e">
            <v>#N/A</v>
          </cell>
          <cell r="FJ188" t="e">
            <v>#N/A</v>
          </cell>
          <cell r="FK188" t="e">
            <v>#N/A</v>
          </cell>
          <cell r="FL188" t="e">
            <v>#N/A</v>
          </cell>
          <cell r="FM188" t="e">
            <v>#N/A</v>
          </cell>
          <cell r="FN188" t="e">
            <v>#N/A</v>
          </cell>
          <cell r="FO188" t="e">
            <v>#N/A</v>
          </cell>
          <cell r="FP188" t="e">
            <v>#N/A</v>
          </cell>
          <cell r="FQ188" t="e">
            <v>#N/A</v>
          </cell>
          <cell r="FR188" t="e">
            <v>#N/A</v>
          </cell>
          <cell r="FS188" t="e">
            <v>#N/A</v>
          </cell>
          <cell r="FT188" t="e">
            <v>#N/A</v>
          </cell>
          <cell r="FU188" t="e">
            <v>#N/A</v>
          </cell>
          <cell r="FV188" t="e">
            <v>#N/A</v>
          </cell>
          <cell r="FW188" t="e">
            <v>#N/A</v>
          </cell>
          <cell r="FX188" t="e">
            <v>#N/A</v>
          </cell>
          <cell r="FY188" t="e">
            <v>#N/A</v>
          </cell>
          <cell r="FZ188" t="e">
            <v>#N/A</v>
          </cell>
          <cell r="GA188" t="e">
            <v>#N/A</v>
          </cell>
          <cell r="GB188" t="e">
            <v>#N/A</v>
          </cell>
          <cell r="GC188">
            <v>162657</v>
          </cell>
          <cell r="GD188" t="e">
            <v>#N/A</v>
          </cell>
          <cell r="GE188" t="e">
            <v>#N/A</v>
          </cell>
          <cell r="GF188" t="e">
            <v>#N/A</v>
          </cell>
          <cell r="GG188" t="e">
            <v>#N/A</v>
          </cell>
          <cell r="GH188" t="e">
            <v>#N/A</v>
          </cell>
          <cell r="GI188" t="e">
            <v>#N/A</v>
          </cell>
          <cell r="GJ188" t="e">
            <v>#N/A</v>
          </cell>
          <cell r="GK188" t="e">
            <v>#N/A</v>
          </cell>
          <cell r="GL188" t="e">
            <v>#N/A</v>
          </cell>
          <cell r="GM188" t="e">
            <v>#N/A</v>
          </cell>
          <cell r="GN188" t="e">
            <v>#N/A</v>
          </cell>
          <cell r="GO188" t="e">
            <v>#N/A</v>
          </cell>
          <cell r="GP188" t="e">
            <v>#N/A</v>
          </cell>
          <cell r="GQ188" t="e">
            <v>#N/A</v>
          </cell>
          <cell r="GR188" t="e">
            <v>#N/A</v>
          </cell>
          <cell r="GS188" t="e">
            <v>#N/A</v>
          </cell>
          <cell r="GT188" t="e">
            <v>#N/A</v>
          </cell>
          <cell r="GU188" t="e">
            <v>#N/A</v>
          </cell>
          <cell r="GV188" t="e">
            <v>#N/A</v>
          </cell>
          <cell r="GW188" t="e">
            <v>#N/A</v>
          </cell>
          <cell r="GX188" t="e">
            <v>#N/A</v>
          </cell>
          <cell r="GY188" t="e">
            <v>#N/A</v>
          </cell>
          <cell r="GZ188" t="e">
            <v>#N/A</v>
          </cell>
          <cell r="HA188" t="e">
            <v>#N/A</v>
          </cell>
          <cell r="HB188" t="e">
            <v>#N/A</v>
          </cell>
          <cell r="HC188" t="e">
            <v>#N/A</v>
          </cell>
          <cell r="HD188" t="e">
            <v>#N/A</v>
          </cell>
          <cell r="HE188" t="e">
            <v>#N/A</v>
          </cell>
          <cell r="HF188" t="e">
            <v>#N/A</v>
          </cell>
          <cell r="HG188" t="e">
            <v>#N/A</v>
          </cell>
          <cell r="HH188" t="e">
            <v>#N/A</v>
          </cell>
          <cell r="HI188" t="e">
            <v>#N/A</v>
          </cell>
          <cell r="HJ188" t="e">
            <v>#N/A</v>
          </cell>
          <cell r="HK188" t="e">
            <v>#N/A</v>
          </cell>
          <cell r="HL188" t="e">
            <v>#N/A</v>
          </cell>
          <cell r="HM188" t="e">
            <v>#N/A</v>
          </cell>
          <cell r="HN188" t="e">
            <v>#N/A</v>
          </cell>
          <cell r="HO188" t="e">
            <v>#N/A</v>
          </cell>
          <cell r="HP188" t="e">
            <v>#N/A</v>
          </cell>
          <cell r="HQ188" t="e">
            <v>#N/A</v>
          </cell>
          <cell r="HR188" t="e">
            <v>#N/A</v>
          </cell>
          <cell r="HS188" t="e">
            <v>#N/A</v>
          </cell>
          <cell r="HT188" t="e">
            <v>#N/A</v>
          </cell>
          <cell r="HU188" t="e">
            <v>#N/A</v>
          </cell>
          <cell r="HV188" t="e">
            <v>#N/A</v>
          </cell>
          <cell r="HW188" t="e">
            <v>#N/A</v>
          </cell>
          <cell r="HX188" t="e">
            <v>#N/A</v>
          </cell>
          <cell r="HY188" t="e">
            <v>#N/A</v>
          </cell>
          <cell r="HZ188" t="e">
            <v>#N/A</v>
          </cell>
          <cell r="IA188" t="e">
            <v>#N/A</v>
          </cell>
          <cell r="IB188" t="e">
            <v>#N/A</v>
          </cell>
          <cell r="IC188" t="e">
            <v>#N/A</v>
          </cell>
          <cell r="ID188" t="e">
            <v>#N/A</v>
          </cell>
          <cell r="IE188" t="e">
            <v>#N/A</v>
          </cell>
          <cell r="IF188" t="e">
            <v>#N/A</v>
          </cell>
          <cell r="IG188" t="e">
            <v>#N/A</v>
          </cell>
          <cell r="IH188" t="e">
            <v>#N/A</v>
          </cell>
          <cell r="II188" t="e">
            <v>#N/A</v>
          </cell>
          <cell r="IJ188" t="e">
            <v>#N/A</v>
          </cell>
          <cell r="IK188">
            <v>209992</v>
          </cell>
          <cell r="IL188" t="e">
            <v>#N/A</v>
          </cell>
          <cell r="IM188" t="e">
            <v>#N/A</v>
          </cell>
          <cell r="IN188" t="e">
            <v>#N/A</v>
          </cell>
          <cell r="IO188" t="e">
            <v>#N/A</v>
          </cell>
          <cell r="IP188" t="e">
            <v>#N/A</v>
          </cell>
          <cell r="IQ188" t="e">
            <v>#N/A</v>
          </cell>
          <cell r="IR188" t="e">
            <v>#N/A</v>
          </cell>
          <cell r="IS188" t="e">
            <v>#N/A</v>
          </cell>
          <cell r="IT188" t="e">
            <v>#N/A</v>
          </cell>
          <cell r="IU188" t="e">
            <v>#N/A</v>
          </cell>
          <cell r="IV188" t="e">
            <v>#N/A</v>
          </cell>
          <cell r="IW188" t="e">
            <v>#N/A</v>
          </cell>
          <cell r="IX188" t="e">
            <v>#N/A</v>
          </cell>
          <cell r="IY188" t="e">
            <v>#N/A</v>
          </cell>
          <cell r="IZ188" t="e">
            <v>#N/A</v>
          </cell>
          <cell r="JA188" t="e">
            <v>#N/A</v>
          </cell>
          <cell r="JB188" t="e">
            <v>#N/A</v>
          </cell>
          <cell r="JC188" t="e">
            <v>#N/A</v>
          </cell>
          <cell r="JD188" t="e">
            <v>#N/A</v>
          </cell>
          <cell r="JE188" t="e">
            <v>#N/A</v>
          </cell>
          <cell r="JF188" t="e">
            <v>#N/A</v>
          </cell>
          <cell r="JG188" t="e">
            <v>#N/A</v>
          </cell>
          <cell r="JH188" t="e">
            <v>#N/A</v>
          </cell>
          <cell r="JI188" t="e">
            <v>#N/A</v>
          </cell>
          <cell r="JJ188" t="e">
            <v>#N/A</v>
          </cell>
          <cell r="JK188" t="e">
            <v>#N/A</v>
          </cell>
          <cell r="JL188" t="e">
            <v>#N/A</v>
          </cell>
          <cell r="JM188" t="e">
            <v>#N/A</v>
          </cell>
          <cell r="JN188" t="e">
            <v>#N/A</v>
          </cell>
          <cell r="JO188" t="e">
            <v>#N/A</v>
          </cell>
          <cell r="JP188" t="e">
            <v>#N/A</v>
          </cell>
          <cell r="JQ188" t="e">
            <v>#N/A</v>
          </cell>
          <cell r="JR188" t="e">
            <v>#N/A</v>
          </cell>
          <cell r="JS188" t="e">
            <v>#N/A</v>
          </cell>
          <cell r="JT188" t="e">
            <v>#N/A</v>
          </cell>
          <cell r="JU188" t="e">
            <v>#N/A</v>
          </cell>
          <cell r="JV188" t="e">
            <v>#N/A</v>
          </cell>
          <cell r="JW188" t="e">
            <v>#N/A</v>
          </cell>
          <cell r="JX188" t="e">
            <v>#N/A</v>
          </cell>
          <cell r="JY188" t="e">
            <v>#N/A</v>
          </cell>
          <cell r="JZ188" t="e">
            <v>#N/A</v>
          </cell>
          <cell r="KA188" t="e">
            <v>#N/A</v>
          </cell>
          <cell r="KB188" t="e">
            <v>#N/A</v>
          </cell>
          <cell r="KC188" t="e">
            <v>#N/A</v>
          </cell>
          <cell r="KD188" t="e">
            <v>#N/A</v>
          </cell>
          <cell r="KE188" t="e">
            <v>#N/A</v>
          </cell>
          <cell r="KF188" t="e">
            <v>#N/A</v>
          </cell>
          <cell r="KG188" t="e">
            <v>#N/A</v>
          </cell>
          <cell r="KH188" t="e">
            <v>#N/A</v>
          </cell>
          <cell r="KI188" t="e">
            <v>#N/A</v>
          </cell>
          <cell r="KJ188" t="e">
            <v>#N/A</v>
          </cell>
          <cell r="KK188" t="e">
            <v>#N/A</v>
          </cell>
          <cell r="KL188" t="e">
            <v>#N/A</v>
          </cell>
          <cell r="KM188" t="e">
            <v>#N/A</v>
          </cell>
          <cell r="KN188" t="e">
            <v>#N/A</v>
          </cell>
          <cell r="KO188" t="e">
            <v>#N/A</v>
          </cell>
          <cell r="KP188" t="e">
            <v>#N/A</v>
          </cell>
          <cell r="KQ188" t="e">
            <v>#N/A</v>
          </cell>
          <cell r="KR188" t="e">
            <v>#N/A</v>
          </cell>
          <cell r="KS188" t="e">
            <v>#N/A</v>
          </cell>
          <cell r="KT188" t="e">
            <v>#N/A</v>
          </cell>
          <cell r="KU188" t="e">
            <v>#N/A</v>
          </cell>
          <cell r="KV188" t="e">
            <v>#N/A</v>
          </cell>
          <cell r="KW188" t="e">
            <v>#N/A</v>
          </cell>
          <cell r="KX188">
            <v>327457</v>
          </cell>
        </row>
        <row r="189">
          <cell r="B189" t="str">
            <v>Kern Overlay</v>
          </cell>
          <cell r="E189">
            <v>99488</v>
          </cell>
          <cell r="F189" t="e">
            <v>#N/A</v>
          </cell>
          <cell r="G189" t="e">
            <v>#N/A</v>
          </cell>
          <cell r="H189" t="e">
            <v>#N/A</v>
          </cell>
          <cell r="I189" t="e">
            <v>#N/A</v>
          </cell>
          <cell r="J189" t="e">
            <v>#N/A</v>
          </cell>
          <cell r="K189" t="e">
            <v>#N/A</v>
          </cell>
          <cell r="L189" t="e">
            <v>#N/A</v>
          </cell>
          <cell r="M189" t="e">
            <v>#N/A</v>
          </cell>
          <cell r="N189" t="e">
            <v>#N/A</v>
          </cell>
          <cell r="O189" t="e">
            <v>#N/A</v>
          </cell>
          <cell r="P189" t="e">
            <v>#N/A</v>
          </cell>
          <cell r="Q189" t="e">
            <v>#N/A</v>
          </cell>
          <cell r="R189" t="e">
            <v>#N/A</v>
          </cell>
          <cell r="S189" t="e">
            <v>#N/A</v>
          </cell>
          <cell r="T189" t="e">
            <v>#N/A</v>
          </cell>
          <cell r="U189" t="e">
            <v>#N/A</v>
          </cell>
          <cell r="V189" t="e">
            <v>#N/A</v>
          </cell>
          <cell r="W189" t="e">
            <v>#N/A</v>
          </cell>
          <cell r="X189" t="e">
            <v>#N/A</v>
          </cell>
          <cell r="Y189" t="e">
            <v>#N/A</v>
          </cell>
          <cell r="Z189" t="e">
            <v>#N/A</v>
          </cell>
          <cell r="AA189" t="e">
            <v>#N/A</v>
          </cell>
          <cell r="AB189" t="e">
            <v>#N/A</v>
          </cell>
          <cell r="AC189" t="e">
            <v>#N/A</v>
          </cell>
          <cell r="AD189" t="e">
            <v>#N/A</v>
          </cell>
          <cell r="AE189" t="e">
            <v>#N/A</v>
          </cell>
          <cell r="AF189" t="e">
            <v>#N/A</v>
          </cell>
          <cell r="AG189" t="e">
            <v>#N/A</v>
          </cell>
          <cell r="AH189" t="e">
            <v>#N/A</v>
          </cell>
          <cell r="AI189" t="e">
            <v>#N/A</v>
          </cell>
          <cell r="AJ189" t="e">
            <v>#N/A</v>
          </cell>
          <cell r="AK189" t="e">
            <v>#N/A</v>
          </cell>
          <cell r="AL189" t="e">
            <v>#N/A</v>
          </cell>
          <cell r="AM189" t="e">
            <v>#N/A</v>
          </cell>
          <cell r="AN189" t="e">
            <v>#N/A</v>
          </cell>
          <cell r="AO189" t="e">
            <v>#N/A</v>
          </cell>
          <cell r="AP189" t="e">
            <v>#N/A</v>
          </cell>
          <cell r="AQ189" t="e">
            <v>#N/A</v>
          </cell>
          <cell r="AR189" t="e">
            <v>#N/A</v>
          </cell>
          <cell r="AS189" t="e">
            <v>#N/A</v>
          </cell>
          <cell r="AT189" t="e">
            <v>#N/A</v>
          </cell>
          <cell r="AU189" t="e">
            <v>#N/A</v>
          </cell>
          <cell r="AV189" t="e">
            <v>#N/A</v>
          </cell>
          <cell r="AW189" t="e">
            <v>#N/A</v>
          </cell>
          <cell r="AX189" t="e">
            <v>#N/A</v>
          </cell>
          <cell r="AY189" t="e">
            <v>#N/A</v>
          </cell>
          <cell r="AZ189" t="e">
            <v>#N/A</v>
          </cell>
          <cell r="BA189" t="e">
            <v>#N/A</v>
          </cell>
          <cell r="BB189" t="e">
            <v>#N/A</v>
          </cell>
          <cell r="BC189" t="e">
            <v>#N/A</v>
          </cell>
          <cell r="BD189" t="e">
            <v>#N/A</v>
          </cell>
          <cell r="BE189" t="e">
            <v>#N/A</v>
          </cell>
          <cell r="BF189" t="e">
            <v>#N/A</v>
          </cell>
          <cell r="BG189" t="e">
            <v>#N/A</v>
          </cell>
          <cell r="BH189" t="e">
            <v>#N/A</v>
          </cell>
          <cell r="BI189" t="e">
            <v>#N/A</v>
          </cell>
          <cell r="BJ189" t="e">
            <v>#N/A</v>
          </cell>
          <cell r="BK189" t="e">
            <v>#N/A</v>
          </cell>
          <cell r="BL189" t="e">
            <v>#N/A</v>
          </cell>
          <cell r="BM189">
            <v>107925</v>
          </cell>
          <cell r="BN189" t="e">
            <v>#N/A</v>
          </cell>
          <cell r="BO189" t="e">
            <v>#N/A</v>
          </cell>
          <cell r="BP189" t="e">
            <v>#N/A</v>
          </cell>
          <cell r="BQ189" t="e">
            <v>#N/A</v>
          </cell>
          <cell r="BR189" t="e">
            <v>#N/A</v>
          </cell>
          <cell r="BS189" t="e">
            <v>#N/A</v>
          </cell>
          <cell r="BT189" t="e">
            <v>#N/A</v>
          </cell>
          <cell r="BU189" t="e">
            <v>#N/A</v>
          </cell>
          <cell r="BV189" t="e">
            <v>#N/A</v>
          </cell>
          <cell r="BW189" t="e">
            <v>#N/A</v>
          </cell>
          <cell r="BX189" t="e">
            <v>#N/A</v>
          </cell>
          <cell r="BY189" t="e">
            <v>#N/A</v>
          </cell>
          <cell r="BZ189" t="e">
            <v>#N/A</v>
          </cell>
          <cell r="CA189" t="e">
            <v>#N/A</v>
          </cell>
          <cell r="CB189" t="e">
            <v>#N/A</v>
          </cell>
          <cell r="CC189" t="e">
            <v>#N/A</v>
          </cell>
          <cell r="CD189" t="e">
            <v>#N/A</v>
          </cell>
          <cell r="CE189" t="e">
            <v>#N/A</v>
          </cell>
          <cell r="CF189" t="e">
            <v>#N/A</v>
          </cell>
          <cell r="CG189" t="e">
            <v>#N/A</v>
          </cell>
          <cell r="CH189" t="e">
            <v>#N/A</v>
          </cell>
          <cell r="CI189" t="e">
            <v>#N/A</v>
          </cell>
          <cell r="CJ189" t="e">
            <v>#N/A</v>
          </cell>
          <cell r="CK189" t="e">
            <v>#N/A</v>
          </cell>
          <cell r="CL189" t="e">
            <v>#N/A</v>
          </cell>
          <cell r="CM189" t="e">
            <v>#N/A</v>
          </cell>
          <cell r="CN189" t="e">
            <v>#N/A</v>
          </cell>
          <cell r="CO189" t="e">
            <v>#N/A</v>
          </cell>
          <cell r="CP189" t="e">
            <v>#N/A</v>
          </cell>
          <cell r="CQ189" t="e">
            <v>#N/A</v>
          </cell>
          <cell r="CR189" t="e">
            <v>#N/A</v>
          </cell>
          <cell r="CS189" t="e">
            <v>#N/A</v>
          </cell>
          <cell r="CT189" t="e">
            <v>#N/A</v>
          </cell>
          <cell r="CU189" t="e">
            <v>#N/A</v>
          </cell>
          <cell r="CV189" t="e">
            <v>#N/A</v>
          </cell>
          <cell r="CW189" t="e">
            <v>#N/A</v>
          </cell>
          <cell r="CX189" t="e">
            <v>#N/A</v>
          </cell>
          <cell r="CY189" t="e">
            <v>#N/A</v>
          </cell>
          <cell r="CZ189" t="e">
            <v>#N/A</v>
          </cell>
          <cell r="DA189" t="e">
            <v>#N/A</v>
          </cell>
          <cell r="DB189" t="e">
            <v>#N/A</v>
          </cell>
          <cell r="DC189" t="e">
            <v>#N/A</v>
          </cell>
          <cell r="DD189" t="e">
            <v>#N/A</v>
          </cell>
          <cell r="DE189" t="e">
            <v>#N/A</v>
          </cell>
          <cell r="DF189" t="e">
            <v>#N/A</v>
          </cell>
          <cell r="DG189" t="e">
            <v>#N/A</v>
          </cell>
          <cell r="DH189" t="e">
            <v>#N/A</v>
          </cell>
          <cell r="DI189" t="e">
            <v>#N/A</v>
          </cell>
          <cell r="DJ189" t="e">
            <v>#N/A</v>
          </cell>
          <cell r="DK189" t="e">
            <v>#N/A</v>
          </cell>
          <cell r="DL189" t="e">
            <v>#N/A</v>
          </cell>
          <cell r="DM189" t="e">
            <v>#N/A</v>
          </cell>
          <cell r="DN189" t="e">
            <v>#N/A</v>
          </cell>
          <cell r="DO189" t="e">
            <v>#N/A</v>
          </cell>
          <cell r="DP189" t="e">
            <v>#N/A</v>
          </cell>
          <cell r="DQ189" t="e">
            <v>#N/A</v>
          </cell>
          <cell r="DR189" t="e">
            <v>#N/A</v>
          </cell>
          <cell r="DS189" t="e">
            <v>#N/A</v>
          </cell>
          <cell r="DT189" t="e">
            <v>#N/A</v>
          </cell>
          <cell r="DU189">
            <v>267924</v>
          </cell>
          <cell r="DV189" t="e">
            <v>#N/A</v>
          </cell>
          <cell r="DW189" t="e">
            <v>#N/A</v>
          </cell>
          <cell r="DX189" t="e">
            <v>#N/A</v>
          </cell>
          <cell r="DY189" t="e">
            <v>#N/A</v>
          </cell>
          <cell r="DZ189" t="e">
            <v>#N/A</v>
          </cell>
          <cell r="EA189" t="e">
            <v>#N/A</v>
          </cell>
          <cell r="EB189" t="e">
            <v>#N/A</v>
          </cell>
          <cell r="EC189" t="e">
            <v>#N/A</v>
          </cell>
          <cell r="ED189" t="e">
            <v>#N/A</v>
          </cell>
          <cell r="EE189" t="e">
            <v>#N/A</v>
          </cell>
          <cell r="EF189" t="e">
            <v>#N/A</v>
          </cell>
          <cell r="EG189" t="e">
            <v>#N/A</v>
          </cell>
          <cell r="EH189" t="e">
            <v>#N/A</v>
          </cell>
          <cell r="EI189" t="e">
            <v>#N/A</v>
          </cell>
          <cell r="EJ189" t="e">
            <v>#N/A</v>
          </cell>
          <cell r="EK189" t="e">
            <v>#N/A</v>
          </cell>
          <cell r="EL189" t="e">
            <v>#N/A</v>
          </cell>
          <cell r="EM189" t="e">
            <v>#N/A</v>
          </cell>
          <cell r="EN189" t="e">
            <v>#N/A</v>
          </cell>
          <cell r="EO189" t="e">
            <v>#N/A</v>
          </cell>
          <cell r="EP189" t="e">
            <v>#N/A</v>
          </cell>
          <cell r="EQ189" t="e">
            <v>#N/A</v>
          </cell>
          <cell r="ER189" t="e">
            <v>#N/A</v>
          </cell>
          <cell r="ES189" t="e">
            <v>#N/A</v>
          </cell>
          <cell r="ET189" t="e">
            <v>#N/A</v>
          </cell>
          <cell r="EU189" t="e">
            <v>#N/A</v>
          </cell>
          <cell r="EV189" t="e">
            <v>#N/A</v>
          </cell>
          <cell r="EW189" t="e">
            <v>#N/A</v>
          </cell>
          <cell r="EX189" t="e">
            <v>#N/A</v>
          </cell>
          <cell r="EY189" t="e">
            <v>#N/A</v>
          </cell>
          <cell r="EZ189" t="e">
            <v>#N/A</v>
          </cell>
          <cell r="FA189" t="e">
            <v>#N/A</v>
          </cell>
          <cell r="FB189" t="e">
            <v>#N/A</v>
          </cell>
          <cell r="FC189" t="e">
            <v>#N/A</v>
          </cell>
          <cell r="FD189" t="e">
            <v>#N/A</v>
          </cell>
          <cell r="FE189" t="e">
            <v>#N/A</v>
          </cell>
          <cell r="FF189" t="e">
            <v>#N/A</v>
          </cell>
          <cell r="FG189" t="e">
            <v>#N/A</v>
          </cell>
          <cell r="FH189" t="e">
            <v>#N/A</v>
          </cell>
          <cell r="FI189" t="e">
            <v>#N/A</v>
          </cell>
          <cell r="FJ189" t="e">
            <v>#N/A</v>
          </cell>
          <cell r="FK189" t="e">
            <v>#N/A</v>
          </cell>
          <cell r="FL189" t="e">
            <v>#N/A</v>
          </cell>
          <cell r="FM189" t="e">
            <v>#N/A</v>
          </cell>
          <cell r="FN189" t="e">
            <v>#N/A</v>
          </cell>
          <cell r="FO189" t="e">
            <v>#N/A</v>
          </cell>
          <cell r="FP189" t="e">
            <v>#N/A</v>
          </cell>
          <cell r="FQ189" t="e">
            <v>#N/A</v>
          </cell>
          <cell r="FR189" t="e">
            <v>#N/A</v>
          </cell>
          <cell r="FS189" t="e">
            <v>#N/A</v>
          </cell>
          <cell r="FT189" t="e">
            <v>#N/A</v>
          </cell>
          <cell r="FU189" t="e">
            <v>#N/A</v>
          </cell>
          <cell r="FV189" t="e">
            <v>#N/A</v>
          </cell>
          <cell r="FW189" t="e">
            <v>#N/A</v>
          </cell>
          <cell r="FX189" t="e">
            <v>#N/A</v>
          </cell>
          <cell r="FY189" t="e">
            <v>#N/A</v>
          </cell>
          <cell r="FZ189" t="e">
            <v>#N/A</v>
          </cell>
          <cell r="GA189" t="e">
            <v>#N/A</v>
          </cell>
          <cell r="GB189" t="e">
            <v>#N/A</v>
          </cell>
          <cell r="GC189">
            <v>138268</v>
          </cell>
          <cell r="GD189" t="e">
            <v>#N/A</v>
          </cell>
          <cell r="GE189" t="e">
            <v>#N/A</v>
          </cell>
          <cell r="GF189" t="e">
            <v>#N/A</v>
          </cell>
          <cell r="GG189" t="e">
            <v>#N/A</v>
          </cell>
          <cell r="GH189" t="e">
            <v>#N/A</v>
          </cell>
          <cell r="GI189" t="e">
            <v>#N/A</v>
          </cell>
          <cell r="GJ189" t="e">
            <v>#N/A</v>
          </cell>
          <cell r="GK189" t="e">
            <v>#N/A</v>
          </cell>
          <cell r="GL189" t="e">
            <v>#N/A</v>
          </cell>
          <cell r="GM189" t="e">
            <v>#N/A</v>
          </cell>
          <cell r="GN189" t="e">
            <v>#N/A</v>
          </cell>
          <cell r="GO189" t="e">
            <v>#N/A</v>
          </cell>
          <cell r="GP189" t="e">
            <v>#N/A</v>
          </cell>
          <cell r="GQ189" t="e">
            <v>#N/A</v>
          </cell>
          <cell r="GR189" t="e">
            <v>#N/A</v>
          </cell>
          <cell r="GS189" t="e">
            <v>#N/A</v>
          </cell>
          <cell r="GT189" t="e">
            <v>#N/A</v>
          </cell>
          <cell r="GU189" t="e">
            <v>#N/A</v>
          </cell>
          <cell r="GV189" t="e">
            <v>#N/A</v>
          </cell>
          <cell r="GW189" t="e">
            <v>#N/A</v>
          </cell>
          <cell r="GX189" t="e">
            <v>#N/A</v>
          </cell>
          <cell r="GY189" t="e">
            <v>#N/A</v>
          </cell>
          <cell r="GZ189" t="e">
            <v>#N/A</v>
          </cell>
          <cell r="HA189" t="e">
            <v>#N/A</v>
          </cell>
          <cell r="HB189" t="e">
            <v>#N/A</v>
          </cell>
          <cell r="HC189" t="e">
            <v>#N/A</v>
          </cell>
          <cell r="HD189" t="e">
            <v>#N/A</v>
          </cell>
          <cell r="HE189" t="e">
            <v>#N/A</v>
          </cell>
          <cell r="HF189" t="e">
            <v>#N/A</v>
          </cell>
          <cell r="HG189" t="e">
            <v>#N/A</v>
          </cell>
          <cell r="HH189" t="e">
            <v>#N/A</v>
          </cell>
          <cell r="HI189" t="e">
            <v>#N/A</v>
          </cell>
          <cell r="HJ189" t="e">
            <v>#N/A</v>
          </cell>
          <cell r="HK189" t="e">
            <v>#N/A</v>
          </cell>
          <cell r="HL189" t="e">
            <v>#N/A</v>
          </cell>
          <cell r="HM189" t="e">
            <v>#N/A</v>
          </cell>
          <cell r="HN189" t="e">
            <v>#N/A</v>
          </cell>
          <cell r="HO189" t="e">
            <v>#N/A</v>
          </cell>
          <cell r="HP189" t="e">
            <v>#N/A</v>
          </cell>
          <cell r="HQ189" t="e">
            <v>#N/A</v>
          </cell>
          <cell r="HR189" t="e">
            <v>#N/A</v>
          </cell>
          <cell r="HS189" t="e">
            <v>#N/A</v>
          </cell>
          <cell r="HT189" t="e">
            <v>#N/A</v>
          </cell>
          <cell r="HU189" t="e">
            <v>#N/A</v>
          </cell>
          <cell r="HV189" t="e">
            <v>#N/A</v>
          </cell>
          <cell r="HW189" t="e">
            <v>#N/A</v>
          </cell>
          <cell r="HX189" t="e">
            <v>#N/A</v>
          </cell>
          <cell r="HY189" t="e">
            <v>#N/A</v>
          </cell>
          <cell r="HZ189" t="e">
            <v>#N/A</v>
          </cell>
          <cell r="IA189" t="e">
            <v>#N/A</v>
          </cell>
          <cell r="IB189" t="e">
            <v>#N/A</v>
          </cell>
          <cell r="IC189" t="e">
            <v>#N/A</v>
          </cell>
          <cell r="ID189" t="e">
            <v>#N/A</v>
          </cell>
          <cell r="IE189" t="e">
            <v>#N/A</v>
          </cell>
          <cell r="IF189" t="e">
            <v>#N/A</v>
          </cell>
          <cell r="IG189" t="e">
            <v>#N/A</v>
          </cell>
          <cell r="IH189" t="e">
            <v>#N/A</v>
          </cell>
          <cell r="II189" t="e">
            <v>#N/A</v>
          </cell>
          <cell r="IJ189" t="e">
            <v>#N/A</v>
          </cell>
          <cell r="IK189">
            <v>194541</v>
          </cell>
          <cell r="IL189" t="e">
            <v>#N/A</v>
          </cell>
          <cell r="IM189" t="e">
            <v>#N/A</v>
          </cell>
          <cell r="IN189" t="e">
            <v>#N/A</v>
          </cell>
          <cell r="IO189" t="e">
            <v>#N/A</v>
          </cell>
          <cell r="IP189" t="e">
            <v>#N/A</v>
          </cell>
          <cell r="IQ189" t="e">
            <v>#N/A</v>
          </cell>
          <cell r="IR189" t="e">
            <v>#N/A</v>
          </cell>
          <cell r="IS189" t="e">
            <v>#N/A</v>
          </cell>
          <cell r="IT189" t="e">
            <v>#N/A</v>
          </cell>
          <cell r="IU189" t="e">
            <v>#N/A</v>
          </cell>
          <cell r="IV189" t="e">
            <v>#N/A</v>
          </cell>
          <cell r="IW189" t="e">
            <v>#N/A</v>
          </cell>
          <cell r="IX189" t="e">
            <v>#N/A</v>
          </cell>
          <cell r="IY189" t="e">
            <v>#N/A</v>
          </cell>
          <cell r="IZ189" t="e">
            <v>#N/A</v>
          </cell>
          <cell r="JA189" t="e">
            <v>#N/A</v>
          </cell>
          <cell r="JB189" t="e">
            <v>#N/A</v>
          </cell>
          <cell r="JC189" t="e">
            <v>#N/A</v>
          </cell>
          <cell r="JD189" t="e">
            <v>#N/A</v>
          </cell>
          <cell r="JE189" t="e">
            <v>#N/A</v>
          </cell>
          <cell r="JF189" t="e">
            <v>#N/A</v>
          </cell>
          <cell r="JG189" t="e">
            <v>#N/A</v>
          </cell>
          <cell r="JH189" t="e">
            <v>#N/A</v>
          </cell>
          <cell r="JI189" t="e">
            <v>#N/A</v>
          </cell>
          <cell r="JJ189" t="e">
            <v>#N/A</v>
          </cell>
          <cell r="JK189" t="e">
            <v>#N/A</v>
          </cell>
          <cell r="JL189" t="e">
            <v>#N/A</v>
          </cell>
          <cell r="JM189" t="e">
            <v>#N/A</v>
          </cell>
          <cell r="JN189" t="e">
            <v>#N/A</v>
          </cell>
          <cell r="JO189" t="e">
            <v>#N/A</v>
          </cell>
          <cell r="JP189" t="e">
            <v>#N/A</v>
          </cell>
          <cell r="JQ189" t="e">
            <v>#N/A</v>
          </cell>
          <cell r="JR189" t="e">
            <v>#N/A</v>
          </cell>
          <cell r="JS189" t="e">
            <v>#N/A</v>
          </cell>
          <cell r="JT189" t="e">
            <v>#N/A</v>
          </cell>
          <cell r="JU189" t="e">
            <v>#N/A</v>
          </cell>
          <cell r="JV189" t="e">
            <v>#N/A</v>
          </cell>
          <cell r="JW189" t="e">
            <v>#N/A</v>
          </cell>
          <cell r="JX189" t="e">
            <v>#N/A</v>
          </cell>
          <cell r="JY189" t="e">
            <v>#N/A</v>
          </cell>
          <cell r="JZ189" t="e">
            <v>#N/A</v>
          </cell>
          <cell r="KA189" t="e">
            <v>#N/A</v>
          </cell>
          <cell r="KB189" t="e">
            <v>#N/A</v>
          </cell>
          <cell r="KC189" t="e">
            <v>#N/A</v>
          </cell>
          <cell r="KD189" t="e">
            <v>#N/A</v>
          </cell>
          <cell r="KE189" t="e">
            <v>#N/A</v>
          </cell>
          <cell r="KF189" t="e">
            <v>#N/A</v>
          </cell>
          <cell r="KG189" t="e">
            <v>#N/A</v>
          </cell>
          <cell r="KH189" t="e">
            <v>#N/A</v>
          </cell>
          <cell r="KI189" t="e">
            <v>#N/A</v>
          </cell>
          <cell r="KJ189" t="e">
            <v>#N/A</v>
          </cell>
          <cell r="KK189" t="e">
            <v>#N/A</v>
          </cell>
          <cell r="KL189" t="e">
            <v>#N/A</v>
          </cell>
          <cell r="KM189" t="e">
            <v>#N/A</v>
          </cell>
          <cell r="KN189" t="e">
            <v>#N/A</v>
          </cell>
          <cell r="KO189" t="e">
            <v>#N/A</v>
          </cell>
          <cell r="KP189" t="e">
            <v>#N/A</v>
          </cell>
          <cell r="KQ189" t="e">
            <v>#N/A</v>
          </cell>
          <cell r="KR189" t="e">
            <v>#N/A</v>
          </cell>
          <cell r="KS189" t="e">
            <v>#N/A</v>
          </cell>
          <cell r="KT189" t="e">
            <v>#N/A</v>
          </cell>
          <cell r="KU189" t="e">
            <v>#N/A</v>
          </cell>
          <cell r="KV189" t="e">
            <v>#N/A</v>
          </cell>
          <cell r="KW189" t="e">
            <v>#N/A</v>
          </cell>
          <cell r="KX189">
            <v>281945</v>
          </cell>
        </row>
        <row r="190">
          <cell r="B190" t="str">
            <v>San Joaquin Overlay</v>
          </cell>
          <cell r="E190">
            <v>140066</v>
          </cell>
          <cell r="F190" t="e">
            <v>#N/A</v>
          </cell>
          <cell r="G190" t="e">
            <v>#N/A</v>
          </cell>
          <cell r="H190" t="e">
            <v>#N/A</v>
          </cell>
          <cell r="I190" t="e">
            <v>#N/A</v>
          </cell>
          <cell r="J190" t="e">
            <v>#N/A</v>
          </cell>
          <cell r="K190" t="e">
            <v>#N/A</v>
          </cell>
          <cell r="L190" t="e">
            <v>#N/A</v>
          </cell>
          <cell r="M190" t="e">
            <v>#N/A</v>
          </cell>
          <cell r="N190" t="e">
            <v>#N/A</v>
          </cell>
          <cell r="O190" t="e">
            <v>#N/A</v>
          </cell>
          <cell r="P190" t="e">
            <v>#N/A</v>
          </cell>
          <cell r="Q190" t="e">
            <v>#N/A</v>
          </cell>
          <cell r="R190" t="e">
            <v>#N/A</v>
          </cell>
          <cell r="S190" t="e">
            <v>#N/A</v>
          </cell>
          <cell r="T190" t="e">
            <v>#N/A</v>
          </cell>
          <cell r="U190" t="e">
            <v>#N/A</v>
          </cell>
          <cell r="V190" t="e">
            <v>#N/A</v>
          </cell>
          <cell r="W190" t="e">
            <v>#N/A</v>
          </cell>
          <cell r="X190" t="e">
            <v>#N/A</v>
          </cell>
          <cell r="Y190" t="e">
            <v>#N/A</v>
          </cell>
          <cell r="Z190" t="e">
            <v>#N/A</v>
          </cell>
          <cell r="AA190" t="e">
            <v>#N/A</v>
          </cell>
          <cell r="AB190" t="e">
            <v>#N/A</v>
          </cell>
          <cell r="AC190" t="e">
            <v>#N/A</v>
          </cell>
          <cell r="AD190" t="e">
            <v>#N/A</v>
          </cell>
          <cell r="AE190" t="e">
            <v>#N/A</v>
          </cell>
          <cell r="AF190" t="e">
            <v>#N/A</v>
          </cell>
          <cell r="AG190" t="e">
            <v>#N/A</v>
          </cell>
          <cell r="AH190" t="e">
            <v>#N/A</v>
          </cell>
          <cell r="AI190" t="e">
            <v>#N/A</v>
          </cell>
          <cell r="AJ190" t="e">
            <v>#N/A</v>
          </cell>
          <cell r="AK190" t="e">
            <v>#N/A</v>
          </cell>
          <cell r="AL190" t="e">
            <v>#N/A</v>
          </cell>
          <cell r="AM190" t="e">
            <v>#N/A</v>
          </cell>
          <cell r="AN190" t="e">
            <v>#N/A</v>
          </cell>
          <cell r="AO190" t="e">
            <v>#N/A</v>
          </cell>
          <cell r="AP190" t="e">
            <v>#N/A</v>
          </cell>
          <cell r="AQ190" t="e">
            <v>#N/A</v>
          </cell>
          <cell r="AR190" t="e">
            <v>#N/A</v>
          </cell>
          <cell r="AS190" t="e">
            <v>#N/A</v>
          </cell>
          <cell r="AT190" t="e">
            <v>#N/A</v>
          </cell>
          <cell r="AU190" t="e">
            <v>#N/A</v>
          </cell>
          <cell r="AV190" t="e">
            <v>#N/A</v>
          </cell>
          <cell r="AW190" t="e">
            <v>#N/A</v>
          </cell>
          <cell r="AX190" t="e">
            <v>#N/A</v>
          </cell>
          <cell r="AY190" t="e">
            <v>#N/A</v>
          </cell>
          <cell r="AZ190" t="e">
            <v>#N/A</v>
          </cell>
          <cell r="BA190" t="e">
            <v>#N/A</v>
          </cell>
          <cell r="BB190" t="e">
            <v>#N/A</v>
          </cell>
          <cell r="BC190" t="e">
            <v>#N/A</v>
          </cell>
          <cell r="BD190" t="e">
            <v>#N/A</v>
          </cell>
          <cell r="BE190" t="e">
            <v>#N/A</v>
          </cell>
          <cell r="BF190" t="e">
            <v>#N/A</v>
          </cell>
          <cell r="BG190" t="e">
            <v>#N/A</v>
          </cell>
          <cell r="BH190" t="e">
            <v>#N/A</v>
          </cell>
          <cell r="BI190" t="e">
            <v>#N/A</v>
          </cell>
          <cell r="BJ190" t="e">
            <v>#N/A</v>
          </cell>
          <cell r="BK190" t="e">
            <v>#N/A</v>
          </cell>
          <cell r="BL190" t="e">
            <v>#N/A</v>
          </cell>
          <cell r="BM190">
            <v>186795</v>
          </cell>
          <cell r="BN190" t="e">
            <v>#N/A</v>
          </cell>
          <cell r="BO190" t="e">
            <v>#N/A</v>
          </cell>
          <cell r="BP190" t="e">
            <v>#N/A</v>
          </cell>
          <cell r="BQ190" t="e">
            <v>#N/A</v>
          </cell>
          <cell r="BR190" t="e">
            <v>#N/A</v>
          </cell>
          <cell r="BS190" t="e">
            <v>#N/A</v>
          </cell>
          <cell r="BT190" t="e">
            <v>#N/A</v>
          </cell>
          <cell r="BU190" t="e">
            <v>#N/A</v>
          </cell>
          <cell r="BV190" t="e">
            <v>#N/A</v>
          </cell>
          <cell r="BW190" t="e">
            <v>#N/A</v>
          </cell>
          <cell r="BX190" t="e">
            <v>#N/A</v>
          </cell>
          <cell r="BY190" t="e">
            <v>#N/A</v>
          </cell>
          <cell r="BZ190" t="e">
            <v>#N/A</v>
          </cell>
          <cell r="CA190" t="e">
            <v>#N/A</v>
          </cell>
          <cell r="CB190" t="e">
            <v>#N/A</v>
          </cell>
          <cell r="CC190" t="e">
            <v>#N/A</v>
          </cell>
          <cell r="CD190" t="e">
            <v>#N/A</v>
          </cell>
          <cell r="CE190" t="e">
            <v>#N/A</v>
          </cell>
          <cell r="CF190" t="e">
            <v>#N/A</v>
          </cell>
          <cell r="CG190" t="e">
            <v>#N/A</v>
          </cell>
          <cell r="CH190" t="e">
            <v>#N/A</v>
          </cell>
          <cell r="CI190" t="e">
            <v>#N/A</v>
          </cell>
          <cell r="CJ190" t="e">
            <v>#N/A</v>
          </cell>
          <cell r="CK190" t="e">
            <v>#N/A</v>
          </cell>
          <cell r="CL190" t="e">
            <v>#N/A</v>
          </cell>
          <cell r="CM190" t="e">
            <v>#N/A</v>
          </cell>
          <cell r="CN190" t="e">
            <v>#N/A</v>
          </cell>
          <cell r="CO190" t="e">
            <v>#N/A</v>
          </cell>
          <cell r="CP190" t="e">
            <v>#N/A</v>
          </cell>
          <cell r="CQ190" t="e">
            <v>#N/A</v>
          </cell>
          <cell r="CR190" t="e">
            <v>#N/A</v>
          </cell>
          <cell r="CS190" t="e">
            <v>#N/A</v>
          </cell>
          <cell r="CT190" t="e">
            <v>#N/A</v>
          </cell>
          <cell r="CU190" t="e">
            <v>#N/A</v>
          </cell>
          <cell r="CV190" t="e">
            <v>#N/A</v>
          </cell>
          <cell r="CW190" t="e">
            <v>#N/A</v>
          </cell>
          <cell r="CX190" t="e">
            <v>#N/A</v>
          </cell>
          <cell r="CY190" t="e">
            <v>#N/A</v>
          </cell>
          <cell r="CZ190" t="e">
            <v>#N/A</v>
          </cell>
          <cell r="DA190" t="e">
            <v>#N/A</v>
          </cell>
          <cell r="DB190" t="e">
            <v>#N/A</v>
          </cell>
          <cell r="DC190" t="e">
            <v>#N/A</v>
          </cell>
          <cell r="DD190" t="e">
            <v>#N/A</v>
          </cell>
          <cell r="DE190" t="e">
            <v>#N/A</v>
          </cell>
          <cell r="DF190" t="e">
            <v>#N/A</v>
          </cell>
          <cell r="DG190" t="e">
            <v>#N/A</v>
          </cell>
          <cell r="DH190" t="e">
            <v>#N/A</v>
          </cell>
          <cell r="DI190" t="e">
            <v>#N/A</v>
          </cell>
          <cell r="DJ190" t="e">
            <v>#N/A</v>
          </cell>
          <cell r="DK190" t="e">
            <v>#N/A</v>
          </cell>
          <cell r="DL190" t="e">
            <v>#N/A</v>
          </cell>
          <cell r="DM190" t="e">
            <v>#N/A</v>
          </cell>
          <cell r="DN190" t="e">
            <v>#N/A</v>
          </cell>
          <cell r="DO190" t="e">
            <v>#N/A</v>
          </cell>
          <cell r="DP190" t="e">
            <v>#N/A</v>
          </cell>
          <cell r="DQ190" t="e">
            <v>#N/A</v>
          </cell>
          <cell r="DR190" t="e">
            <v>#N/A</v>
          </cell>
          <cell r="DS190" t="e">
            <v>#N/A</v>
          </cell>
          <cell r="DT190" t="e">
            <v>#N/A</v>
          </cell>
          <cell r="DU190">
            <v>440994</v>
          </cell>
          <cell r="DV190" t="e">
            <v>#N/A</v>
          </cell>
          <cell r="DW190" t="e">
            <v>#N/A</v>
          </cell>
          <cell r="DX190" t="e">
            <v>#N/A</v>
          </cell>
          <cell r="DY190" t="e">
            <v>#N/A</v>
          </cell>
          <cell r="DZ190" t="e">
            <v>#N/A</v>
          </cell>
          <cell r="EA190" t="e">
            <v>#N/A</v>
          </cell>
          <cell r="EB190" t="e">
            <v>#N/A</v>
          </cell>
          <cell r="EC190" t="e">
            <v>#N/A</v>
          </cell>
          <cell r="ED190" t="e">
            <v>#N/A</v>
          </cell>
          <cell r="EE190" t="e">
            <v>#N/A</v>
          </cell>
          <cell r="EF190" t="e">
            <v>#N/A</v>
          </cell>
          <cell r="EG190" t="e">
            <v>#N/A</v>
          </cell>
          <cell r="EH190" t="e">
            <v>#N/A</v>
          </cell>
          <cell r="EI190" t="e">
            <v>#N/A</v>
          </cell>
          <cell r="EJ190" t="e">
            <v>#N/A</v>
          </cell>
          <cell r="EK190" t="e">
            <v>#N/A</v>
          </cell>
          <cell r="EL190" t="e">
            <v>#N/A</v>
          </cell>
          <cell r="EM190" t="e">
            <v>#N/A</v>
          </cell>
          <cell r="EN190" t="e">
            <v>#N/A</v>
          </cell>
          <cell r="EO190" t="e">
            <v>#N/A</v>
          </cell>
          <cell r="EP190" t="e">
            <v>#N/A</v>
          </cell>
          <cell r="EQ190" t="e">
            <v>#N/A</v>
          </cell>
          <cell r="ER190" t="e">
            <v>#N/A</v>
          </cell>
          <cell r="ES190" t="e">
            <v>#N/A</v>
          </cell>
          <cell r="ET190" t="e">
            <v>#N/A</v>
          </cell>
          <cell r="EU190" t="e">
            <v>#N/A</v>
          </cell>
          <cell r="EV190" t="e">
            <v>#N/A</v>
          </cell>
          <cell r="EW190" t="e">
            <v>#N/A</v>
          </cell>
          <cell r="EX190" t="e">
            <v>#N/A</v>
          </cell>
          <cell r="EY190" t="e">
            <v>#N/A</v>
          </cell>
          <cell r="EZ190" t="e">
            <v>#N/A</v>
          </cell>
          <cell r="FA190" t="e">
            <v>#N/A</v>
          </cell>
          <cell r="FB190" t="e">
            <v>#N/A</v>
          </cell>
          <cell r="FC190" t="e">
            <v>#N/A</v>
          </cell>
          <cell r="FD190" t="e">
            <v>#N/A</v>
          </cell>
          <cell r="FE190" t="e">
            <v>#N/A</v>
          </cell>
          <cell r="FF190" t="e">
            <v>#N/A</v>
          </cell>
          <cell r="FG190" t="e">
            <v>#N/A</v>
          </cell>
          <cell r="FH190" t="e">
            <v>#N/A</v>
          </cell>
          <cell r="FI190" t="e">
            <v>#N/A</v>
          </cell>
          <cell r="FJ190" t="e">
            <v>#N/A</v>
          </cell>
          <cell r="FK190" t="e">
            <v>#N/A</v>
          </cell>
          <cell r="FL190" t="e">
            <v>#N/A</v>
          </cell>
          <cell r="FM190" t="e">
            <v>#N/A</v>
          </cell>
          <cell r="FN190" t="e">
            <v>#N/A</v>
          </cell>
          <cell r="FO190" t="e">
            <v>#N/A</v>
          </cell>
          <cell r="FP190" t="e">
            <v>#N/A</v>
          </cell>
          <cell r="FQ190" t="e">
            <v>#N/A</v>
          </cell>
          <cell r="FR190" t="e">
            <v>#N/A</v>
          </cell>
          <cell r="FS190" t="e">
            <v>#N/A</v>
          </cell>
          <cell r="FT190" t="e">
            <v>#N/A</v>
          </cell>
          <cell r="FU190" t="e">
            <v>#N/A</v>
          </cell>
          <cell r="FV190" t="e">
            <v>#N/A</v>
          </cell>
          <cell r="FW190" t="e">
            <v>#N/A</v>
          </cell>
          <cell r="FX190" t="e">
            <v>#N/A</v>
          </cell>
          <cell r="FY190" t="e">
            <v>#N/A</v>
          </cell>
          <cell r="FZ190" t="e">
            <v>#N/A</v>
          </cell>
          <cell r="GA190" t="e">
            <v>#N/A</v>
          </cell>
          <cell r="GB190" t="e">
            <v>#N/A</v>
          </cell>
          <cell r="GC190">
            <v>174190</v>
          </cell>
          <cell r="GD190" t="e">
            <v>#N/A</v>
          </cell>
          <cell r="GE190" t="e">
            <v>#N/A</v>
          </cell>
          <cell r="GF190" t="e">
            <v>#N/A</v>
          </cell>
          <cell r="GG190" t="e">
            <v>#N/A</v>
          </cell>
          <cell r="GH190" t="e">
            <v>#N/A</v>
          </cell>
          <cell r="GI190" t="e">
            <v>#N/A</v>
          </cell>
          <cell r="GJ190" t="e">
            <v>#N/A</v>
          </cell>
          <cell r="GK190" t="e">
            <v>#N/A</v>
          </cell>
          <cell r="GL190" t="e">
            <v>#N/A</v>
          </cell>
          <cell r="GM190" t="e">
            <v>#N/A</v>
          </cell>
          <cell r="GN190" t="e">
            <v>#N/A</v>
          </cell>
          <cell r="GO190" t="e">
            <v>#N/A</v>
          </cell>
          <cell r="GP190" t="e">
            <v>#N/A</v>
          </cell>
          <cell r="GQ190" t="e">
            <v>#N/A</v>
          </cell>
          <cell r="GR190" t="e">
            <v>#N/A</v>
          </cell>
          <cell r="GS190" t="e">
            <v>#N/A</v>
          </cell>
          <cell r="GT190" t="e">
            <v>#N/A</v>
          </cell>
          <cell r="GU190" t="e">
            <v>#N/A</v>
          </cell>
          <cell r="GV190" t="e">
            <v>#N/A</v>
          </cell>
          <cell r="GW190" t="e">
            <v>#N/A</v>
          </cell>
          <cell r="GX190" t="e">
            <v>#N/A</v>
          </cell>
          <cell r="GY190" t="e">
            <v>#N/A</v>
          </cell>
          <cell r="GZ190" t="e">
            <v>#N/A</v>
          </cell>
          <cell r="HA190" t="e">
            <v>#N/A</v>
          </cell>
          <cell r="HB190" t="e">
            <v>#N/A</v>
          </cell>
          <cell r="HC190" t="e">
            <v>#N/A</v>
          </cell>
          <cell r="HD190" t="e">
            <v>#N/A</v>
          </cell>
          <cell r="HE190" t="e">
            <v>#N/A</v>
          </cell>
          <cell r="HF190" t="e">
            <v>#N/A</v>
          </cell>
          <cell r="HG190" t="e">
            <v>#N/A</v>
          </cell>
          <cell r="HH190" t="e">
            <v>#N/A</v>
          </cell>
          <cell r="HI190" t="e">
            <v>#N/A</v>
          </cell>
          <cell r="HJ190" t="e">
            <v>#N/A</v>
          </cell>
          <cell r="HK190" t="e">
            <v>#N/A</v>
          </cell>
          <cell r="HL190" t="e">
            <v>#N/A</v>
          </cell>
          <cell r="HM190" t="e">
            <v>#N/A</v>
          </cell>
          <cell r="HN190" t="e">
            <v>#N/A</v>
          </cell>
          <cell r="HO190" t="e">
            <v>#N/A</v>
          </cell>
          <cell r="HP190" t="e">
            <v>#N/A</v>
          </cell>
          <cell r="HQ190" t="e">
            <v>#N/A</v>
          </cell>
          <cell r="HR190" t="e">
            <v>#N/A</v>
          </cell>
          <cell r="HS190" t="e">
            <v>#N/A</v>
          </cell>
          <cell r="HT190" t="e">
            <v>#N/A</v>
          </cell>
          <cell r="HU190" t="e">
            <v>#N/A</v>
          </cell>
          <cell r="HV190" t="e">
            <v>#N/A</v>
          </cell>
          <cell r="HW190" t="e">
            <v>#N/A</v>
          </cell>
          <cell r="HX190" t="e">
            <v>#N/A</v>
          </cell>
          <cell r="HY190" t="e">
            <v>#N/A</v>
          </cell>
          <cell r="HZ190" t="e">
            <v>#N/A</v>
          </cell>
          <cell r="IA190" t="e">
            <v>#N/A</v>
          </cell>
          <cell r="IB190" t="e">
            <v>#N/A</v>
          </cell>
          <cell r="IC190" t="e">
            <v>#N/A</v>
          </cell>
          <cell r="ID190" t="e">
            <v>#N/A</v>
          </cell>
          <cell r="IE190" t="e">
            <v>#N/A</v>
          </cell>
          <cell r="IF190" t="e">
            <v>#N/A</v>
          </cell>
          <cell r="IG190" t="e">
            <v>#N/A</v>
          </cell>
          <cell r="IH190" t="e">
            <v>#N/A</v>
          </cell>
          <cell r="II190" t="e">
            <v>#N/A</v>
          </cell>
          <cell r="IJ190" t="e">
            <v>#N/A</v>
          </cell>
          <cell r="IK190">
            <v>283442</v>
          </cell>
          <cell r="IL190" t="e">
            <v>#N/A</v>
          </cell>
          <cell r="IM190" t="e">
            <v>#N/A</v>
          </cell>
          <cell r="IN190" t="e">
            <v>#N/A</v>
          </cell>
          <cell r="IO190" t="e">
            <v>#N/A</v>
          </cell>
          <cell r="IP190" t="e">
            <v>#N/A</v>
          </cell>
          <cell r="IQ190" t="e">
            <v>#N/A</v>
          </cell>
          <cell r="IR190" t="e">
            <v>#N/A</v>
          </cell>
          <cell r="IS190" t="e">
            <v>#N/A</v>
          </cell>
          <cell r="IT190" t="e">
            <v>#N/A</v>
          </cell>
          <cell r="IU190" t="e">
            <v>#N/A</v>
          </cell>
          <cell r="IV190" t="e">
            <v>#N/A</v>
          </cell>
          <cell r="IW190" t="e">
            <v>#N/A</v>
          </cell>
          <cell r="IX190" t="e">
            <v>#N/A</v>
          </cell>
          <cell r="IY190" t="e">
            <v>#N/A</v>
          </cell>
          <cell r="IZ190" t="e">
            <v>#N/A</v>
          </cell>
          <cell r="JA190" t="e">
            <v>#N/A</v>
          </cell>
          <cell r="JB190" t="e">
            <v>#N/A</v>
          </cell>
          <cell r="JC190" t="e">
            <v>#N/A</v>
          </cell>
          <cell r="JD190" t="e">
            <v>#N/A</v>
          </cell>
          <cell r="JE190" t="e">
            <v>#N/A</v>
          </cell>
          <cell r="JF190" t="e">
            <v>#N/A</v>
          </cell>
          <cell r="JG190" t="e">
            <v>#N/A</v>
          </cell>
          <cell r="JH190" t="e">
            <v>#N/A</v>
          </cell>
          <cell r="JI190" t="e">
            <v>#N/A</v>
          </cell>
          <cell r="JJ190" t="e">
            <v>#N/A</v>
          </cell>
          <cell r="JK190" t="e">
            <v>#N/A</v>
          </cell>
          <cell r="JL190" t="e">
            <v>#N/A</v>
          </cell>
          <cell r="JM190" t="e">
            <v>#N/A</v>
          </cell>
          <cell r="JN190" t="e">
            <v>#N/A</v>
          </cell>
          <cell r="JO190" t="e">
            <v>#N/A</v>
          </cell>
          <cell r="JP190" t="e">
            <v>#N/A</v>
          </cell>
          <cell r="JQ190" t="e">
            <v>#N/A</v>
          </cell>
          <cell r="JR190" t="e">
            <v>#N/A</v>
          </cell>
          <cell r="JS190" t="e">
            <v>#N/A</v>
          </cell>
          <cell r="JT190" t="e">
            <v>#N/A</v>
          </cell>
          <cell r="JU190" t="e">
            <v>#N/A</v>
          </cell>
          <cell r="JV190" t="e">
            <v>#N/A</v>
          </cell>
          <cell r="JW190" t="e">
            <v>#N/A</v>
          </cell>
          <cell r="JX190" t="e">
            <v>#N/A</v>
          </cell>
          <cell r="JY190" t="e">
            <v>#N/A</v>
          </cell>
          <cell r="JZ190" t="e">
            <v>#N/A</v>
          </cell>
          <cell r="KA190" t="e">
            <v>#N/A</v>
          </cell>
          <cell r="KB190" t="e">
            <v>#N/A</v>
          </cell>
          <cell r="KC190" t="e">
            <v>#N/A</v>
          </cell>
          <cell r="KD190" t="e">
            <v>#N/A</v>
          </cell>
          <cell r="KE190" t="e">
            <v>#N/A</v>
          </cell>
          <cell r="KF190" t="e">
            <v>#N/A</v>
          </cell>
          <cell r="KG190" t="e">
            <v>#N/A</v>
          </cell>
          <cell r="KH190" t="e">
            <v>#N/A</v>
          </cell>
          <cell r="KI190" t="e">
            <v>#N/A</v>
          </cell>
          <cell r="KJ190" t="e">
            <v>#N/A</v>
          </cell>
          <cell r="KK190" t="e">
            <v>#N/A</v>
          </cell>
          <cell r="KL190" t="e">
            <v>#N/A</v>
          </cell>
          <cell r="KM190" t="e">
            <v>#N/A</v>
          </cell>
          <cell r="KN190" t="e">
            <v>#N/A</v>
          </cell>
          <cell r="KO190" t="e">
            <v>#N/A</v>
          </cell>
          <cell r="KP190" t="e">
            <v>#N/A</v>
          </cell>
          <cell r="KQ190" t="e">
            <v>#N/A</v>
          </cell>
          <cell r="KR190" t="e">
            <v>#N/A</v>
          </cell>
          <cell r="KS190" t="e">
            <v>#N/A</v>
          </cell>
          <cell r="KT190" t="e">
            <v>#N/A</v>
          </cell>
          <cell r="KU190" t="e">
            <v>#N/A</v>
          </cell>
          <cell r="KV190" t="e">
            <v>#N/A</v>
          </cell>
          <cell r="KW190" t="e">
            <v>#N/A</v>
          </cell>
          <cell r="KX190">
            <v>477165</v>
          </cell>
        </row>
        <row r="191">
          <cell r="B191" t="str">
            <v>Stanislaus Overlay</v>
          </cell>
          <cell r="E191">
            <v>128592</v>
          </cell>
          <cell r="F191" t="e">
            <v>#N/A</v>
          </cell>
          <cell r="G191" t="e">
            <v>#N/A</v>
          </cell>
          <cell r="H191" t="e">
            <v>#N/A</v>
          </cell>
          <cell r="I191" t="e">
            <v>#N/A</v>
          </cell>
          <cell r="J191" t="e">
            <v>#N/A</v>
          </cell>
          <cell r="K191" t="e">
            <v>#N/A</v>
          </cell>
          <cell r="L191" t="e">
            <v>#N/A</v>
          </cell>
          <cell r="M191" t="e">
            <v>#N/A</v>
          </cell>
          <cell r="N191" t="e">
            <v>#N/A</v>
          </cell>
          <cell r="O191" t="e">
            <v>#N/A</v>
          </cell>
          <cell r="P191" t="e">
            <v>#N/A</v>
          </cell>
          <cell r="Q191" t="e">
            <v>#N/A</v>
          </cell>
          <cell r="R191" t="e">
            <v>#N/A</v>
          </cell>
          <cell r="S191" t="e">
            <v>#N/A</v>
          </cell>
          <cell r="T191" t="e">
            <v>#N/A</v>
          </cell>
          <cell r="U191" t="e">
            <v>#N/A</v>
          </cell>
          <cell r="V191" t="e">
            <v>#N/A</v>
          </cell>
          <cell r="W191" t="e">
            <v>#N/A</v>
          </cell>
          <cell r="X191" t="e">
            <v>#N/A</v>
          </cell>
          <cell r="Y191" t="e">
            <v>#N/A</v>
          </cell>
          <cell r="Z191" t="e">
            <v>#N/A</v>
          </cell>
          <cell r="AA191" t="e">
            <v>#N/A</v>
          </cell>
          <cell r="AB191" t="e">
            <v>#N/A</v>
          </cell>
          <cell r="AC191" t="e">
            <v>#N/A</v>
          </cell>
          <cell r="AD191" t="e">
            <v>#N/A</v>
          </cell>
          <cell r="AE191" t="e">
            <v>#N/A</v>
          </cell>
          <cell r="AF191" t="e">
            <v>#N/A</v>
          </cell>
          <cell r="AG191" t="e">
            <v>#N/A</v>
          </cell>
          <cell r="AH191" t="e">
            <v>#N/A</v>
          </cell>
          <cell r="AI191" t="e">
            <v>#N/A</v>
          </cell>
          <cell r="AJ191" t="e">
            <v>#N/A</v>
          </cell>
          <cell r="AK191" t="e">
            <v>#N/A</v>
          </cell>
          <cell r="AL191" t="e">
            <v>#N/A</v>
          </cell>
          <cell r="AM191" t="e">
            <v>#N/A</v>
          </cell>
          <cell r="AN191" t="e">
            <v>#N/A</v>
          </cell>
          <cell r="AO191" t="e">
            <v>#N/A</v>
          </cell>
          <cell r="AP191" t="e">
            <v>#N/A</v>
          </cell>
          <cell r="AQ191" t="e">
            <v>#N/A</v>
          </cell>
          <cell r="AR191" t="e">
            <v>#N/A</v>
          </cell>
          <cell r="AS191" t="e">
            <v>#N/A</v>
          </cell>
          <cell r="AT191" t="e">
            <v>#N/A</v>
          </cell>
          <cell r="AU191" t="e">
            <v>#N/A</v>
          </cell>
          <cell r="AV191" t="e">
            <v>#N/A</v>
          </cell>
          <cell r="AW191" t="e">
            <v>#N/A</v>
          </cell>
          <cell r="AX191" t="e">
            <v>#N/A</v>
          </cell>
          <cell r="AY191" t="e">
            <v>#N/A</v>
          </cell>
          <cell r="AZ191" t="e">
            <v>#N/A</v>
          </cell>
          <cell r="BA191" t="e">
            <v>#N/A</v>
          </cell>
          <cell r="BB191" t="e">
            <v>#N/A</v>
          </cell>
          <cell r="BC191" t="e">
            <v>#N/A</v>
          </cell>
          <cell r="BD191" t="e">
            <v>#N/A</v>
          </cell>
          <cell r="BE191" t="e">
            <v>#N/A</v>
          </cell>
          <cell r="BF191" t="e">
            <v>#N/A</v>
          </cell>
          <cell r="BG191" t="e">
            <v>#N/A</v>
          </cell>
          <cell r="BH191" t="e">
            <v>#N/A</v>
          </cell>
          <cell r="BI191" t="e">
            <v>#N/A</v>
          </cell>
          <cell r="BJ191" t="e">
            <v>#N/A</v>
          </cell>
          <cell r="BK191" t="e">
            <v>#N/A</v>
          </cell>
          <cell r="BL191" t="e">
            <v>#N/A</v>
          </cell>
          <cell r="BM191">
            <v>166806</v>
          </cell>
          <cell r="BN191" t="e">
            <v>#N/A</v>
          </cell>
          <cell r="BO191" t="e">
            <v>#N/A</v>
          </cell>
          <cell r="BP191" t="e">
            <v>#N/A</v>
          </cell>
          <cell r="BQ191" t="e">
            <v>#N/A</v>
          </cell>
          <cell r="BR191" t="e">
            <v>#N/A</v>
          </cell>
          <cell r="BS191" t="e">
            <v>#N/A</v>
          </cell>
          <cell r="BT191" t="e">
            <v>#N/A</v>
          </cell>
          <cell r="BU191" t="e">
            <v>#N/A</v>
          </cell>
          <cell r="BV191" t="e">
            <v>#N/A</v>
          </cell>
          <cell r="BW191" t="e">
            <v>#N/A</v>
          </cell>
          <cell r="BX191" t="e">
            <v>#N/A</v>
          </cell>
          <cell r="BY191" t="e">
            <v>#N/A</v>
          </cell>
          <cell r="BZ191" t="e">
            <v>#N/A</v>
          </cell>
          <cell r="CA191" t="e">
            <v>#N/A</v>
          </cell>
          <cell r="CB191" t="e">
            <v>#N/A</v>
          </cell>
          <cell r="CC191" t="e">
            <v>#N/A</v>
          </cell>
          <cell r="CD191" t="e">
            <v>#N/A</v>
          </cell>
          <cell r="CE191" t="e">
            <v>#N/A</v>
          </cell>
          <cell r="CF191" t="e">
            <v>#N/A</v>
          </cell>
          <cell r="CG191" t="e">
            <v>#N/A</v>
          </cell>
          <cell r="CH191" t="e">
            <v>#N/A</v>
          </cell>
          <cell r="CI191" t="e">
            <v>#N/A</v>
          </cell>
          <cell r="CJ191" t="e">
            <v>#N/A</v>
          </cell>
          <cell r="CK191" t="e">
            <v>#N/A</v>
          </cell>
          <cell r="CL191" t="e">
            <v>#N/A</v>
          </cell>
          <cell r="CM191" t="e">
            <v>#N/A</v>
          </cell>
          <cell r="CN191" t="e">
            <v>#N/A</v>
          </cell>
          <cell r="CO191" t="e">
            <v>#N/A</v>
          </cell>
          <cell r="CP191" t="e">
            <v>#N/A</v>
          </cell>
          <cell r="CQ191" t="e">
            <v>#N/A</v>
          </cell>
          <cell r="CR191" t="e">
            <v>#N/A</v>
          </cell>
          <cell r="CS191" t="e">
            <v>#N/A</v>
          </cell>
          <cell r="CT191" t="e">
            <v>#N/A</v>
          </cell>
          <cell r="CU191" t="e">
            <v>#N/A</v>
          </cell>
          <cell r="CV191" t="e">
            <v>#N/A</v>
          </cell>
          <cell r="CW191" t="e">
            <v>#N/A</v>
          </cell>
          <cell r="CX191" t="e">
            <v>#N/A</v>
          </cell>
          <cell r="CY191" t="e">
            <v>#N/A</v>
          </cell>
          <cell r="CZ191" t="e">
            <v>#N/A</v>
          </cell>
          <cell r="DA191" t="e">
            <v>#N/A</v>
          </cell>
          <cell r="DB191" t="e">
            <v>#N/A</v>
          </cell>
          <cell r="DC191" t="e">
            <v>#N/A</v>
          </cell>
          <cell r="DD191" t="e">
            <v>#N/A</v>
          </cell>
          <cell r="DE191" t="e">
            <v>#N/A</v>
          </cell>
          <cell r="DF191" t="e">
            <v>#N/A</v>
          </cell>
          <cell r="DG191" t="e">
            <v>#N/A</v>
          </cell>
          <cell r="DH191" t="e">
            <v>#N/A</v>
          </cell>
          <cell r="DI191" t="e">
            <v>#N/A</v>
          </cell>
          <cell r="DJ191" t="e">
            <v>#N/A</v>
          </cell>
          <cell r="DK191" t="e">
            <v>#N/A</v>
          </cell>
          <cell r="DL191" t="e">
            <v>#N/A</v>
          </cell>
          <cell r="DM191" t="e">
            <v>#N/A</v>
          </cell>
          <cell r="DN191" t="e">
            <v>#N/A</v>
          </cell>
          <cell r="DO191" t="e">
            <v>#N/A</v>
          </cell>
          <cell r="DP191" t="e">
            <v>#N/A</v>
          </cell>
          <cell r="DQ191" t="e">
            <v>#N/A</v>
          </cell>
          <cell r="DR191" t="e">
            <v>#N/A</v>
          </cell>
          <cell r="DS191" t="e">
            <v>#N/A</v>
          </cell>
          <cell r="DT191" t="e">
            <v>#N/A</v>
          </cell>
          <cell r="DU191">
            <v>410864</v>
          </cell>
          <cell r="DV191" t="e">
            <v>#N/A</v>
          </cell>
          <cell r="DW191" t="e">
            <v>#N/A</v>
          </cell>
          <cell r="DX191" t="e">
            <v>#N/A</v>
          </cell>
          <cell r="DY191" t="e">
            <v>#N/A</v>
          </cell>
          <cell r="DZ191" t="e">
            <v>#N/A</v>
          </cell>
          <cell r="EA191" t="e">
            <v>#N/A</v>
          </cell>
          <cell r="EB191" t="e">
            <v>#N/A</v>
          </cell>
          <cell r="EC191" t="e">
            <v>#N/A</v>
          </cell>
          <cell r="ED191" t="e">
            <v>#N/A</v>
          </cell>
          <cell r="EE191" t="e">
            <v>#N/A</v>
          </cell>
          <cell r="EF191" t="e">
            <v>#N/A</v>
          </cell>
          <cell r="EG191" t="e">
            <v>#N/A</v>
          </cell>
          <cell r="EH191" t="e">
            <v>#N/A</v>
          </cell>
          <cell r="EI191" t="e">
            <v>#N/A</v>
          </cell>
          <cell r="EJ191" t="e">
            <v>#N/A</v>
          </cell>
          <cell r="EK191" t="e">
            <v>#N/A</v>
          </cell>
          <cell r="EL191" t="e">
            <v>#N/A</v>
          </cell>
          <cell r="EM191" t="e">
            <v>#N/A</v>
          </cell>
          <cell r="EN191" t="e">
            <v>#N/A</v>
          </cell>
          <cell r="EO191" t="e">
            <v>#N/A</v>
          </cell>
          <cell r="EP191" t="e">
            <v>#N/A</v>
          </cell>
          <cell r="EQ191" t="e">
            <v>#N/A</v>
          </cell>
          <cell r="ER191" t="e">
            <v>#N/A</v>
          </cell>
          <cell r="ES191" t="e">
            <v>#N/A</v>
          </cell>
          <cell r="ET191" t="e">
            <v>#N/A</v>
          </cell>
          <cell r="EU191" t="e">
            <v>#N/A</v>
          </cell>
          <cell r="EV191" t="e">
            <v>#N/A</v>
          </cell>
          <cell r="EW191" t="e">
            <v>#N/A</v>
          </cell>
          <cell r="EX191" t="e">
            <v>#N/A</v>
          </cell>
          <cell r="EY191" t="e">
            <v>#N/A</v>
          </cell>
          <cell r="EZ191" t="e">
            <v>#N/A</v>
          </cell>
          <cell r="FA191" t="e">
            <v>#N/A</v>
          </cell>
          <cell r="FB191" t="e">
            <v>#N/A</v>
          </cell>
          <cell r="FC191" t="e">
            <v>#N/A</v>
          </cell>
          <cell r="FD191" t="e">
            <v>#N/A</v>
          </cell>
          <cell r="FE191" t="e">
            <v>#N/A</v>
          </cell>
          <cell r="FF191" t="e">
            <v>#N/A</v>
          </cell>
          <cell r="FG191" t="e">
            <v>#N/A</v>
          </cell>
          <cell r="FH191" t="e">
            <v>#N/A</v>
          </cell>
          <cell r="FI191" t="e">
            <v>#N/A</v>
          </cell>
          <cell r="FJ191" t="e">
            <v>#N/A</v>
          </cell>
          <cell r="FK191" t="e">
            <v>#N/A</v>
          </cell>
          <cell r="FL191" t="e">
            <v>#N/A</v>
          </cell>
          <cell r="FM191" t="e">
            <v>#N/A</v>
          </cell>
          <cell r="FN191" t="e">
            <v>#N/A</v>
          </cell>
          <cell r="FO191" t="e">
            <v>#N/A</v>
          </cell>
          <cell r="FP191" t="e">
            <v>#N/A</v>
          </cell>
          <cell r="FQ191" t="e">
            <v>#N/A</v>
          </cell>
          <cell r="FR191" t="e">
            <v>#N/A</v>
          </cell>
          <cell r="FS191" t="e">
            <v>#N/A</v>
          </cell>
          <cell r="FT191" t="e">
            <v>#N/A</v>
          </cell>
          <cell r="FU191" t="e">
            <v>#N/A</v>
          </cell>
          <cell r="FV191" t="e">
            <v>#N/A</v>
          </cell>
          <cell r="FW191" t="e">
            <v>#N/A</v>
          </cell>
          <cell r="FX191" t="e">
            <v>#N/A</v>
          </cell>
          <cell r="FY191" t="e">
            <v>#N/A</v>
          </cell>
          <cell r="FZ191" t="e">
            <v>#N/A</v>
          </cell>
          <cell r="GA191" t="e">
            <v>#N/A</v>
          </cell>
          <cell r="GB191" t="e">
            <v>#N/A</v>
          </cell>
          <cell r="GC191">
            <v>152035</v>
          </cell>
          <cell r="GD191" t="e">
            <v>#N/A</v>
          </cell>
          <cell r="GE191" t="e">
            <v>#N/A</v>
          </cell>
          <cell r="GF191" t="e">
            <v>#N/A</v>
          </cell>
          <cell r="GG191" t="e">
            <v>#N/A</v>
          </cell>
          <cell r="GH191" t="e">
            <v>#N/A</v>
          </cell>
          <cell r="GI191" t="e">
            <v>#N/A</v>
          </cell>
          <cell r="GJ191" t="e">
            <v>#N/A</v>
          </cell>
          <cell r="GK191" t="e">
            <v>#N/A</v>
          </cell>
          <cell r="GL191" t="e">
            <v>#N/A</v>
          </cell>
          <cell r="GM191" t="e">
            <v>#N/A</v>
          </cell>
          <cell r="GN191" t="e">
            <v>#N/A</v>
          </cell>
          <cell r="GO191" t="e">
            <v>#N/A</v>
          </cell>
          <cell r="GP191" t="e">
            <v>#N/A</v>
          </cell>
          <cell r="GQ191" t="e">
            <v>#N/A</v>
          </cell>
          <cell r="GR191" t="e">
            <v>#N/A</v>
          </cell>
          <cell r="GS191" t="e">
            <v>#N/A</v>
          </cell>
          <cell r="GT191" t="e">
            <v>#N/A</v>
          </cell>
          <cell r="GU191" t="e">
            <v>#N/A</v>
          </cell>
          <cell r="GV191" t="e">
            <v>#N/A</v>
          </cell>
          <cell r="GW191" t="e">
            <v>#N/A</v>
          </cell>
          <cell r="GX191" t="e">
            <v>#N/A</v>
          </cell>
          <cell r="GY191" t="e">
            <v>#N/A</v>
          </cell>
          <cell r="GZ191" t="e">
            <v>#N/A</v>
          </cell>
          <cell r="HA191" t="e">
            <v>#N/A</v>
          </cell>
          <cell r="HB191" t="e">
            <v>#N/A</v>
          </cell>
          <cell r="HC191" t="e">
            <v>#N/A</v>
          </cell>
          <cell r="HD191" t="e">
            <v>#N/A</v>
          </cell>
          <cell r="HE191" t="e">
            <v>#N/A</v>
          </cell>
          <cell r="HF191" t="e">
            <v>#N/A</v>
          </cell>
          <cell r="HG191" t="e">
            <v>#N/A</v>
          </cell>
          <cell r="HH191" t="e">
            <v>#N/A</v>
          </cell>
          <cell r="HI191" t="e">
            <v>#N/A</v>
          </cell>
          <cell r="HJ191" t="e">
            <v>#N/A</v>
          </cell>
          <cell r="HK191" t="e">
            <v>#N/A</v>
          </cell>
          <cell r="HL191" t="e">
            <v>#N/A</v>
          </cell>
          <cell r="HM191" t="e">
            <v>#N/A</v>
          </cell>
          <cell r="HN191" t="e">
            <v>#N/A</v>
          </cell>
          <cell r="HO191" t="e">
            <v>#N/A</v>
          </cell>
          <cell r="HP191" t="e">
            <v>#N/A</v>
          </cell>
          <cell r="HQ191" t="e">
            <v>#N/A</v>
          </cell>
          <cell r="HR191" t="e">
            <v>#N/A</v>
          </cell>
          <cell r="HS191" t="e">
            <v>#N/A</v>
          </cell>
          <cell r="HT191" t="e">
            <v>#N/A</v>
          </cell>
          <cell r="HU191" t="e">
            <v>#N/A</v>
          </cell>
          <cell r="HV191" t="e">
            <v>#N/A</v>
          </cell>
          <cell r="HW191" t="e">
            <v>#N/A</v>
          </cell>
          <cell r="HX191" t="e">
            <v>#N/A</v>
          </cell>
          <cell r="HY191" t="e">
            <v>#N/A</v>
          </cell>
          <cell r="HZ191" t="e">
            <v>#N/A</v>
          </cell>
          <cell r="IA191" t="e">
            <v>#N/A</v>
          </cell>
          <cell r="IB191" t="e">
            <v>#N/A</v>
          </cell>
          <cell r="IC191" t="e">
            <v>#N/A</v>
          </cell>
          <cell r="ID191" t="e">
            <v>#N/A</v>
          </cell>
          <cell r="IE191" t="e">
            <v>#N/A</v>
          </cell>
          <cell r="IF191" t="e">
            <v>#N/A</v>
          </cell>
          <cell r="IG191" t="e">
            <v>#N/A</v>
          </cell>
          <cell r="IH191" t="e">
            <v>#N/A</v>
          </cell>
          <cell r="II191" t="e">
            <v>#N/A</v>
          </cell>
          <cell r="IJ191" t="e">
            <v>#N/A</v>
          </cell>
          <cell r="IK191">
            <v>254054</v>
          </cell>
          <cell r="IL191" t="e">
            <v>#N/A</v>
          </cell>
          <cell r="IM191" t="e">
            <v>#N/A</v>
          </cell>
          <cell r="IN191" t="e">
            <v>#N/A</v>
          </cell>
          <cell r="IO191" t="e">
            <v>#N/A</v>
          </cell>
          <cell r="IP191" t="e">
            <v>#N/A</v>
          </cell>
          <cell r="IQ191" t="e">
            <v>#N/A</v>
          </cell>
          <cell r="IR191" t="e">
            <v>#N/A</v>
          </cell>
          <cell r="IS191" t="e">
            <v>#N/A</v>
          </cell>
          <cell r="IT191" t="e">
            <v>#N/A</v>
          </cell>
          <cell r="IU191" t="e">
            <v>#N/A</v>
          </cell>
          <cell r="IV191" t="e">
            <v>#N/A</v>
          </cell>
          <cell r="IW191" t="e">
            <v>#N/A</v>
          </cell>
          <cell r="IX191" t="e">
            <v>#N/A</v>
          </cell>
          <cell r="IY191" t="e">
            <v>#N/A</v>
          </cell>
          <cell r="IZ191" t="e">
            <v>#N/A</v>
          </cell>
          <cell r="JA191" t="e">
            <v>#N/A</v>
          </cell>
          <cell r="JB191" t="e">
            <v>#N/A</v>
          </cell>
          <cell r="JC191" t="e">
            <v>#N/A</v>
          </cell>
          <cell r="JD191" t="e">
            <v>#N/A</v>
          </cell>
          <cell r="JE191" t="e">
            <v>#N/A</v>
          </cell>
          <cell r="JF191" t="e">
            <v>#N/A</v>
          </cell>
          <cell r="JG191" t="e">
            <v>#N/A</v>
          </cell>
          <cell r="JH191" t="e">
            <v>#N/A</v>
          </cell>
          <cell r="JI191" t="e">
            <v>#N/A</v>
          </cell>
          <cell r="JJ191" t="e">
            <v>#N/A</v>
          </cell>
          <cell r="JK191" t="e">
            <v>#N/A</v>
          </cell>
          <cell r="JL191" t="e">
            <v>#N/A</v>
          </cell>
          <cell r="JM191" t="e">
            <v>#N/A</v>
          </cell>
          <cell r="JN191" t="e">
            <v>#N/A</v>
          </cell>
          <cell r="JO191" t="e">
            <v>#N/A</v>
          </cell>
          <cell r="JP191" t="e">
            <v>#N/A</v>
          </cell>
          <cell r="JQ191" t="e">
            <v>#N/A</v>
          </cell>
          <cell r="JR191" t="e">
            <v>#N/A</v>
          </cell>
          <cell r="JS191" t="e">
            <v>#N/A</v>
          </cell>
          <cell r="JT191" t="e">
            <v>#N/A</v>
          </cell>
          <cell r="JU191" t="e">
            <v>#N/A</v>
          </cell>
          <cell r="JV191" t="e">
            <v>#N/A</v>
          </cell>
          <cell r="JW191" t="e">
            <v>#N/A</v>
          </cell>
          <cell r="JX191" t="e">
            <v>#N/A</v>
          </cell>
          <cell r="JY191" t="e">
            <v>#N/A</v>
          </cell>
          <cell r="JZ191" t="e">
            <v>#N/A</v>
          </cell>
          <cell r="KA191" t="e">
            <v>#N/A</v>
          </cell>
          <cell r="KB191" t="e">
            <v>#N/A</v>
          </cell>
          <cell r="KC191" t="e">
            <v>#N/A</v>
          </cell>
          <cell r="KD191" t="e">
            <v>#N/A</v>
          </cell>
          <cell r="KE191" t="e">
            <v>#N/A</v>
          </cell>
          <cell r="KF191" t="e">
            <v>#N/A</v>
          </cell>
          <cell r="KG191" t="e">
            <v>#N/A</v>
          </cell>
          <cell r="KH191" t="e">
            <v>#N/A</v>
          </cell>
          <cell r="KI191" t="e">
            <v>#N/A</v>
          </cell>
          <cell r="KJ191" t="e">
            <v>#N/A</v>
          </cell>
          <cell r="KK191" t="e">
            <v>#N/A</v>
          </cell>
          <cell r="KL191" t="e">
            <v>#N/A</v>
          </cell>
          <cell r="KM191" t="e">
            <v>#N/A</v>
          </cell>
          <cell r="KN191" t="e">
            <v>#N/A</v>
          </cell>
          <cell r="KO191" t="e">
            <v>#N/A</v>
          </cell>
          <cell r="KP191" t="e">
            <v>#N/A</v>
          </cell>
          <cell r="KQ191" t="e">
            <v>#N/A</v>
          </cell>
          <cell r="KR191" t="e">
            <v>#N/A</v>
          </cell>
          <cell r="KS191" t="e">
            <v>#N/A</v>
          </cell>
          <cell r="KT191" t="e">
            <v>#N/A</v>
          </cell>
          <cell r="KU191" t="e">
            <v>#N/A</v>
          </cell>
          <cell r="KV191" t="e">
            <v>#N/A</v>
          </cell>
          <cell r="KW191" t="e">
            <v>#N/A</v>
          </cell>
          <cell r="KX191">
            <v>406038</v>
          </cell>
        </row>
        <row r="192">
          <cell r="B192" t="str">
            <v>Tulare Overlay</v>
          </cell>
          <cell r="E192">
            <v>96919</v>
          </cell>
          <cell r="F192" t="e">
            <v>#N/A</v>
          </cell>
          <cell r="G192" t="e">
            <v>#N/A</v>
          </cell>
          <cell r="H192" t="e">
            <v>#N/A</v>
          </cell>
          <cell r="I192" t="e">
            <v>#N/A</v>
          </cell>
          <cell r="J192" t="e">
            <v>#N/A</v>
          </cell>
          <cell r="K192" t="e">
            <v>#N/A</v>
          </cell>
          <cell r="L192" t="e">
            <v>#N/A</v>
          </cell>
          <cell r="M192" t="e">
            <v>#N/A</v>
          </cell>
          <cell r="N192" t="e">
            <v>#N/A</v>
          </cell>
          <cell r="O192" t="e">
            <v>#N/A</v>
          </cell>
          <cell r="P192" t="e">
            <v>#N/A</v>
          </cell>
          <cell r="Q192" t="e">
            <v>#N/A</v>
          </cell>
          <cell r="R192" t="e">
            <v>#N/A</v>
          </cell>
          <cell r="S192" t="e">
            <v>#N/A</v>
          </cell>
          <cell r="T192" t="e">
            <v>#N/A</v>
          </cell>
          <cell r="U192" t="e">
            <v>#N/A</v>
          </cell>
          <cell r="V192" t="e">
            <v>#N/A</v>
          </cell>
          <cell r="W192" t="e">
            <v>#N/A</v>
          </cell>
          <cell r="X192" t="e">
            <v>#N/A</v>
          </cell>
          <cell r="Y192" t="e">
            <v>#N/A</v>
          </cell>
          <cell r="Z192" t="e">
            <v>#N/A</v>
          </cell>
          <cell r="AA192" t="e">
            <v>#N/A</v>
          </cell>
          <cell r="AB192" t="e">
            <v>#N/A</v>
          </cell>
          <cell r="AC192" t="e">
            <v>#N/A</v>
          </cell>
          <cell r="AD192" t="e">
            <v>#N/A</v>
          </cell>
          <cell r="AE192" t="e">
            <v>#N/A</v>
          </cell>
          <cell r="AF192" t="e">
            <v>#N/A</v>
          </cell>
          <cell r="AG192" t="e">
            <v>#N/A</v>
          </cell>
          <cell r="AH192" t="e">
            <v>#N/A</v>
          </cell>
          <cell r="AI192" t="e">
            <v>#N/A</v>
          </cell>
          <cell r="AJ192" t="e">
            <v>#N/A</v>
          </cell>
          <cell r="AK192" t="e">
            <v>#N/A</v>
          </cell>
          <cell r="AL192" t="e">
            <v>#N/A</v>
          </cell>
          <cell r="AM192" t="e">
            <v>#N/A</v>
          </cell>
          <cell r="AN192" t="e">
            <v>#N/A</v>
          </cell>
          <cell r="AO192" t="e">
            <v>#N/A</v>
          </cell>
          <cell r="AP192" t="e">
            <v>#N/A</v>
          </cell>
          <cell r="AQ192" t="e">
            <v>#N/A</v>
          </cell>
          <cell r="AR192" t="e">
            <v>#N/A</v>
          </cell>
          <cell r="AS192" t="e">
            <v>#N/A</v>
          </cell>
          <cell r="AT192" t="e">
            <v>#N/A</v>
          </cell>
          <cell r="AU192" t="e">
            <v>#N/A</v>
          </cell>
          <cell r="AV192" t="e">
            <v>#N/A</v>
          </cell>
          <cell r="AW192" t="e">
            <v>#N/A</v>
          </cell>
          <cell r="AX192" t="e">
            <v>#N/A</v>
          </cell>
          <cell r="AY192" t="e">
            <v>#N/A</v>
          </cell>
          <cell r="AZ192" t="e">
            <v>#N/A</v>
          </cell>
          <cell r="BA192" t="e">
            <v>#N/A</v>
          </cell>
          <cell r="BB192" t="e">
            <v>#N/A</v>
          </cell>
          <cell r="BC192" t="e">
            <v>#N/A</v>
          </cell>
          <cell r="BD192" t="e">
            <v>#N/A</v>
          </cell>
          <cell r="BE192" t="e">
            <v>#N/A</v>
          </cell>
          <cell r="BF192" t="e">
            <v>#N/A</v>
          </cell>
          <cell r="BG192" t="e">
            <v>#N/A</v>
          </cell>
          <cell r="BH192" t="e">
            <v>#N/A</v>
          </cell>
          <cell r="BI192" t="e">
            <v>#N/A</v>
          </cell>
          <cell r="BJ192" t="e">
            <v>#N/A</v>
          </cell>
          <cell r="BK192" t="e">
            <v>#N/A</v>
          </cell>
          <cell r="BL192" t="e">
            <v>#N/A</v>
          </cell>
          <cell r="BM192">
            <v>107487</v>
          </cell>
          <cell r="BN192" t="e">
            <v>#N/A</v>
          </cell>
          <cell r="BO192" t="e">
            <v>#N/A</v>
          </cell>
          <cell r="BP192" t="e">
            <v>#N/A</v>
          </cell>
          <cell r="BQ192" t="e">
            <v>#N/A</v>
          </cell>
          <cell r="BR192" t="e">
            <v>#N/A</v>
          </cell>
          <cell r="BS192" t="e">
            <v>#N/A</v>
          </cell>
          <cell r="BT192" t="e">
            <v>#N/A</v>
          </cell>
          <cell r="BU192" t="e">
            <v>#N/A</v>
          </cell>
          <cell r="BV192" t="e">
            <v>#N/A</v>
          </cell>
          <cell r="BW192" t="e">
            <v>#N/A</v>
          </cell>
          <cell r="BX192" t="e">
            <v>#N/A</v>
          </cell>
          <cell r="BY192" t="e">
            <v>#N/A</v>
          </cell>
          <cell r="BZ192" t="e">
            <v>#N/A</v>
          </cell>
          <cell r="CA192" t="e">
            <v>#N/A</v>
          </cell>
          <cell r="CB192" t="e">
            <v>#N/A</v>
          </cell>
          <cell r="CC192" t="e">
            <v>#N/A</v>
          </cell>
          <cell r="CD192" t="e">
            <v>#N/A</v>
          </cell>
          <cell r="CE192" t="e">
            <v>#N/A</v>
          </cell>
          <cell r="CF192" t="e">
            <v>#N/A</v>
          </cell>
          <cell r="CG192" t="e">
            <v>#N/A</v>
          </cell>
          <cell r="CH192" t="e">
            <v>#N/A</v>
          </cell>
          <cell r="CI192" t="e">
            <v>#N/A</v>
          </cell>
          <cell r="CJ192" t="e">
            <v>#N/A</v>
          </cell>
          <cell r="CK192" t="e">
            <v>#N/A</v>
          </cell>
          <cell r="CL192" t="e">
            <v>#N/A</v>
          </cell>
          <cell r="CM192" t="e">
            <v>#N/A</v>
          </cell>
          <cell r="CN192" t="e">
            <v>#N/A</v>
          </cell>
          <cell r="CO192" t="e">
            <v>#N/A</v>
          </cell>
          <cell r="CP192" t="e">
            <v>#N/A</v>
          </cell>
          <cell r="CQ192" t="e">
            <v>#N/A</v>
          </cell>
          <cell r="CR192" t="e">
            <v>#N/A</v>
          </cell>
          <cell r="CS192" t="e">
            <v>#N/A</v>
          </cell>
          <cell r="CT192" t="e">
            <v>#N/A</v>
          </cell>
          <cell r="CU192" t="e">
            <v>#N/A</v>
          </cell>
          <cell r="CV192" t="e">
            <v>#N/A</v>
          </cell>
          <cell r="CW192" t="e">
            <v>#N/A</v>
          </cell>
          <cell r="CX192" t="e">
            <v>#N/A</v>
          </cell>
          <cell r="CY192" t="e">
            <v>#N/A</v>
          </cell>
          <cell r="CZ192" t="e">
            <v>#N/A</v>
          </cell>
          <cell r="DA192" t="e">
            <v>#N/A</v>
          </cell>
          <cell r="DB192" t="e">
            <v>#N/A</v>
          </cell>
          <cell r="DC192" t="e">
            <v>#N/A</v>
          </cell>
          <cell r="DD192" t="e">
            <v>#N/A</v>
          </cell>
          <cell r="DE192" t="e">
            <v>#N/A</v>
          </cell>
          <cell r="DF192" t="e">
            <v>#N/A</v>
          </cell>
          <cell r="DG192" t="e">
            <v>#N/A</v>
          </cell>
          <cell r="DH192" t="e">
            <v>#N/A</v>
          </cell>
          <cell r="DI192" t="e">
            <v>#N/A</v>
          </cell>
          <cell r="DJ192" t="e">
            <v>#N/A</v>
          </cell>
          <cell r="DK192" t="e">
            <v>#N/A</v>
          </cell>
          <cell r="DL192" t="e">
            <v>#N/A</v>
          </cell>
          <cell r="DM192" t="e">
            <v>#N/A</v>
          </cell>
          <cell r="DN192" t="e">
            <v>#N/A</v>
          </cell>
          <cell r="DO192" t="e">
            <v>#N/A</v>
          </cell>
          <cell r="DP192" t="e">
            <v>#N/A</v>
          </cell>
          <cell r="DQ192" t="e">
            <v>#N/A</v>
          </cell>
          <cell r="DR192" t="e">
            <v>#N/A</v>
          </cell>
          <cell r="DS192" t="e">
            <v>#N/A</v>
          </cell>
          <cell r="DT192" t="e">
            <v>#N/A</v>
          </cell>
          <cell r="DU192">
            <v>236668</v>
          </cell>
          <cell r="DV192" t="e">
            <v>#N/A</v>
          </cell>
          <cell r="DW192" t="e">
            <v>#N/A</v>
          </cell>
          <cell r="DX192" t="e">
            <v>#N/A</v>
          </cell>
          <cell r="DY192" t="e">
            <v>#N/A</v>
          </cell>
          <cell r="DZ192" t="e">
            <v>#N/A</v>
          </cell>
          <cell r="EA192" t="e">
            <v>#N/A</v>
          </cell>
          <cell r="EB192" t="e">
            <v>#N/A</v>
          </cell>
          <cell r="EC192" t="e">
            <v>#N/A</v>
          </cell>
          <cell r="ED192" t="e">
            <v>#N/A</v>
          </cell>
          <cell r="EE192" t="e">
            <v>#N/A</v>
          </cell>
          <cell r="EF192" t="e">
            <v>#N/A</v>
          </cell>
          <cell r="EG192" t="e">
            <v>#N/A</v>
          </cell>
          <cell r="EH192" t="e">
            <v>#N/A</v>
          </cell>
          <cell r="EI192" t="e">
            <v>#N/A</v>
          </cell>
          <cell r="EJ192" t="e">
            <v>#N/A</v>
          </cell>
          <cell r="EK192" t="e">
            <v>#N/A</v>
          </cell>
          <cell r="EL192" t="e">
            <v>#N/A</v>
          </cell>
          <cell r="EM192" t="e">
            <v>#N/A</v>
          </cell>
          <cell r="EN192" t="e">
            <v>#N/A</v>
          </cell>
          <cell r="EO192" t="e">
            <v>#N/A</v>
          </cell>
          <cell r="EP192" t="e">
            <v>#N/A</v>
          </cell>
          <cell r="EQ192" t="e">
            <v>#N/A</v>
          </cell>
          <cell r="ER192" t="e">
            <v>#N/A</v>
          </cell>
          <cell r="ES192" t="e">
            <v>#N/A</v>
          </cell>
          <cell r="ET192" t="e">
            <v>#N/A</v>
          </cell>
          <cell r="EU192" t="e">
            <v>#N/A</v>
          </cell>
          <cell r="EV192" t="e">
            <v>#N/A</v>
          </cell>
          <cell r="EW192" t="e">
            <v>#N/A</v>
          </cell>
          <cell r="EX192" t="e">
            <v>#N/A</v>
          </cell>
          <cell r="EY192" t="e">
            <v>#N/A</v>
          </cell>
          <cell r="EZ192" t="e">
            <v>#N/A</v>
          </cell>
          <cell r="FA192" t="e">
            <v>#N/A</v>
          </cell>
          <cell r="FB192" t="e">
            <v>#N/A</v>
          </cell>
          <cell r="FC192" t="e">
            <v>#N/A</v>
          </cell>
          <cell r="FD192" t="e">
            <v>#N/A</v>
          </cell>
          <cell r="FE192" t="e">
            <v>#N/A</v>
          </cell>
          <cell r="FF192" t="e">
            <v>#N/A</v>
          </cell>
          <cell r="FG192" t="e">
            <v>#N/A</v>
          </cell>
          <cell r="FH192" t="e">
            <v>#N/A</v>
          </cell>
          <cell r="FI192" t="e">
            <v>#N/A</v>
          </cell>
          <cell r="FJ192" t="e">
            <v>#N/A</v>
          </cell>
          <cell r="FK192" t="e">
            <v>#N/A</v>
          </cell>
          <cell r="FL192" t="e">
            <v>#N/A</v>
          </cell>
          <cell r="FM192" t="e">
            <v>#N/A</v>
          </cell>
          <cell r="FN192" t="e">
            <v>#N/A</v>
          </cell>
          <cell r="FO192" t="e">
            <v>#N/A</v>
          </cell>
          <cell r="FP192" t="e">
            <v>#N/A</v>
          </cell>
          <cell r="FQ192" t="e">
            <v>#N/A</v>
          </cell>
          <cell r="FR192" t="e">
            <v>#N/A</v>
          </cell>
          <cell r="FS192" t="e">
            <v>#N/A</v>
          </cell>
          <cell r="FT192" t="e">
            <v>#N/A</v>
          </cell>
          <cell r="FU192" t="e">
            <v>#N/A</v>
          </cell>
          <cell r="FV192" t="e">
            <v>#N/A</v>
          </cell>
          <cell r="FW192" t="e">
            <v>#N/A</v>
          </cell>
          <cell r="FX192" t="e">
            <v>#N/A</v>
          </cell>
          <cell r="FY192" t="e">
            <v>#N/A</v>
          </cell>
          <cell r="FZ192" t="e">
            <v>#N/A</v>
          </cell>
          <cell r="GA192" t="e">
            <v>#N/A</v>
          </cell>
          <cell r="GB192" t="e">
            <v>#N/A</v>
          </cell>
          <cell r="GC192">
            <v>137342</v>
          </cell>
          <cell r="GD192" t="e">
            <v>#N/A</v>
          </cell>
          <cell r="GE192" t="e">
            <v>#N/A</v>
          </cell>
          <cell r="GF192" t="e">
            <v>#N/A</v>
          </cell>
          <cell r="GG192" t="e">
            <v>#N/A</v>
          </cell>
          <cell r="GH192" t="e">
            <v>#N/A</v>
          </cell>
          <cell r="GI192" t="e">
            <v>#N/A</v>
          </cell>
          <cell r="GJ192" t="e">
            <v>#N/A</v>
          </cell>
          <cell r="GK192" t="e">
            <v>#N/A</v>
          </cell>
          <cell r="GL192" t="e">
            <v>#N/A</v>
          </cell>
          <cell r="GM192" t="e">
            <v>#N/A</v>
          </cell>
          <cell r="GN192" t="e">
            <v>#N/A</v>
          </cell>
          <cell r="GO192" t="e">
            <v>#N/A</v>
          </cell>
          <cell r="GP192" t="e">
            <v>#N/A</v>
          </cell>
          <cell r="GQ192" t="e">
            <v>#N/A</v>
          </cell>
          <cell r="GR192" t="e">
            <v>#N/A</v>
          </cell>
          <cell r="GS192" t="e">
            <v>#N/A</v>
          </cell>
          <cell r="GT192" t="e">
            <v>#N/A</v>
          </cell>
          <cell r="GU192" t="e">
            <v>#N/A</v>
          </cell>
          <cell r="GV192" t="e">
            <v>#N/A</v>
          </cell>
          <cell r="GW192" t="e">
            <v>#N/A</v>
          </cell>
          <cell r="GX192" t="e">
            <v>#N/A</v>
          </cell>
          <cell r="GY192" t="e">
            <v>#N/A</v>
          </cell>
          <cell r="GZ192" t="e">
            <v>#N/A</v>
          </cell>
          <cell r="HA192" t="e">
            <v>#N/A</v>
          </cell>
          <cell r="HB192" t="e">
            <v>#N/A</v>
          </cell>
          <cell r="HC192" t="e">
            <v>#N/A</v>
          </cell>
          <cell r="HD192" t="e">
            <v>#N/A</v>
          </cell>
          <cell r="HE192" t="e">
            <v>#N/A</v>
          </cell>
          <cell r="HF192" t="e">
            <v>#N/A</v>
          </cell>
          <cell r="HG192" t="e">
            <v>#N/A</v>
          </cell>
          <cell r="HH192" t="e">
            <v>#N/A</v>
          </cell>
          <cell r="HI192" t="e">
            <v>#N/A</v>
          </cell>
          <cell r="HJ192" t="e">
            <v>#N/A</v>
          </cell>
          <cell r="HK192" t="e">
            <v>#N/A</v>
          </cell>
          <cell r="HL192" t="e">
            <v>#N/A</v>
          </cell>
          <cell r="HM192" t="e">
            <v>#N/A</v>
          </cell>
          <cell r="HN192" t="e">
            <v>#N/A</v>
          </cell>
          <cell r="HO192" t="e">
            <v>#N/A</v>
          </cell>
          <cell r="HP192" t="e">
            <v>#N/A</v>
          </cell>
          <cell r="HQ192" t="e">
            <v>#N/A</v>
          </cell>
          <cell r="HR192" t="e">
            <v>#N/A</v>
          </cell>
          <cell r="HS192" t="e">
            <v>#N/A</v>
          </cell>
          <cell r="HT192" t="e">
            <v>#N/A</v>
          </cell>
          <cell r="HU192" t="e">
            <v>#N/A</v>
          </cell>
          <cell r="HV192" t="e">
            <v>#N/A</v>
          </cell>
          <cell r="HW192" t="e">
            <v>#N/A</v>
          </cell>
          <cell r="HX192" t="e">
            <v>#N/A</v>
          </cell>
          <cell r="HY192" t="e">
            <v>#N/A</v>
          </cell>
          <cell r="HZ192" t="e">
            <v>#N/A</v>
          </cell>
          <cell r="IA192" t="e">
            <v>#N/A</v>
          </cell>
          <cell r="IB192" t="e">
            <v>#N/A</v>
          </cell>
          <cell r="IC192" t="e">
            <v>#N/A</v>
          </cell>
          <cell r="ID192" t="e">
            <v>#N/A</v>
          </cell>
          <cell r="IE192" t="e">
            <v>#N/A</v>
          </cell>
          <cell r="IF192" t="e">
            <v>#N/A</v>
          </cell>
          <cell r="IG192" t="e">
            <v>#N/A</v>
          </cell>
          <cell r="IH192" t="e">
            <v>#N/A</v>
          </cell>
          <cell r="II192" t="e">
            <v>#N/A</v>
          </cell>
          <cell r="IJ192" t="e">
            <v>#N/A</v>
          </cell>
          <cell r="IK192">
            <v>184412</v>
          </cell>
          <cell r="IL192" t="e">
            <v>#N/A</v>
          </cell>
          <cell r="IM192" t="e">
            <v>#N/A</v>
          </cell>
          <cell r="IN192" t="e">
            <v>#N/A</v>
          </cell>
          <cell r="IO192" t="e">
            <v>#N/A</v>
          </cell>
          <cell r="IP192" t="e">
            <v>#N/A</v>
          </cell>
          <cell r="IQ192" t="e">
            <v>#N/A</v>
          </cell>
          <cell r="IR192" t="e">
            <v>#N/A</v>
          </cell>
          <cell r="IS192" t="e">
            <v>#N/A</v>
          </cell>
          <cell r="IT192" t="e">
            <v>#N/A</v>
          </cell>
          <cell r="IU192" t="e">
            <v>#N/A</v>
          </cell>
          <cell r="IV192" t="e">
            <v>#N/A</v>
          </cell>
          <cell r="IW192" t="e">
            <v>#N/A</v>
          </cell>
          <cell r="IX192" t="e">
            <v>#N/A</v>
          </cell>
          <cell r="IY192" t="e">
            <v>#N/A</v>
          </cell>
          <cell r="IZ192" t="e">
            <v>#N/A</v>
          </cell>
          <cell r="JA192" t="e">
            <v>#N/A</v>
          </cell>
          <cell r="JB192" t="e">
            <v>#N/A</v>
          </cell>
          <cell r="JC192" t="e">
            <v>#N/A</v>
          </cell>
          <cell r="JD192" t="e">
            <v>#N/A</v>
          </cell>
          <cell r="JE192" t="e">
            <v>#N/A</v>
          </cell>
          <cell r="JF192" t="e">
            <v>#N/A</v>
          </cell>
          <cell r="JG192" t="e">
            <v>#N/A</v>
          </cell>
          <cell r="JH192" t="e">
            <v>#N/A</v>
          </cell>
          <cell r="JI192" t="e">
            <v>#N/A</v>
          </cell>
          <cell r="JJ192" t="e">
            <v>#N/A</v>
          </cell>
          <cell r="JK192" t="e">
            <v>#N/A</v>
          </cell>
          <cell r="JL192" t="e">
            <v>#N/A</v>
          </cell>
          <cell r="JM192" t="e">
            <v>#N/A</v>
          </cell>
          <cell r="JN192" t="e">
            <v>#N/A</v>
          </cell>
          <cell r="JO192" t="e">
            <v>#N/A</v>
          </cell>
          <cell r="JP192" t="e">
            <v>#N/A</v>
          </cell>
          <cell r="JQ192" t="e">
            <v>#N/A</v>
          </cell>
          <cell r="JR192" t="e">
            <v>#N/A</v>
          </cell>
          <cell r="JS192" t="e">
            <v>#N/A</v>
          </cell>
          <cell r="JT192" t="e">
            <v>#N/A</v>
          </cell>
          <cell r="JU192" t="e">
            <v>#N/A</v>
          </cell>
          <cell r="JV192" t="e">
            <v>#N/A</v>
          </cell>
          <cell r="JW192" t="e">
            <v>#N/A</v>
          </cell>
          <cell r="JX192" t="e">
            <v>#N/A</v>
          </cell>
          <cell r="JY192" t="e">
            <v>#N/A</v>
          </cell>
          <cell r="JZ192" t="e">
            <v>#N/A</v>
          </cell>
          <cell r="KA192" t="e">
            <v>#N/A</v>
          </cell>
          <cell r="KB192" t="e">
            <v>#N/A</v>
          </cell>
          <cell r="KC192" t="e">
            <v>#N/A</v>
          </cell>
          <cell r="KD192" t="e">
            <v>#N/A</v>
          </cell>
          <cell r="KE192" t="e">
            <v>#N/A</v>
          </cell>
          <cell r="KF192" t="e">
            <v>#N/A</v>
          </cell>
          <cell r="KG192" t="e">
            <v>#N/A</v>
          </cell>
          <cell r="KH192" t="e">
            <v>#N/A</v>
          </cell>
          <cell r="KI192" t="e">
            <v>#N/A</v>
          </cell>
          <cell r="KJ192" t="e">
            <v>#N/A</v>
          </cell>
          <cell r="KK192" t="e">
            <v>#N/A</v>
          </cell>
          <cell r="KL192" t="e">
            <v>#N/A</v>
          </cell>
          <cell r="KM192" t="e">
            <v>#N/A</v>
          </cell>
          <cell r="KN192" t="e">
            <v>#N/A</v>
          </cell>
          <cell r="KO192" t="e">
            <v>#N/A</v>
          </cell>
          <cell r="KP192" t="e">
            <v>#N/A</v>
          </cell>
          <cell r="KQ192" t="e">
            <v>#N/A</v>
          </cell>
          <cell r="KR192" t="e">
            <v>#N/A</v>
          </cell>
          <cell r="KS192" t="e">
            <v>#N/A</v>
          </cell>
          <cell r="KT192" t="e">
            <v>#N/A</v>
          </cell>
          <cell r="KU192" t="e">
            <v>#N/A</v>
          </cell>
          <cell r="KV192" t="e">
            <v>#N/A</v>
          </cell>
          <cell r="KW192" t="e">
            <v>#N/A</v>
          </cell>
          <cell r="KX192">
            <v>279158</v>
          </cell>
        </row>
        <row r="193">
          <cell r="B193" t="str">
            <v>Merced Overlay</v>
          </cell>
          <cell r="E193" t="e">
            <v>#N/A</v>
          </cell>
          <cell r="F193" t="e">
            <v>#N/A</v>
          </cell>
          <cell r="G193" t="e">
            <v>#N/A</v>
          </cell>
          <cell r="H193" t="e">
            <v>#N/A</v>
          </cell>
          <cell r="I193" t="e">
            <v>#N/A</v>
          </cell>
          <cell r="J193" t="e">
            <v>#N/A</v>
          </cell>
          <cell r="K193" t="e">
            <v>#N/A</v>
          </cell>
          <cell r="L193" t="e">
            <v>#N/A</v>
          </cell>
          <cell r="M193" t="e">
            <v>#N/A</v>
          </cell>
          <cell r="N193" t="e">
            <v>#N/A</v>
          </cell>
          <cell r="O193" t="e">
            <v>#N/A</v>
          </cell>
          <cell r="P193" t="e">
            <v>#N/A</v>
          </cell>
          <cell r="Q193">
            <v>108859</v>
          </cell>
          <cell r="R193" t="e">
            <v>#N/A</v>
          </cell>
          <cell r="S193" t="e">
            <v>#N/A</v>
          </cell>
          <cell r="T193" t="e">
            <v>#N/A</v>
          </cell>
          <cell r="U193" t="e">
            <v>#N/A</v>
          </cell>
          <cell r="V193" t="e">
            <v>#N/A</v>
          </cell>
          <cell r="W193" t="e">
            <v>#N/A</v>
          </cell>
          <cell r="X193" t="e">
            <v>#N/A</v>
          </cell>
          <cell r="Y193" t="e">
            <v>#N/A</v>
          </cell>
          <cell r="Z193" t="e">
            <v>#N/A</v>
          </cell>
          <cell r="AA193" t="e">
            <v>#N/A</v>
          </cell>
          <cell r="AB193" t="e">
            <v>#N/A</v>
          </cell>
          <cell r="AC193" t="e">
            <v>#N/A</v>
          </cell>
          <cell r="AD193" t="e">
            <v>#N/A</v>
          </cell>
          <cell r="AE193" t="e">
            <v>#N/A</v>
          </cell>
          <cell r="AF193" t="e">
            <v>#N/A</v>
          </cell>
          <cell r="AG193" t="e">
            <v>#N/A</v>
          </cell>
          <cell r="AH193" t="e">
            <v>#N/A</v>
          </cell>
          <cell r="AI193" t="e">
            <v>#N/A</v>
          </cell>
          <cell r="AJ193" t="e">
            <v>#N/A</v>
          </cell>
          <cell r="AK193" t="e">
            <v>#N/A</v>
          </cell>
          <cell r="AL193" t="e">
            <v>#N/A</v>
          </cell>
          <cell r="AM193" t="e">
            <v>#N/A</v>
          </cell>
          <cell r="AN193" t="e">
            <v>#N/A</v>
          </cell>
          <cell r="AO193" t="e">
            <v>#N/A</v>
          </cell>
          <cell r="AP193" t="e">
            <v>#N/A</v>
          </cell>
          <cell r="AQ193" t="e">
            <v>#N/A</v>
          </cell>
          <cell r="AR193" t="e">
            <v>#N/A</v>
          </cell>
          <cell r="AS193" t="e">
            <v>#N/A</v>
          </cell>
          <cell r="AT193" t="e">
            <v>#N/A</v>
          </cell>
          <cell r="AU193" t="e">
            <v>#N/A</v>
          </cell>
          <cell r="AV193" t="e">
            <v>#N/A</v>
          </cell>
          <cell r="AW193" t="e">
            <v>#N/A</v>
          </cell>
          <cell r="AX193" t="e">
            <v>#N/A</v>
          </cell>
          <cell r="AY193" t="e">
            <v>#N/A</v>
          </cell>
          <cell r="AZ193" t="e">
            <v>#N/A</v>
          </cell>
          <cell r="BA193" t="e">
            <v>#N/A</v>
          </cell>
          <cell r="BB193" t="e">
            <v>#N/A</v>
          </cell>
          <cell r="BC193" t="e">
            <v>#N/A</v>
          </cell>
          <cell r="BD193" t="e">
            <v>#N/A</v>
          </cell>
          <cell r="BE193" t="e">
            <v>#N/A</v>
          </cell>
          <cell r="BF193" t="e">
            <v>#N/A</v>
          </cell>
          <cell r="BG193" t="e">
            <v>#N/A</v>
          </cell>
          <cell r="BH193" t="e">
            <v>#N/A</v>
          </cell>
          <cell r="BI193" t="e">
            <v>#N/A</v>
          </cell>
          <cell r="BJ193" t="e">
            <v>#N/A</v>
          </cell>
          <cell r="BK193" t="e">
            <v>#N/A</v>
          </cell>
          <cell r="BL193" t="e">
            <v>#N/A</v>
          </cell>
          <cell r="BM193" t="e">
            <v>#N/A</v>
          </cell>
          <cell r="BN193" t="e">
            <v>#N/A</v>
          </cell>
          <cell r="BO193" t="e">
            <v>#N/A</v>
          </cell>
          <cell r="BP193" t="e">
            <v>#N/A</v>
          </cell>
          <cell r="BQ193" t="e">
            <v>#N/A</v>
          </cell>
          <cell r="BR193" t="e">
            <v>#N/A</v>
          </cell>
          <cell r="BS193" t="e">
            <v>#N/A</v>
          </cell>
          <cell r="BT193" t="e">
            <v>#N/A</v>
          </cell>
          <cell r="BU193" t="e">
            <v>#N/A</v>
          </cell>
          <cell r="BV193" t="e">
            <v>#N/A</v>
          </cell>
          <cell r="BW193" t="e">
            <v>#N/A</v>
          </cell>
          <cell r="BX193" t="e">
            <v>#N/A</v>
          </cell>
          <cell r="BY193">
            <v>160249</v>
          </cell>
          <cell r="BZ193" t="e">
            <v>#N/A</v>
          </cell>
          <cell r="CA193" t="e">
            <v>#N/A</v>
          </cell>
          <cell r="CB193" t="e">
            <v>#N/A</v>
          </cell>
          <cell r="CC193" t="e">
            <v>#N/A</v>
          </cell>
          <cell r="CD193" t="e">
            <v>#N/A</v>
          </cell>
          <cell r="CE193" t="e">
            <v>#N/A</v>
          </cell>
          <cell r="CF193" t="e">
            <v>#N/A</v>
          </cell>
          <cell r="CG193" t="e">
            <v>#N/A</v>
          </cell>
          <cell r="CH193" t="e">
            <v>#N/A</v>
          </cell>
          <cell r="CI193" t="e">
            <v>#N/A</v>
          </cell>
          <cell r="CJ193" t="e">
            <v>#N/A</v>
          </cell>
          <cell r="CK193" t="e">
            <v>#N/A</v>
          </cell>
          <cell r="CL193" t="e">
            <v>#N/A</v>
          </cell>
          <cell r="CM193" t="e">
            <v>#N/A</v>
          </cell>
          <cell r="CN193" t="e">
            <v>#N/A</v>
          </cell>
          <cell r="CO193" t="e">
            <v>#N/A</v>
          </cell>
          <cell r="CP193" t="e">
            <v>#N/A</v>
          </cell>
          <cell r="CQ193" t="e">
            <v>#N/A</v>
          </cell>
          <cell r="CR193" t="e">
            <v>#N/A</v>
          </cell>
          <cell r="CS193" t="e">
            <v>#N/A</v>
          </cell>
          <cell r="CT193" t="e">
            <v>#N/A</v>
          </cell>
          <cell r="CU193" t="e">
            <v>#N/A</v>
          </cell>
          <cell r="CV193" t="e">
            <v>#N/A</v>
          </cell>
          <cell r="CW193" t="e">
            <v>#N/A</v>
          </cell>
          <cell r="CX193" t="e">
            <v>#N/A</v>
          </cell>
          <cell r="CY193" t="e">
            <v>#N/A</v>
          </cell>
          <cell r="CZ193" t="e">
            <v>#N/A</v>
          </cell>
          <cell r="DA193" t="e">
            <v>#N/A</v>
          </cell>
          <cell r="DB193" t="e">
            <v>#N/A</v>
          </cell>
          <cell r="DC193" t="e">
            <v>#N/A</v>
          </cell>
          <cell r="DD193" t="e">
            <v>#N/A</v>
          </cell>
          <cell r="DE193" t="e">
            <v>#N/A</v>
          </cell>
          <cell r="DF193" t="e">
            <v>#N/A</v>
          </cell>
          <cell r="DG193" t="e">
            <v>#N/A</v>
          </cell>
          <cell r="DH193" t="e">
            <v>#N/A</v>
          </cell>
          <cell r="DI193" t="e">
            <v>#N/A</v>
          </cell>
          <cell r="DJ193" t="e">
            <v>#N/A</v>
          </cell>
          <cell r="DK193" t="e">
            <v>#N/A</v>
          </cell>
          <cell r="DL193" t="e">
            <v>#N/A</v>
          </cell>
          <cell r="DM193" t="e">
            <v>#N/A</v>
          </cell>
          <cell r="DN193" t="e">
            <v>#N/A</v>
          </cell>
          <cell r="DO193" t="e">
            <v>#N/A</v>
          </cell>
          <cell r="DP193" t="e">
            <v>#N/A</v>
          </cell>
          <cell r="DQ193" t="e">
            <v>#N/A</v>
          </cell>
          <cell r="DR193" t="e">
            <v>#N/A</v>
          </cell>
          <cell r="DS193" t="e">
            <v>#N/A</v>
          </cell>
          <cell r="DT193" t="e">
            <v>#N/A</v>
          </cell>
          <cell r="DU193" t="e">
            <v>#N/A</v>
          </cell>
          <cell r="DV193" t="e">
            <v>#N/A</v>
          </cell>
          <cell r="DW193" t="e">
            <v>#N/A</v>
          </cell>
          <cell r="DX193" t="e">
            <v>#N/A</v>
          </cell>
          <cell r="DY193" t="e">
            <v>#N/A</v>
          </cell>
          <cell r="DZ193" t="e">
            <v>#N/A</v>
          </cell>
          <cell r="EA193" t="e">
            <v>#N/A</v>
          </cell>
          <cell r="EB193" t="e">
            <v>#N/A</v>
          </cell>
          <cell r="EC193" t="e">
            <v>#N/A</v>
          </cell>
          <cell r="ED193" t="e">
            <v>#N/A</v>
          </cell>
          <cell r="EE193" t="e">
            <v>#N/A</v>
          </cell>
          <cell r="EF193" t="e">
            <v>#N/A</v>
          </cell>
          <cell r="EG193">
            <v>342885</v>
          </cell>
          <cell r="EH193" t="e">
            <v>#N/A</v>
          </cell>
          <cell r="EI193" t="e">
            <v>#N/A</v>
          </cell>
          <cell r="EJ193" t="e">
            <v>#N/A</v>
          </cell>
          <cell r="EK193" t="e">
            <v>#N/A</v>
          </cell>
          <cell r="EL193" t="e">
            <v>#N/A</v>
          </cell>
          <cell r="EM193" t="e">
            <v>#N/A</v>
          </cell>
          <cell r="EN193" t="e">
            <v>#N/A</v>
          </cell>
          <cell r="EO193" t="e">
            <v>#N/A</v>
          </cell>
          <cell r="EP193" t="e">
            <v>#N/A</v>
          </cell>
          <cell r="EQ193" t="e">
            <v>#N/A</v>
          </cell>
          <cell r="ER193" t="e">
            <v>#N/A</v>
          </cell>
          <cell r="ES193" t="e">
            <v>#N/A</v>
          </cell>
          <cell r="ET193" t="e">
            <v>#N/A</v>
          </cell>
          <cell r="EU193" t="e">
            <v>#N/A</v>
          </cell>
          <cell r="EV193" t="e">
            <v>#N/A</v>
          </cell>
          <cell r="EW193" t="e">
            <v>#N/A</v>
          </cell>
          <cell r="EX193" t="e">
            <v>#N/A</v>
          </cell>
          <cell r="EY193" t="e">
            <v>#N/A</v>
          </cell>
          <cell r="EZ193" t="e">
            <v>#N/A</v>
          </cell>
          <cell r="FA193" t="e">
            <v>#N/A</v>
          </cell>
          <cell r="FB193" t="e">
            <v>#N/A</v>
          </cell>
          <cell r="FC193" t="e">
            <v>#N/A</v>
          </cell>
          <cell r="FD193" t="e">
            <v>#N/A</v>
          </cell>
          <cell r="FE193" t="e">
            <v>#N/A</v>
          </cell>
          <cell r="FF193" t="e">
            <v>#N/A</v>
          </cell>
          <cell r="FG193" t="e">
            <v>#N/A</v>
          </cell>
          <cell r="FH193" t="e">
            <v>#N/A</v>
          </cell>
          <cell r="FI193" t="e">
            <v>#N/A</v>
          </cell>
          <cell r="FJ193" t="e">
            <v>#N/A</v>
          </cell>
          <cell r="FK193" t="e">
            <v>#N/A</v>
          </cell>
          <cell r="FL193" t="e">
            <v>#N/A</v>
          </cell>
          <cell r="FM193" t="e">
            <v>#N/A</v>
          </cell>
          <cell r="FN193" t="e">
            <v>#N/A</v>
          </cell>
          <cell r="FO193" t="e">
            <v>#N/A</v>
          </cell>
          <cell r="FP193" t="e">
            <v>#N/A</v>
          </cell>
          <cell r="FQ193" t="e">
            <v>#N/A</v>
          </cell>
          <cell r="FR193" t="e">
            <v>#N/A</v>
          </cell>
          <cell r="FS193" t="e">
            <v>#N/A</v>
          </cell>
          <cell r="FT193" t="e">
            <v>#N/A</v>
          </cell>
          <cell r="FU193" t="e">
            <v>#N/A</v>
          </cell>
          <cell r="FV193" t="e">
            <v>#N/A</v>
          </cell>
          <cell r="FW193" t="e">
            <v>#N/A</v>
          </cell>
          <cell r="FX193" t="e">
            <v>#N/A</v>
          </cell>
          <cell r="FY193" t="e">
            <v>#N/A</v>
          </cell>
          <cell r="FZ193" t="e">
            <v>#N/A</v>
          </cell>
          <cell r="GA193" t="e">
            <v>#N/A</v>
          </cell>
          <cell r="GB193" t="e">
            <v>#N/A</v>
          </cell>
          <cell r="GC193" t="e">
            <v>#N/A</v>
          </cell>
          <cell r="GD193" t="e">
            <v>#N/A</v>
          </cell>
          <cell r="GE193" t="e">
            <v>#N/A</v>
          </cell>
          <cell r="GF193" t="e">
            <v>#N/A</v>
          </cell>
          <cell r="GG193" t="e">
            <v>#N/A</v>
          </cell>
          <cell r="GH193" t="e">
            <v>#N/A</v>
          </cell>
          <cell r="GI193" t="e">
            <v>#N/A</v>
          </cell>
          <cell r="GJ193" t="e">
            <v>#N/A</v>
          </cell>
          <cell r="GK193" t="e">
            <v>#N/A</v>
          </cell>
          <cell r="GL193" t="e">
            <v>#N/A</v>
          </cell>
          <cell r="GM193" t="e">
            <v>#N/A</v>
          </cell>
          <cell r="GN193" t="e">
            <v>#N/A</v>
          </cell>
          <cell r="GO193">
            <v>115669</v>
          </cell>
          <cell r="GP193" t="e">
            <v>#N/A</v>
          </cell>
          <cell r="GQ193" t="e">
            <v>#N/A</v>
          </cell>
          <cell r="GR193" t="e">
            <v>#N/A</v>
          </cell>
          <cell r="GS193" t="e">
            <v>#N/A</v>
          </cell>
          <cell r="GT193" t="e">
            <v>#N/A</v>
          </cell>
          <cell r="GU193" t="e">
            <v>#N/A</v>
          </cell>
          <cell r="GV193" t="e">
            <v>#N/A</v>
          </cell>
          <cell r="GW193" t="e">
            <v>#N/A</v>
          </cell>
          <cell r="GX193" t="e">
            <v>#N/A</v>
          </cell>
          <cell r="GY193" t="e">
            <v>#N/A</v>
          </cell>
          <cell r="GZ193" t="e">
            <v>#N/A</v>
          </cell>
          <cell r="HA193" t="e">
            <v>#N/A</v>
          </cell>
          <cell r="HB193" t="e">
            <v>#N/A</v>
          </cell>
          <cell r="HC193" t="e">
            <v>#N/A</v>
          </cell>
          <cell r="HD193" t="e">
            <v>#N/A</v>
          </cell>
          <cell r="HE193" t="e">
            <v>#N/A</v>
          </cell>
          <cell r="HF193" t="e">
            <v>#N/A</v>
          </cell>
          <cell r="HG193" t="e">
            <v>#N/A</v>
          </cell>
          <cell r="HH193" t="e">
            <v>#N/A</v>
          </cell>
          <cell r="HI193" t="e">
            <v>#N/A</v>
          </cell>
          <cell r="HJ193" t="e">
            <v>#N/A</v>
          </cell>
          <cell r="HK193" t="e">
            <v>#N/A</v>
          </cell>
          <cell r="HL193" t="e">
            <v>#N/A</v>
          </cell>
          <cell r="HM193" t="e">
            <v>#N/A</v>
          </cell>
          <cell r="HN193" t="e">
            <v>#N/A</v>
          </cell>
          <cell r="HO193" t="e">
            <v>#N/A</v>
          </cell>
          <cell r="HP193" t="e">
            <v>#N/A</v>
          </cell>
          <cell r="HQ193" t="e">
            <v>#N/A</v>
          </cell>
          <cell r="HR193" t="e">
            <v>#N/A</v>
          </cell>
          <cell r="HS193" t="e">
            <v>#N/A</v>
          </cell>
          <cell r="HT193" t="e">
            <v>#N/A</v>
          </cell>
          <cell r="HU193" t="e">
            <v>#N/A</v>
          </cell>
          <cell r="HV193" t="e">
            <v>#N/A</v>
          </cell>
          <cell r="HW193" t="e">
            <v>#N/A</v>
          </cell>
          <cell r="HX193" t="e">
            <v>#N/A</v>
          </cell>
          <cell r="HY193" t="e">
            <v>#N/A</v>
          </cell>
          <cell r="HZ193" t="e">
            <v>#N/A</v>
          </cell>
          <cell r="IA193" t="e">
            <v>#N/A</v>
          </cell>
          <cell r="IB193" t="e">
            <v>#N/A</v>
          </cell>
          <cell r="IC193" t="e">
            <v>#N/A</v>
          </cell>
          <cell r="ID193" t="e">
            <v>#N/A</v>
          </cell>
          <cell r="IE193" t="e">
            <v>#N/A</v>
          </cell>
          <cell r="IF193" t="e">
            <v>#N/A</v>
          </cell>
          <cell r="IG193" t="e">
            <v>#N/A</v>
          </cell>
          <cell r="IH193" t="e">
            <v>#N/A</v>
          </cell>
          <cell r="II193" t="e">
            <v>#N/A</v>
          </cell>
          <cell r="IJ193" t="e">
            <v>#N/A</v>
          </cell>
          <cell r="IK193" t="e">
            <v>#N/A</v>
          </cell>
          <cell r="IL193" t="e">
            <v>#N/A</v>
          </cell>
          <cell r="IM193" t="e">
            <v>#N/A</v>
          </cell>
          <cell r="IN193" t="e">
            <v>#N/A</v>
          </cell>
          <cell r="IO193" t="e">
            <v>#N/A</v>
          </cell>
          <cell r="IP193" t="e">
            <v>#N/A</v>
          </cell>
          <cell r="IQ193" t="e">
            <v>#N/A</v>
          </cell>
          <cell r="IR193" t="e">
            <v>#N/A</v>
          </cell>
          <cell r="IS193" t="e">
            <v>#N/A</v>
          </cell>
          <cell r="IT193" t="e">
            <v>#N/A</v>
          </cell>
          <cell r="IU193" t="e">
            <v>#N/A</v>
          </cell>
          <cell r="IV193" t="e">
            <v>#N/A</v>
          </cell>
          <cell r="IW193">
            <v>229347</v>
          </cell>
          <cell r="IX193" t="e">
            <v>#N/A</v>
          </cell>
          <cell r="IY193" t="e">
            <v>#N/A</v>
          </cell>
          <cell r="IZ193" t="e">
            <v>#N/A</v>
          </cell>
          <cell r="JA193" t="e">
            <v>#N/A</v>
          </cell>
          <cell r="JB193" t="e">
            <v>#N/A</v>
          </cell>
          <cell r="JC193" t="e">
            <v>#N/A</v>
          </cell>
          <cell r="JD193" t="e">
            <v>#N/A</v>
          </cell>
          <cell r="JE193" t="e">
            <v>#N/A</v>
          </cell>
          <cell r="JF193" t="e">
            <v>#N/A</v>
          </cell>
          <cell r="JG193" t="e">
            <v>#N/A</v>
          </cell>
          <cell r="JH193" t="e">
            <v>#N/A</v>
          </cell>
          <cell r="JI193" t="e">
            <v>#N/A</v>
          </cell>
          <cell r="JJ193" t="e">
            <v>#N/A</v>
          </cell>
          <cell r="JK193" t="e">
            <v>#N/A</v>
          </cell>
          <cell r="JL193" t="e">
            <v>#N/A</v>
          </cell>
          <cell r="JM193" t="e">
            <v>#N/A</v>
          </cell>
          <cell r="JN193" t="e">
            <v>#N/A</v>
          </cell>
          <cell r="JO193" t="e">
            <v>#N/A</v>
          </cell>
          <cell r="JP193" t="e">
            <v>#N/A</v>
          </cell>
          <cell r="JQ193" t="e">
            <v>#N/A</v>
          </cell>
          <cell r="JR193" t="e">
            <v>#N/A</v>
          </cell>
          <cell r="JS193" t="e">
            <v>#N/A</v>
          </cell>
          <cell r="JT193" t="e">
            <v>#N/A</v>
          </cell>
          <cell r="JU193" t="e">
            <v>#N/A</v>
          </cell>
          <cell r="JV193" t="e">
            <v>#N/A</v>
          </cell>
          <cell r="JW193" t="e">
            <v>#N/A</v>
          </cell>
          <cell r="JX193" t="e">
            <v>#N/A</v>
          </cell>
          <cell r="JY193" t="e">
            <v>#N/A</v>
          </cell>
          <cell r="JZ193" t="e">
            <v>#N/A</v>
          </cell>
          <cell r="KA193" t="e">
            <v>#N/A</v>
          </cell>
          <cell r="KB193" t="e">
            <v>#N/A</v>
          </cell>
          <cell r="KC193" t="e">
            <v>#N/A</v>
          </cell>
          <cell r="KD193" t="e">
            <v>#N/A</v>
          </cell>
          <cell r="KE193" t="e">
            <v>#N/A</v>
          </cell>
          <cell r="KF193" t="e">
            <v>#N/A</v>
          </cell>
          <cell r="KG193" t="e">
            <v>#N/A</v>
          </cell>
          <cell r="KH193" t="e">
            <v>#N/A</v>
          </cell>
          <cell r="KI193" t="e">
            <v>#N/A</v>
          </cell>
          <cell r="KJ193" t="e">
            <v>#N/A</v>
          </cell>
          <cell r="KK193" t="e">
            <v>#N/A</v>
          </cell>
          <cell r="KL193" t="e">
            <v>#N/A</v>
          </cell>
          <cell r="KM193" t="e">
            <v>#N/A</v>
          </cell>
          <cell r="KN193" t="e">
            <v>#N/A</v>
          </cell>
          <cell r="KO193" t="e">
            <v>#N/A</v>
          </cell>
          <cell r="KP193" t="e">
            <v>#N/A</v>
          </cell>
          <cell r="KQ193" t="e">
            <v>#N/A</v>
          </cell>
          <cell r="KR193" t="e">
            <v>#N/A</v>
          </cell>
          <cell r="KS193" t="e">
            <v>#N/A</v>
          </cell>
          <cell r="KT193" t="e">
            <v>#N/A</v>
          </cell>
          <cell r="KU193" t="e">
            <v>#N/A</v>
          </cell>
          <cell r="KV193" t="e">
            <v>#N/A</v>
          </cell>
          <cell r="KW193" t="e">
            <v>#N/A</v>
          </cell>
          <cell r="KX193">
            <v>346104</v>
          </cell>
        </row>
        <row r="194">
          <cell r="B194" t="str">
            <v>Kings Overlay</v>
          </cell>
          <cell r="E194" t="e">
            <v>#N/A</v>
          </cell>
          <cell r="F194" t="e">
            <v>#N/A</v>
          </cell>
          <cell r="G194" t="e">
            <v>#N/A</v>
          </cell>
          <cell r="H194" t="e">
            <v>#N/A</v>
          </cell>
          <cell r="I194" t="e">
            <v>#N/A</v>
          </cell>
          <cell r="J194" t="e">
            <v>#N/A</v>
          </cell>
          <cell r="K194" t="e">
            <v>#N/A</v>
          </cell>
          <cell r="L194" t="e">
            <v>#N/A</v>
          </cell>
          <cell r="M194" t="e">
            <v>#N/A</v>
          </cell>
          <cell r="N194" t="e">
            <v>#N/A</v>
          </cell>
          <cell r="O194" t="e">
            <v>#N/A</v>
          </cell>
          <cell r="P194" t="e">
            <v>#N/A</v>
          </cell>
          <cell r="Q194">
            <v>85162</v>
          </cell>
          <cell r="R194" t="e">
            <v>#N/A</v>
          </cell>
          <cell r="S194" t="e">
            <v>#N/A</v>
          </cell>
          <cell r="T194" t="e">
            <v>#N/A</v>
          </cell>
          <cell r="U194" t="e">
            <v>#N/A</v>
          </cell>
          <cell r="V194" t="e">
            <v>#N/A</v>
          </cell>
          <cell r="W194" t="e">
            <v>#N/A</v>
          </cell>
          <cell r="X194" t="e">
            <v>#N/A</v>
          </cell>
          <cell r="Y194" t="e">
            <v>#N/A</v>
          </cell>
          <cell r="Z194" t="e">
            <v>#N/A</v>
          </cell>
          <cell r="AA194" t="e">
            <v>#N/A</v>
          </cell>
          <cell r="AB194" t="e">
            <v>#N/A</v>
          </cell>
          <cell r="AC194" t="e">
            <v>#N/A</v>
          </cell>
          <cell r="AD194" t="e">
            <v>#N/A</v>
          </cell>
          <cell r="AE194" t="e">
            <v>#N/A</v>
          </cell>
          <cell r="AF194" t="e">
            <v>#N/A</v>
          </cell>
          <cell r="AG194" t="e">
            <v>#N/A</v>
          </cell>
          <cell r="AH194" t="e">
            <v>#N/A</v>
          </cell>
          <cell r="AI194" t="e">
            <v>#N/A</v>
          </cell>
          <cell r="AJ194" t="e">
            <v>#N/A</v>
          </cell>
          <cell r="AK194" t="e">
            <v>#N/A</v>
          </cell>
          <cell r="AL194" t="e">
            <v>#N/A</v>
          </cell>
          <cell r="AM194" t="e">
            <v>#N/A</v>
          </cell>
          <cell r="AN194" t="e">
            <v>#N/A</v>
          </cell>
          <cell r="AO194" t="e">
            <v>#N/A</v>
          </cell>
          <cell r="AP194" t="e">
            <v>#N/A</v>
          </cell>
          <cell r="AQ194" t="e">
            <v>#N/A</v>
          </cell>
          <cell r="AR194" t="e">
            <v>#N/A</v>
          </cell>
          <cell r="AS194" t="e">
            <v>#N/A</v>
          </cell>
          <cell r="AT194" t="e">
            <v>#N/A</v>
          </cell>
          <cell r="AU194" t="e">
            <v>#N/A</v>
          </cell>
          <cell r="AV194" t="e">
            <v>#N/A</v>
          </cell>
          <cell r="AW194" t="e">
            <v>#N/A</v>
          </cell>
          <cell r="AX194" t="e">
            <v>#N/A</v>
          </cell>
          <cell r="AY194" t="e">
            <v>#N/A</v>
          </cell>
          <cell r="AZ194" t="e">
            <v>#N/A</v>
          </cell>
          <cell r="BA194" t="e">
            <v>#N/A</v>
          </cell>
          <cell r="BB194" t="e">
            <v>#N/A</v>
          </cell>
          <cell r="BC194" t="e">
            <v>#N/A</v>
          </cell>
          <cell r="BD194" t="e">
            <v>#N/A</v>
          </cell>
          <cell r="BE194" t="e">
            <v>#N/A</v>
          </cell>
          <cell r="BF194" t="e">
            <v>#N/A</v>
          </cell>
          <cell r="BG194" t="e">
            <v>#N/A</v>
          </cell>
          <cell r="BH194" t="e">
            <v>#N/A</v>
          </cell>
          <cell r="BI194" t="e">
            <v>#N/A</v>
          </cell>
          <cell r="BJ194" t="e">
            <v>#N/A</v>
          </cell>
          <cell r="BK194" t="e">
            <v>#N/A</v>
          </cell>
          <cell r="BL194" t="e">
            <v>#N/A</v>
          </cell>
          <cell r="BM194" t="e">
            <v>#N/A</v>
          </cell>
          <cell r="BN194" t="e">
            <v>#N/A</v>
          </cell>
          <cell r="BO194" t="e">
            <v>#N/A</v>
          </cell>
          <cell r="BP194" t="e">
            <v>#N/A</v>
          </cell>
          <cell r="BQ194" t="e">
            <v>#N/A</v>
          </cell>
          <cell r="BR194" t="e">
            <v>#N/A</v>
          </cell>
          <cell r="BS194" t="e">
            <v>#N/A</v>
          </cell>
          <cell r="BT194" t="e">
            <v>#N/A</v>
          </cell>
          <cell r="BU194" t="e">
            <v>#N/A</v>
          </cell>
          <cell r="BV194" t="e">
            <v>#N/A</v>
          </cell>
          <cell r="BW194" t="e">
            <v>#N/A</v>
          </cell>
          <cell r="BX194" t="e">
            <v>#N/A</v>
          </cell>
          <cell r="BY194">
            <v>100457</v>
          </cell>
          <cell r="BZ194" t="e">
            <v>#N/A</v>
          </cell>
          <cell r="CA194" t="e">
            <v>#N/A</v>
          </cell>
          <cell r="CB194" t="e">
            <v>#N/A</v>
          </cell>
          <cell r="CC194" t="e">
            <v>#N/A</v>
          </cell>
          <cell r="CD194" t="e">
            <v>#N/A</v>
          </cell>
          <cell r="CE194" t="e">
            <v>#N/A</v>
          </cell>
          <cell r="CF194" t="e">
            <v>#N/A</v>
          </cell>
          <cell r="CG194" t="e">
            <v>#N/A</v>
          </cell>
          <cell r="CH194" t="e">
            <v>#N/A</v>
          </cell>
          <cell r="CI194" t="e">
            <v>#N/A</v>
          </cell>
          <cell r="CJ194" t="e">
            <v>#N/A</v>
          </cell>
          <cell r="CK194" t="e">
            <v>#N/A</v>
          </cell>
          <cell r="CL194" t="e">
            <v>#N/A</v>
          </cell>
          <cell r="CM194" t="e">
            <v>#N/A</v>
          </cell>
          <cell r="CN194" t="e">
            <v>#N/A</v>
          </cell>
          <cell r="CO194" t="e">
            <v>#N/A</v>
          </cell>
          <cell r="CP194" t="e">
            <v>#N/A</v>
          </cell>
          <cell r="CQ194" t="e">
            <v>#N/A</v>
          </cell>
          <cell r="CR194" t="e">
            <v>#N/A</v>
          </cell>
          <cell r="CS194" t="e">
            <v>#N/A</v>
          </cell>
          <cell r="CT194" t="e">
            <v>#N/A</v>
          </cell>
          <cell r="CU194" t="e">
            <v>#N/A</v>
          </cell>
          <cell r="CV194" t="e">
            <v>#N/A</v>
          </cell>
          <cell r="CW194" t="e">
            <v>#N/A</v>
          </cell>
          <cell r="CX194" t="e">
            <v>#N/A</v>
          </cell>
          <cell r="CY194" t="e">
            <v>#N/A</v>
          </cell>
          <cell r="CZ194" t="e">
            <v>#N/A</v>
          </cell>
          <cell r="DA194" t="e">
            <v>#N/A</v>
          </cell>
          <cell r="DB194" t="e">
            <v>#N/A</v>
          </cell>
          <cell r="DC194" t="e">
            <v>#N/A</v>
          </cell>
          <cell r="DD194" t="e">
            <v>#N/A</v>
          </cell>
          <cell r="DE194" t="e">
            <v>#N/A</v>
          </cell>
          <cell r="DF194" t="e">
            <v>#N/A</v>
          </cell>
          <cell r="DG194" t="e">
            <v>#N/A</v>
          </cell>
          <cell r="DH194" t="e">
            <v>#N/A</v>
          </cell>
          <cell r="DI194" t="e">
            <v>#N/A</v>
          </cell>
          <cell r="DJ194" t="e">
            <v>#N/A</v>
          </cell>
          <cell r="DK194" t="e">
            <v>#N/A</v>
          </cell>
          <cell r="DL194" t="e">
            <v>#N/A</v>
          </cell>
          <cell r="DM194" t="e">
            <v>#N/A</v>
          </cell>
          <cell r="DN194" t="e">
            <v>#N/A</v>
          </cell>
          <cell r="DO194" t="e">
            <v>#N/A</v>
          </cell>
          <cell r="DP194" t="e">
            <v>#N/A</v>
          </cell>
          <cell r="DQ194" t="e">
            <v>#N/A</v>
          </cell>
          <cell r="DR194" t="e">
            <v>#N/A</v>
          </cell>
          <cell r="DS194" t="e">
            <v>#N/A</v>
          </cell>
          <cell r="DT194" t="e">
            <v>#N/A</v>
          </cell>
          <cell r="DU194" t="e">
            <v>#N/A</v>
          </cell>
          <cell r="DV194" t="e">
            <v>#N/A</v>
          </cell>
          <cell r="DW194" t="e">
            <v>#N/A</v>
          </cell>
          <cell r="DX194" t="e">
            <v>#N/A</v>
          </cell>
          <cell r="DY194" t="e">
            <v>#N/A</v>
          </cell>
          <cell r="DZ194" t="e">
            <v>#N/A</v>
          </cell>
          <cell r="EA194" t="e">
            <v>#N/A</v>
          </cell>
          <cell r="EB194" t="e">
            <v>#N/A</v>
          </cell>
          <cell r="EC194" t="e">
            <v>#N/A</v>
          </cell>
          <cell r="ED194" t="e">
            <v>#N/A</v>
          </cell>
          <cell r="EE194" t="e">
            <v>#N/A</v>
          </cell>
          <cell r="EF194" t="e">
            <v>#N/A</v>
          </cell>
          <cell r="EG194">
            <v>212365</v>
          </cell>
          <cell r="EH194" t="e">
            <v>#N/A</v>
          </cell>
          <cell r="EI194" t="e">
            <v>#N/A</v>
          </cell>
          <cell r="EJ194" t="e">
            <v>#N/A</v>
          </cell>
          <cell r="EK194" t="e">
            <v>#N/A</v>
          </cell>
          <cell r="EL194" t="e">
            <v>#N/A</v>
          </cell>
          <cell r="EM194" t="e">
            <v>#N/A</v>
          </cell>
          <cell r="EN194" t="e">
            <v>#N/A</v>
          </cell>
          <cell r="EO194" t="e">
            <v>#N/A</v>
          </cell>
          <cell r="EP194" t="e">
            <v>#N/A</v>
          </cell>
          <cell r="EQ194" t="e">
            <v>#N/A</v>
          </cell>
          <cell r="ER194" t="e">
            <v>#N/A</v>
          </cell>
          <cell r="ES194" t="e">
            <v>#N/A</v>
          </cell>
          <cell r="ET194" t="e">
            <v>#N/A</v>
          </cell>
          <cell r="EU194" t="e">
            <v>#N/A</v>
          </cell>
          <cell r="EV194" t="e">
            <v>#N/A</v>
          </cell>
          <cell r="EW194" t="e">
            <v>#N/A</v>
          </cell>
          <cell r="EX194" t="e">
            <v>#N/A</v>
          </cell>
          <cell r="EY194" t="e">
            <v>#N/A</v>
          </cell>
          <cell r="EZ194" t="e">
            <v>#N/A</v>
          </cell>
          <cell r="FA194" t="e">
            <v>#N/A</v>
          </cell>
          <cell r="FB194" t="e">
            <v>#N/A</v>
          </cell>
          <cell r="FC194" t="e">
            <v>#N/A</v>
          </cell>
          <cell r="FD194" t="e">
            <v>#N/A</v>
          </cell>
          <cell r="FE194" t="e">
            <v>#N/A</v>
          </cell>
          <cell r="FF194" t="e">
            <v>#N/A</v>
          </cell>
          <cell r="FG194" t="e">
            <v>#N/A</v>
          </cell>
          <cell r="FH194" t="e">
            <v>#N/A</v>
          </cell>
          <cell r="FI194" t="e">
            <v>#N/A</v>
          </cell>
          <cell r="FJ194" t="e">
            <v>#N/A</v>
          </cell>
          <cell r="FK194" t="e">
            <v>#N/A</v>
          </cell>
          <cell r="FL194" t="e">
            <v>#N/A</v>
          </cell>
          <cell r="FM194" t="e">
            <v>#N/A</v>
          </cell>
          <cell r="FN194" t="e">
            <v>#N/A</v>
          </cell>
          <cell r="FO194" t="e">
            <v>#N/A</v>
          </cell>
          <cell r="FP194" t="e">
            <v>#N/A</v>
          </cell>
          <cell r="FQ194" t="e">
            <v>#N/A</v>
          </cell>
          <cell r="FR194" t="e">
            <v>#N/A</v>
          </cell>
          <cell r="FS194" t="e">
            <v>#N/A</v>
          </cell>
          <cell r="FT194" t="e">
            <v>#N/A</v>
          </cell>
          <cell r="FU194" t="e">
            <v>#N/A</v>
          </cell>
          <cell r="FV194" t="e">
            <v>#N/A</v>
          </cell>
          <cell r="FW194" t="e">
            <v>#N/A</v>
          </cell>
          <cell r="FX194" t="e">
            <v>#N/A</v>
          </cell>
          <cell r="FY194" t="e">
            <v>#N/A</v>
          </cell>
          <cell r="FZ194" t="e">
            <v>#N/A</v>
          </cell>
          <cell r="GA194" t="e">
            <v>#N/A</v>
          </cell>
          <cell r="GB194" t="e">
            <v>#N/A</v>
          </cell>
          <cell r="GC194" t="e">
            <v>#N/A</v>
          </cell>
          <cell r="GD194" t="e">
            <v>#N/A</v>
          </cell>
          <cell r="GE194" t="e">
            <v>#N/A</v>
          </cell>
          <cell r="GF194" t="e">
            <v>#N/A</v>
          </cell>
          <cell r="GG194" t="e">
            <v>#N/A</v>
          </cell>
          <cell r="GH194" t="e">
            <v>#N/A</v>
          </cell>
          <cell r="GI194" t="e">
            <v>#N/A</v>
          </cell>
          <cell r="GJ194" t="e">
            <v>#N/A</v>
          </cell>
          <cell r="GK194" t="e">
            <v>#N/A</v>
          </cell>
          <cell r="GL194" t="e">
            <v>#N/A</v>
          </cell>
          <cell r="GM194" t="e">
            <v>#N/A</v>
          </cell>
          <cell r="GN194" t="e">
            <v>#N/A</v>
          </cell>
          <cell r="GO194">
            <v>133292</v>
          </cell>
          <cell r="GP194" t="e">
            <v>#N/A</v>
          </cell>
          <cell r="GQ194" t="e">
            <v>#N/A</v>
          </cell>
          <cell r="GR194" t="e">
            <v>#N/A</v>
          </cell>
          <cell r="GS194" t="e">
            <v>#N/A</v>
          </cell>
          <cell r="GT194" t="e">
            <v>#N/A</v>
          </cell>
          <cell r="GU194" t="e">
            <v>#N/A</v>
          </cell>
          <cell r="GV194" t="e">
            <v>#N/A</v>
          </cell>
          <cell r="GW194" t="e">
            <v>#N/A</v>
          </cell>
          <cell r="GX194" t="e">
            <v>#N/A</v>
          </cell>
          <cell r="GY194" t="e">
            <v>#N/A</v>
          </cell>
          <cell r="GZ194" t="e">
            <v>#N/A</v>
          </cell>
          <cell r="HA194" t="e">
            <v>#N/A</v>
          </cell>
          <cell r="HB194" t="e">
            <v>#N/A</v>
          </cell>
          <cell r="HC194" t="e">
            <v>#N/A</v>
          </cell>
          <cell r="HD194" t="e">
            <v>#N/A</v>
          </cell>
          <cell r="HE194" t="e">
            <v>#N/A</v>
          </cell>
          <cell r="HF194" t="e">
            <v>#N/A</v>
          </cell>
          <cell r="HG194" t="e">
            <v>#N/A</v>
          </cell>
          <cell r="HH194" t="e">
            <v>#N/A</v>
          </cell>
          <cell r="HI194" t="e">
            <v>#N/A</v>
          </cell>
          <cell r="HJ194" t="e">
            <v>#N/A</v>
          </cell>
          <cell r="HK194" t="e">
            <v>#N/A</v>
          </cell>
          <cell r="HL194" t="e">
            <v>#N/A</v>
          </cell>
          <cell r="HM194" t="e">
            <v>#N/A</v>
          </cell>
          <cell r="HN194" t="e">
            <v>#N/A</v>
          </cell>
          <cell r="HO194" t="e">
            <v>#N/A</v>
          </cell>
          <cell r="HP194" t="e">
            <v>#N/A</v>
          </cell>
          <cell r="HQ194" t="e">
            <v>#N/A</v>
          </cell>
          <cell r="HR194" t="e">
            <v>#N/A</v>
          </cell>
          <cell r="HS194" t="e">
            <v>#N/A</v>
          </cell>
          <cell r="HT194" t="e">
            <v>#N/A</v>
          </cell>
          <cell r="HU194" t="e">
            <v>#N/A</v>
          </cell>
          <cell r="HV194" t="e">
            <v>#N/A</v>
          </cell>
          <cell r="HW194" t="e">
            <v>#N/A</v>
          </cell>
          <cell r="HX194" t="e">
            <v>#N/A</v>
          </cell>
          <cell r="HY194" t="e">
            <v>#N/A</v>
          </cell>
          <cell r="HZ194" t="e">
            <v>#N/A</v>
          </cell>
          <cell r="IA194" t="e">
            <v>#N/A</v>
          </cell>
          <cell r="IB194" t="e">
            <v>#N/A</v>
          </cell>
          <cell r="IC194" t="e">
            <v>#N/A</v>
          </cell>
          <cell r="ID194" t="e">
            <v>#N/A</v>
          </cell>
          <cell r="IE194" t="e">
            <v>#N/A</v>
          </cell>
          <cell r="IF194" t="e">
            <v>#N/A</v>
          </cell>
          <cell r="IG194" t="e">
            <v>#N/A</v>
          </cell>
          <cell r="IH194" t="e">
            <v>#N/A</v>
          </cell>
          <cell r="II194" t="e">
            <v>#N/A</v>
          </cell>
          <cell r="IJ194" t="e">
            <v>#N/A</v>
          </cell>
          <cell r="IK194" t="e">
            <v>#N/A</v>
          </cell>
          <cell r="IL194" t="e">
            <v>#N/A</v>
          </cell>
          <cell r="IM194" t="e">
            <v>#N/A</v>
          </cell>
          <cell r="IN194" t="e">
            <v>#N/A</v>
          </cell>
          <cell r="IO194" t="e">
            <v>#N/A</v>
          </cell>
          <cell r="IP194" t="e">
            <v>#N/A</v>
          </cell>
          <cell r="IQ194" t="e">
            <v>#N/A</v>
          </cell>
          <cell r="IR194" t="e">
            <v>#N/A</v>
          </cell>
          <cell r="IS194" t="e">
            <v>#N/A</v>
          </cell>
          <cell r="IT194" t="e">
            <v>#N/A</v>
          </cell>
          <cell r="IU194" t="e">
            <v>#N/A</v>
          </cell>
          <cell r="IV194" t="e">
            <v>#N/A</v>
          </cell>
          <cell r="IW194">
            <v>203476</v>
          </cell>
          <cell r="IX194" t="e">
            <v>#N/A</v>
          </cell>
          <cell r="IY194" t="e">
            <v>#N/A</v>
          </cell>
          <cell r="IZ194" t="e">
            <v>#N/A</v>
          </cell>
          <cell r="JA194" t="e">
            <v>#N/A</v>
          </cell>
          <cell r="JB194" t="e">
            <v>#N/A</v>
          </cell>
          <cell r="JC194" t="e">
            <v>#N/A</v>
          </cell>
          <cell r="JD194" t="e">
            <v>#N/A</v>
          </cell>
          <cell r="JE194" t="e">
            <v>#N/A</v>
          </cell>
          <cell r="JF194" t="e">
            <v>#N/A</v>
          </cell>
          <cell r="JG194" t="e">
            <v>#N/A</v>
          </cell>
          <cell r="JH194" t="e">
            <v>#N/A</v>
          </cell>
          <cell r="JI194" t="e">
            <v>#N/A</v>
          </cell>
          <cell r="JJ194" t="e">
            <v>#N/A</v>
          </cell>
          <cell r="JK194" t="e">
            <v>#N/A</v>
          </cell>
          <cell r="JL194" t="e">
            <v>#N/A</v>
          </cell>
          <cell r="JM194" t="e">
            <v>#N/A</v>
          </cell>
          <cell r="JN194" t="e">
            <v>#N/A</v>
          </cell>
          <cell r="JO194" t="e">
            <v>#N/A</v>
          </cell>
          <cell r="JP194" t="e">
            <v>#N/A</v>
          </cell>
          <cell r="JQ194" t="e">
            <v>#N/A</v>
          </cell>
          <cell r="JR194" t="e">
            <v>#N/A</v>
          </cell>
          <cell r="JS194" t="e">
            <v>#N/A</v>
          </cell>
          <cell r="JT194" t="e">
            <v>#N/A</v>
          </cell>
          <cell r="JU194" t="e">
            <v>#N/A</v>
          </cell>
          <cell r="JV194" t="e">
            <v>#N/A</v>
          </cell>
          <cell r="JW194" t="e">
            <v>#N/A</v>
          </cell>
          <cell r="JX194" t="e">
            <v>#N/A</v>
          </cell>
          <cell r="JY194" t="e">
            <v>#N/A</v>
          </cell>
          <cell r="JZ194" t="e">
            <v>#N/A</v>
          </cell>
          <cell r="KA194" t="e">
            <v>#N/A</v>
          </cell>
          <cell r="KB194" t="e">
            <v>#N/A</v>
          </cell>
          <cell r="KC194" t="e">
            <v>#N/A</v>
          </cell>
          <cell r="KD194" t="e">
            <v>#N/A</v>
          </cell>
          <cell r="KE194" t="e">
            <v>#N/A</v>
          </cell>
          <cell r="KF194" t="e">
            <v>#N/A</v>
          </cell>
          <cell r="KG194" t="e">
            <v>#N/A</v>
          </cell>
          <cell r="KH194" t="e">
            <v>#N/A</v>
          </cell>
          <cell r="KI194" t="e">
            <v>#N/A</v>
          </cell>
          <cell r="KJ194" t="e">
            <v>#N/A</v>
          </cell>
          <cell r="KK194" t="e">
            <v>#N/A</v>
          </cell>
          <cell r="KL194" t="e">
            <v>#N/A</v>
          </cell>
          <cell r="KM194" t="e">
            <v>#N/A</v>
          </cell>
          <cell r="KN194" t="e">
            <v>#N/A</v>
          </cell>
          <cell r="KO194" t="e">
            <v>#N/A</v>
          </cell>
          <cell r="KP194" t="e">
            <v>#N/A</v>
          </cell>
          <cell r="KQ194" t="e">
            <v>#N/A</v>
          </cell>
          <cell r="KR194" t="e">
            <v>#N/A</v>
          </cell>
          <cell r="KS194" t="e">
            <v>#N/A</v>
          </cell>
          <cell r="KT194" t="e">
            <v>#N/A</v>
          </cell>
          <cell r="KU194" t="e">
            <v>#N/A</v>
          </cell>
          <cell r="KV194" t="e">
            <v>#N/A</v>
          </cell>
          <cell r="KW194" t="e">
            <v>#N/A</v>
          </cell>
          <cell r="KX194">
            <v>279812</v>
          </cell>
        </row>
        <row r="195">
          <cell r="B195" t="str">
            <v>Madera Overlay</v>
          </cell>
          <cell r="E195" t="e">
            <v>#N/A</v>
          </cell>
          <cell r="F195" t="e">
            <v>#N/A</v>
          </cell>
          <cell r="G195" t="e">
            <v>#N/A</v>
          </cell>
          <cell r="H195" t="e">
            <v>#N/A</v>
          </cell>
          <cell r="I195" t="e">
            <v>#N/A</v>
          </cell>
          <cell r="J195" t="e">
            <v>#N/A</v>
          </cell>
          <cell r="K195" t="e">
            <v>#N/A</v>
          </cell>
          <cell r="L195" t="e">
            <v>#N/A</v>
          </cell>
          <cell r="M195" t="e">
            <v>#N/A</v>
          </cell>
          <cell r="N195" t="e">
            <v>#N/A</v>
          </cell>
          <cell r="O195" t="e">
            <v>#N/A</v>
          </cell>
          <cell r="P195" t="e">
            <v>#N/A</v>
          </cell>
          <cell r="Q195" t="e">
            <v>#N/A</v>
          </cell>
          <cell r="R195" t="e">
            <v>#N/A</v>
          </cell>
          <cell r="S195" t="e">
            <v>#N/A</v>
          </cell>
          <cell r="T195" t="e">
            <v>#N/A</v>
          </cell>
          <cell r="U195" t="e">
            <v>#N/A</v>
          </cell>
          <cell r="V195" t="e">
            <v>#N/A</v>
          </cell>
          <cell r="W195" t="e">
            <v>#N/A</v>
          </cell>
          <cell r="X195" t="e">
            <v>#N/A</v>
          </cell>
          <cell r="Y195" t="e">
            <v>#N/A</v>
          </cell>
          <cell r="Z195" t="e">
            <v>#N/A</v>
          </cell>
          <cell r="AA195" t="e">
            <v>#N/A</v>
          </cell>
          <cell r="AB195" t="e">
            <v>#N/A</v>
          </cell>
          <cell r="AC195" t="e">
            <v>#N/A</v>
          </cell>
          <cell r="AD195" t="e">
            <v>#N/A</v>
          </cell>
          <cell r="AE195" t="e">
            <v>#N/A</v>
          </cell>
          <cell r="AF195" t="e">
            <v>#N/A</v>
          </cell>
          <cell r="AG195" t="e">
            <v>#N/A</v>
          </cell>
          <cell r="AH195" t="e">
            <v>#N/A</v>
          </cell>
          <cell r="AI195" t="e">
            <v>#N/A</v>
          </cell>
          <cell r="AJ195" t="e">
            <v>#N/A</v>
          </cell>
          <cell r="AK195" t="e">
            <v>#N/A</v>
          </cell>
          <cell r="AL195" t="e">
            <v>#N/A</v>
          </cell>
          <cell r="AM195" t="e">
            <v>#N/A</v>
          </cell>
          <cell r="AN195" t="e">
            <v>#N/A</v>
          </cell>
          <cell r="AO195">
            <v>77905</v>
          </cell>
          <cell r="AP195" t="e">
            <v>#N/A</v>
          </cell>
          <cell r="AQ195" t="e">
            <v>#N/A</v>
          </cell>
          <cell r="AR195" t="e">
            <v>#N/A</v>
          </cell>
          <cell r="AS195" t="e">
            <v>#N/A</v>
          </cell>
          <cell r="AT195" t="e">
            <v>#N/A</v>
          </cell>
          <cell r="AU195" t="e">
            <v>#N/A</v>
          </cell>
          <cell r="AV195" t="e">
            <v>#N/A</v>
          </cell>
          <cell r="AW195" t="e">
            <v>#N/A</v>
          </cell>
          <cell r="AX195" t="e">
            <v>#N/A</v>
          </cell>
          <cell r="AY195" t="e">
            <v>#N/A</v>
          </cell>
          <cell r="AZ195" t="e">
            <v>#N/A</v>
          </cell>
          <cell r="BA195" t="e">
            <v>#N/A</v>
          </cell>
          <cell r="BB195" t="e">
            <v>#N/A</v>
          </cell>
          <cell r="BC195" t="e">
            <v>#N/A</v>
          </cell>
          <cell r="BD195" t="e">
            <v>#N/A</v>
          </cell>
          <cell r="BE195" t="e">
            <v>#N/A</v>
          </cell>
          <cell r="BF195" t="e">
            <v>#N/A</v>
          </cell>
          <cell r="BG195" t="e">
            <v>#N/A</v>
          </cell>
          <cell r="BH195" t="e">
            <v>#N/A</v>
          </cell>
          <cell r="BI195" t="e">
            <v>#N/A</v>
          </cell>
          <cell r="BJ195" t="e">
            <v>#N/A</v>
          </cell>
          <cell r="BK195" t="e">
            <v>#N/A</v>
          </cell>
          <cell r="BL195" t="e">
            <v>#N/A</v>
          </cell>
          <cell r="BM195" t="e">
            <v>#N/A</v>
          </cell>
          <cell r="BN195" t="e">
            <v>#N/A</v>
          </cell>
          <cell r="BO195" t="e">
            <v>#N/A</v>
          </cell>
          <cell r="BP195" t="e">
            <v>#N/A</v>
          </cell>
          <cell r="BQ195" t="e">
            <v>#N/A</v>
          </cell>
          <cell r="BR195" t="e">
            <v>#N/A</v>
          </cell>
          <cell r="BS195" t="e">
            <v>#N/A</v>
          </cell>
          <cell r="BT195" t="e">
            <v>#N/A</v>
          </cell>
          <cell r="BU195" t="e">
            <v>#N/A</v>
          </cell>
          <cell r="BV195" t="e">
            <v>#N/A</v>
          </cell>
          <cell r="BW195" t="e">
            <v>#N/A</v>
          </cell>
          <cell r="BX195" t="e">
            <v>#N/A</v>
          </cell>
          <cell r="BY195" t="e">
            <v>#N/A</v>
          </cell>
          <cell r="BZ195" t="e">
            <v>#N/A</v>
          </cell>
          <cell r="CA195" t="e">
            <v>#N/A</v>
          </cell>
          <cell r="CB195" t="e">
            <v>#N/A</v>
          </cell>
          <cell r="CC195" t="e">
            <v>#N/A</v>
          </cell>
          <cell r="CD195" t="e">
            <v>#N/A</v>
          </cell>
          <cell r="CE195" t="e">
            <v>#N/A</v>
          </cell>
          <cell r="CF195" t="e">
            <v>#N/A</v>
          </cell>
          <cell r="CG195" t="e">
            <v>#N/A</v>
          </cell>
          <cell r="CH195" t="e">
            <v>#N/A</v>
          </cell>
          <cell r="CI195" t="e">
            <v>#N/A</v>
          </cell>
          <cell r="CJ195" t="e">
            <v>#N/A</v>
          </cell>
          <cell r="CK195" t="e">
            <v>#N/A</v>
          </cell>
          <cell r="CL195" t="e">
            <v>#N/A</v>
          </cell>
          <cell r="CM195" t="e">
            <v>#N/A</v>
          </cell>
          <cell r="CN195" t="e">
            <v>#N/A</v>
          </cell>
          <cell r="CO195" t="e">
            <v>#N/A</v>
          </cell>
          <cell r="CP195" t="e">
            <v>#N/A</v>
          </cell>
          <cell r="CQ195" t="e">
            <v>#N/A</v>
          </cell>
          <cell r="CR195" t="e">
            <v>#N/A</v>
          </cell>
          <cell r="CS195" t="e">
            <v>#N/A</v>
          </cell>
          <cell r="CT195" t="e">
            <v>#N/A</v>
          </cell>
          <cell r="CU195" t="e">
            <v>#N/A</v>
          </cell>
          <cell r="CV195" t="e">
            <v>#N/A</v>
          </cell>
          <cell r="CW195">
            <v>143250</v>
          </cell>
          <cell r="CX195" t="e">
            <v>#N/A</v>
          </cell>
          <cell r="CY195" t="e">
            <v>#N/A</v>
          </cell>
          <cell r="CZ195" t="e">
            <v>#N/A</v>
          </cell>
          <cell r="DA195" t="e">
            <v>#N/A</v>
          </cell>
          <cell r="DB195" t="e">
            <v>#N/A</v>
          </cell>
          <cell r="DC195" t="e">
            <v>#N/A</v>
          </cell>
          <cell r="DD195" t="e">
            <v>#N/A</v>
          </cell>
          <cell r="DE195" t="e">
            <v>#N/A</v>
          </cell>
          <cell r="DF195" t="e">
            <v>#N/A</v>
          </cell>
          <cell r="DG195" t="e">
            <v>#N/A</v>
          </cell>
          <cell r="DH195" t="e">
            <v>#N/A</v>
          </cell>
          <cell r="DI195" t="e">
            <v>#N/A</v>
          </cell>
          <cell r="DJ195" t="e">
            <v>#N/A</v>
          </cell>
          <cell r="DK195" t="e">
            <v>#N/A</v>
          </cell>
          <cell r="DL195" t="e">
            <v>#N/A</v>
          </cell>
          <cell r="DM195" t="e">
            <v>#N/A</v>
          </cell>
          <cell r="DN195" t="e">
            <v>#N/A</v>
          </cell>
          <cell r="DO195" t="e">
            <v>#N/A</v>
          </cell>
          <cell r="DP195" t="e">
            <v>#N/A</v>
          </cell>
          <cell r="DQ195" t="e">
            <v>#N/A</v>
          </cell>
          <cell r="DR195" t="e">
            <v>#N/A</v>
          </cell>
          <cell r="DS195" t="e">
            <v>#N/A</v>
          </cell>
          <cell r="DT195" t="e">
            <v>#N/A</v>
          </cell>
          <cell r="DU195" t="e">
            <v>#N/A</v>
          </cell>
          <cell r="DV195" t="e">
            <v>#N/A</v>
          </cell>
          <cell r="DW195" t="e">
            <v>#N/A</v>
          </cell>
          <cell r="DX195" t="e">
            <v>#N/A</v>
          </cell>
          <cell r="DY195" t="e">
            <v>#N/A</v>
          </cell>
          <cell r="DZ195" t="e">
            <v>#N/A</v>
          </cell>
          <cell r="EA195" t="e">
            <v>#N/A</v>
          </cell>
          <cell r="EB195" t="e">
            <v>#N/A</v>
          </cell>
          <cell r="EC195" t="e">
            <v>#N/A</v>
          </cell>
          <cell r="ED195" t="e">
            <v>#N/A</v>
          </cell>
          <cell r="EE195" t="e">
            <v>#N/A</v>
          </cell>
          <cell r="EF195" t="e">
            <v>#N/A</v>
          </cell>
          <cell r="EG195" t="e">
            <v>#N/A</v>
          </cell>
          <cell r="EH195" t="e">
            <v>#N/A</v>
          </cell>
          <cell r="EI195" t="e">
            <v>#N/A</v>
          </cell>
          <cell r="EJ195" t="e">
            <v>#N/A</v>
          </cell>
          <cell r="EK195" t="e">
            <v>#N/A</v>
          </cell>
          <cell r="EL195" t="e">
            <v>#N/A</v>
          </cell>
          <cell r="EM195" t="e">
            <v>#N/A</v>
          </cell>
          <cell r="EN195" t="e">
            <v>#N/A</v>
          </cell>
          <cell r="EO195" t="e">
            <v>#N/A</v>
          </cell>
          <cell r="EP195" t="e">
            <v>#N/A</v>
          </cell>
          <cell r="EQ195" t="e">
            <v>#N/A</v>
          </cell>
          <cell r="ER195" t="e">
            <v>#N/A</v>
          </cell>
          <cell r="ES195" t="e">
            <v>#N/A</v>
          </cell>
          <cell r="ET195" t="e">
            <v>#N/A</v>
          </cell>
          <cell r="EU195" t="e">
            <v>#N/A</v>
          </cell>
          <cell r="EV195" t="e">
            <v>#N/A</v>
          </cell>
          <cell r="EW195" t="e">
            <v>#N/A</v>
          </cell>
          <cell r="EX195" t="e">
            <v>#N/A</v>
          </cell>
          <cell r="EY195" t="e">
            <v>#N/A</v>
          </cell>
          <cell r="EZ195" t="e">
            <v>#N/A</v>
          </cell>
          <cell r="FA195" t="e">
            <v>#N/A</v>
          </cell>
          <cell r="FB195" t="e">
            <v>#N/A</v>
          </cell>
          <cell r="FC195" t="e">
            <v>#N/A</v>
          </cell>
          <cell r="FD195" t="e">
            <v>#N/A</v>
          </cell>
          <cell r="FE195">
            <v>162981</v>
          </cell>
          <cell r="FF195" t="e">
            <v>#N/A</v>
          </cell>
          <cell r="FG195" t="e">
            <v>#N/A</v>
          </cell>
          <cell r="FH195" t="e">
            <v>#N/A</v>
          </cell>
          <cell r="FI195" t="e">
            <v>#N/A</v>
          </cell>
          <cell r="FJ195" t="e">
            <v>#N/A</v>
          </cell>
          <cell r="FK195" t="e">
            <v>#N/A</v>
          </cell>
          <cell r="FL195" t="e">
            <v>#N/A</v>
          </cell>
          <cell r="FM195" t="e">
            <v>#N/A</v>
          </cell>
          <cell r="FN195" t="e">
            <v>#N/A</v>
          </cell>
          <cell r="FO195" t="e">
            <v>#N/A</v>
          </cell>
          <cell r="FP195" t="e">
            <v>#N/A</v>
          </cell>
          <cell r="FQ195" t="e">
            <v>#N/A</v>
          </cell>
          <cell r="FR195" t="e">
            <v>#N/A</v>
          </cell>
          <cell r="FS195" t="e">
            <v>#N/A</v>
          </cell>
          <cell r="FT195" t="e">
            <v>#N/A</v>
          </cell>
          <cell r="FU195" t="e">
            <v>#N/A</v>
          </cell>
          <cell r="FV195" t="e">
            <v>#N/A</v>
          </cell>
          <cell r="FW195" t="e">
            <v>#N/A</v>
          </cell>
          <cell r="FX195" t="e">
            <v>#N/A</v>
          </cell>
          <cell r="FY195" t="e">
            <v>#N/A</v>
          </cell>
          <cell r="FZ195" t="e">
            <v>#N/A</v>
          </cell>
          <cell r="GA195" t="e">
            <v>#N/A</v>
          </cell>
          <cell r="GB195" t="e">
            <v>#N/A</v>
          </cell>
          <cell r="GC195" t="e">
            <v>#N/A</v>
          </cell>
          <cell r="GD195" t="e">
            <v>#N/A</v>
          </cell>
          <cell r="GE195" t="e">
            <v>#N/A</v>
          </cell>
          <cell r="GF195" t="e">
            <v>#N/A</v>
          </cell>
          <cell r="GG195" t="e">
            <v>#N/A</v>
          </cell>
          <cell r="GH195" t="e">
            <v>#N/A</v>
          </cell>
          <cell r="GI195" t="e">
            <v>#N/A</v>
          </cell>
          <cell r="GJ195" t="e">
            <v>#N/A</v>
          </cell>
          <cell r="GK195" t="e">
            <v>#N/A</v>
          </cell>
          <cell r="GL195" t="e">
            <v>#N/A</v>
          </cell>
          <cell r="GM195" t="e">
            <v>#N/A</v>
          </cell>
          <cell r="GN195" t="e">
            <v>#N/A</v>
          </cell>
          <cell r="GO195" t="e">
            <v>#N/A</v>
          </cell>
          <cell r="GP195" t="e">
            <v>#N/A</v>
          </cell>
          <cell r="GQ195" t="e">
            <v>#N/A</v>
          </cell>
          <cell r="GR195" t="e">
            <v>#N/A</v>
          </cell>
          <cell r="GS195" t="e">
            <v>#N/A</v>
          </cell>
          <cell r="GT195" t="e">
            <v>#N/A</v>
          </cell>
          <cell r="GU195" t="e">
            <v>#N/A</v>
          </cell>
          <cell r="GV195" t="e">
            <v>#N/A</v>
          </cell>
          <cell r="GW195" t="e">
            <v>#N/A</v>
          </cell>
          <cell r="GX195" t="e">
            <v>#N/A</v>
          </cell>
          <cell r="GY195" t="e">
            <v>#N/A</v>
          </cell>
          <cell r="GZ195" t="e">
            <v>#N/A</v>
          </cell>
          <cell r="HA195" t="e">
            <v>#N/A</v>
          </cell>
          <cell r="HB195" t="e">
            <v>#N/A</v>
          </cell>
          <cell r="HC195" t="e">
            <v>#N/A</v>
          </cell>
          <cell r="HD195" t="e">
            <v>#N/A</v>
          </cell>
          <cell r="HE195" t="e">
            <v>#N/A</v>
          </cell>
          <cell r="HF195" t="e">
            <v>#N/A</v>
          </cell>
          <cell r="HG195" t="e">
            <v>#N/A</v>
          </cell>
          <cell r="HH195" t="e">
            <v>#N/A</v>
          </cell>
          <cell r="HI195" t="e">
            <v>#N/A</v>
          </cell>
          <cell r="HJ195" t="e">
            <v>#N/A</v>
          </cell>
          <cell r="HK195" t="e">
            <v>#N/A</v>
          </cell>
          <cell r="HL195" t="e">
            <v>#N/A</v>
          </cell>
          <cell r="HM195">
            <v>188951</v>
          </cell>
          <cell r="HN195" t="e">
            <v>#N/A</v>
          </cell>
          <cell r="HO195" t="e">
            <v>#N/A</v>
          </cell>
          <cell r="HP195" t="e">
            <v>#N/A</v>
          </cell>
          <cell r="HQ195" t="e">
            <v>#N/A</v>
          </cell>
          <cell r="HR195" t="e">
            <v>#N/A</v>
          </cell>
          <cell r="HS195" t="e">
            <v>#N/A</v>
          </cell>
          <cell r="HT195" t="e">
            <v>#N/A</v>
          </cell>
          <cell r="HU195" t="e">
            <v>#N/A</v>
          </cell>
          <cell r="HV195" t="e">
            <v>#N/A</v>
          </cell>
          <cell r="HW195" t="e">
            <v>#N/A</v>
          </cell>
          <cell r="HX195" t="e">
            <v>#N/A</v>
          </cell>
          <cell r="HY195" t="e">
            <v>#N/A</v>
          </cell>
          <cell r="HZ195" t="e">
            <v>#N/A</v>
          </cell>
          <cell r="IA195" t="e">
            <v>#N/A</v>
          </cell>
          <cell r="IB195" t="e">
            <v>#N/A</v>
          </cell>
          <cell r="IC195" t="e">
            <v>#N/A</v>
          </cell>
          <cell r="ID195" t="e">
            <v>#N/A</v>
          </cell>
          <cell r="IE195" t="e">
            <v>#N/A</v>
          </cell>
          <cell r="IF195" t="e">
            <v>#N/A</v>
          </cell>
          <cell r="IG195" t="e">
            <v>#N/A</v>
          </cell>
          <cell r="IH195" t="e">
            <v>#N/A</v>
          </cell>
          <cell r="II195" t="e">
            <v>#N/A</v>
          </cell>
          <cell r="IJ195" t="e">
            <v>#N/A</v>
          </cell>
          <cell r="IK195" t="e">
            <v>#N/A</v>
          </cell>
          <cell r="IL195" t="e">
            <v>#N/A</v>
          </cell>
          <cell r="IM195" t="e">
            <v>#N/A</v>
          </cell>
          <cell r="IN195" t="e">
            <v>#N/A</v>
          </cell>
          <cell r="IO195" t="e">
            <v>#N/A</v>
          </cell>
          <cell r="IP195" t="e">
            <v>#N/A</v>
          </cell>
          <cell r="IQ195" t="e">
            <v>#N/A</v>
          </cell>
          <cell r="IR195" t="e">
            <v>#N/A</v>
          </cell>
          <cell r="IS195" t="e">
            <v>#N/A</v>
          </cell>
          <cell r="IT195" t="e">
            <v>#N/A</v>
          </cell>
          <cell r="IU195" t="e">
            <v>#N/A</v>
          </cell>
          <cell r="IV195" t="e">
            <v>#N/A</v>
          </cell>
          <cell r="IW195" t="e">
            <v>#N/A</v>
          </cell>
          <cell r="IX195" t="e">
            <v>#N/A</v>
          </cell>
          <cell r="IY195" t="e">
            <v>#N/A</v>
          </cell>
          <cell r="IZ195" t="e">
            <v>#N/A</v>
          </cell>
          <cell r="JA195" t="e">
            <v>#N/A</v>
          </cell>
          <cell r="JB195" t="e">
            <v>#N/A</v>
          </cell>
          <cell r="JC195" t="e">
            <v>#N/A</v>
          </cell>
          <cell r="JD195" t="e">
            <v>#N/A</v>
          </cell>
          <cell r="JE195" t="e">
            <v>#N/A</v>
          </cell>
          <cell r="JF195" t="e">
            <v>#N/A</v>
          </cell>
          <cell r="JG195" t="e">
            <v>#N/A</v>
          </cell>
          <cell r="JH195" t="e">
            <v>#N/A</v>
          </cell>
          <cell r="JI195" t="e">
            <v>#N/A</v>
          </cell>
          <cell r="JJ195" t="e">
            <v>#N/A</v>
          </cell>
          <cell r="JK195" t="e">
            <v>#N/A</v>
          </cell>
          <cell r="JL195" t="e">
            <v>#N/A</v>
          </cell>
          <cell r="JM195" t="e">
            <v>#N/A</v>
          </cell>
          <cell r="JN195" t="e">
            <v>#N/A</v>
          </cell>
          <cell r="JO195" t="e">
            <v>#N/A</v>
          </cell>
          <cell r="JP195" t="e">
            <v>#N/A</v>
          </cell>
          <cell r="JQ195" t="e">
            <v>#N/A</v>
          </cell>
          <cell r="JR195" t="e">
            <v>#N/A</v>
          </cell>
          <cell r="JS195" t="e">
            <v>#N/A</v>
          </cell>
          <cell r="JT195" t="e">
            <v>#N/A</v>
          </cell>
          <cell r="JU195">
            <v>270879</v>
          </cell>
          <cell r="JV195" t="e">
            <v>#N/A</v>
          </cell>
          <cell r="JW195" t="e">
            <v>#N/A</v>
          </cell>
          <cell r="JX195" t="e">
            <v>#N/A</v>
          </cell>
          <cell r="JY195" t="e">
            <v>#N/A</v>
          </cell>
          <cell r="JZ195" t="e">
            <v>#N/A</v>
          </cell>
          <cell r="KA195" t="e">
            <v>#N/A</v>
          </cell>
          <cell r="KB195" t="e">
            <v>#N/A</v>
          </cell>
          <cell r="KC195" t="e">
            <v>#N/A</v>
          </cell>
          <cell r="KD195" t="e">
            <v>#N/A</v>
          </cell>
          <cell r="KE195" t="e">
            <v>#N/A</v>
          </cell>
          <cell r="KF195" t="e">
            <v>#N/A</v>
          </cell>
          <cell r="KG195" t="e">
            <v>#N/A</v>
          </cell>
          <cell r="KH195" t="e">
            <v>#N/A</v>
          </cell>
          <cell r="KI195" t="e">
            <v>#N/A</v>
          </cell>
          <cell r="KJ195" t="e">
            <v>#N/A</v>
          </cell>
          <cell r="KK195" t="e">
            <v>#N/A</v>
          </cell>
          <cell r="KL195" t="e">
            <v>#N/A</v>
          </cell>
          <cell r="KM195" t="e">
            <v>#N/A</v>
          </cell>
          <cell r="KN195" t="e">
            <v>#N/A</v>
          </cell>
          <cell r="KO195" t="e">
            <v>#N/A</v>
          </cell>
          <cell r="KP195" t="e">
            <v>#N/A</v>
          </cell>
          <cell r="KQ195" t="e">
            <v>#N/A</v>
          </cell>
          <cell r="KR195" t="e">
            <v>#N/A</v>
          </cell>
          <cell r="KS195" t="e">
            <v>#N/A</v>
          </cell>
          <cell r="KT195" t="e">
            <v>#N/A</v>
          </cell>
          <cell r="KU195" t="e">
            <v>#N/A</v>
          </cell>
          <cell r="KV195" t="e">
            <v>#N/A</v>
          </cell>
          <cell r="KW195" t="e">
            <v>#N/A</v>
          </cell>
          <cell r="KX195">
            <v>335541</v>
          </cell>
        </row>
      </sheetData>
      <sheetData sheetId="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24D15CB5-5A15-4866-976F-AC0CB08492C6}">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68D20A54-066B-441A-8CC8-2F5DB8F8A018}">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9BE4A2F9-119C-4178-B20C-3CEC511A69DA}">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s v="Los Angeles"/>
    <m/>
  </r>
  <r>
    <n v="90002"/>
    <n v="492"/>
    <n v="317"/>
    <n v="809"/>
    <m/>
    <s v="90002"/>
    <n v="735"/>
    <n v="27"/>
    <n v="13"/>
    <n v="0"/>
    <n v="31"/>
    <n v="5"/>
    <s v="&gt;806"/>
    <n v="53402"/>
    <m/>
    <x v="1"/>
    <s v="Los Angeles"/>
    <m/>
  </r>
  <r>
    <n v="90003"/>
    <n v="630"/>
    <n v="344"/>
    <n v="974"/>
    <m/>
    <s v="90003"/>
    <n v="873"/>
    <n v="49"/>
    <n v="5"/>
    <n v="0"/>
    <n v="39"/>
    <n v="5"/>
    <s v="&gt;961"/>
    <n v="74117"/>
    <m/>
    <x v="1"/>
    <s v="Los Angeles"/>
    <m/>
  </r>
  <r>
    <n v="90004"/>
    <n v="374"/>
    <n v="243"/>
    <n v="617"/>
    <m/>
    <s v="90004"/>
    <n v="562"/>
    <n v="18"/>
    <n v="34"/>
    <n v="0"/>
    <n v="5"/>
    <n v="0"/>
    <s v="&gt;614"/>
    <n v="61105"/>
    <m/>
    <x v="1"/>
    <s v="Los Angeles"/>
    <m/>
  </r>
  <r>
    <n v="90005"/>
    <n v="220"/>
    <n v="119"/>
    <n v="339"/>
    <m/>
    <s v="90005"/>
    <n v="319"/>
    <n v="12"/>
    <n v="5"/>
    <n v="0"/>
    <n v="5"/>
    <n v="0"/>
    <s v="&gt;331"/>
    <n v="38885"/>
    <m/>
    <x v="1"/>
    <s v="Los Angeles"/>
    <m/>
  </r>
  <r>
    <n v="90006"/>
    <n v="468"/>
    <n v="246"/>
    <n v="714"/>
    <m/>
    <s v="90006"/>
    <n v="678"/>
    <n v="22"/>
    <n v="5"/>
    <n v="0"/>
    <n v="5"/>
    <n v="5"/>
    <s v="&gt;700"/>
    <n v="58560"/>
    <m/>
    <x v="1"/>
    <s v="Los Angeles"/>
    <m/>
  </r>
  <r>
    <n v="90007"/>
    <n v="156"/>
    <n v="120"/>
    <n v="276"/>
    <m/>
    <s v="90007"/>
    <n v="230"/>
    <n v="26"/>
    <n v="16"/>
    <n v="0"/>
    <n v="5"/>
    <n v="0"/>
    <s v="&gt;272"/>
    <n v="42380"/>
    <m/>
    <x v="1"/>
    <s v="Los Angeles"/>
    <m/>
  </r>
  <r>
    <n v="90008"/>
    <n v="193"/>
    <n v="210"/>
    <n v="403"/>
    <m/>
    <s v="90008"/>
    <n v="308"/>
    <n v="41"/>
    <n v="36"/>
    <n v="0"/>
    <n v="13"/>
    <n v="5"/>
    <s v="&gt;398"/>
    <n v="31900"/>
    <m/>
    <x v="1"/>
    <s v="Los Angeles"/>
    <m/>
  </r>
  <r>
    <n v="90009"/>
    <n v="0"/>
    <n v="5"/>
    <s v="&gt;0"/>
    <m/>
    <s v="90009"/>
    <n v="5"/>
    <n v="5"/>
    <n v="0"/>
    <n v="0"/>
    <n v="0"/>
    <n v="0"/>
    <s v="&gt;0"/>
    <n v="0"/>
    <n v="1"/>
    <x v="2"/>
    <e v="#N/A"/>
    <s v="this is LAX"/>
  </r>
  <r>
    <n v="90010"/>
    <n v="13"/>
    <n v="5"/>
    <s v="&gt;13"/>
    <m/>
    <s v="90010"/>
    <n v="17"/>
    <n v="5"/>
    <n v="5"/>
    <n v="0"/>
    <n v="0"/>
    <n v="0"/>
    <s v="&gt;17"/>
    <n v="4108"/>
    <m/>
    <x v="1"/>
    <s v="Los Angeles"/>
    <m/>
  </r>
  <r>
    <n v="90011"/>
    <n v="849"/>
    <n v="494"/>
    <n v="1343"/>
    <m/>
    <s v="90011"/>
    <n v="1266"/>
    <n v="38"/>
    <n v="0"/>
    <n v="0"/>
    <n v="30"/>
    <n v="5"/>
    <s v="&gt;1334"/>
    <n v="110750"/>
    <m/>
    <x v="1"/>
    <s v="Los Angeles"/>
    <m/>
  </r>
  <r>
    <n v="90012"/>
    <n v="71"/>
    <n v="106"/>
    <n v="177"/>
    <m/>
    <s v="90012"/>
    <n v="127"/>
    <n v="5"/>
    <n v="5"/>
    <n v="0"/>
    <n v="5"/>
    <n v="42"/>
    <s v="&gt;169"/>
    <n v="37268"/>
    <m/>
    <x v="1"/>
    <s v="Los Angeles"/>
    <m/>
  </r>
  <r>
    <n v="90013"/>
    <n v="11"/>
    <n v="17"/>
    <n v="28"/>
    <m/>
    <s v="90013"/>
    <n v="17"/>
    <n v="5"/>
    <n v="0"/>
    <n v="0"/>
    <n v="0"/>
    <n v="5"/>
    <s v="&gt;17"/>
    <n v="13009"/>
    <m/>
    <x v="1"/>
    <s v="Los Angeles"/>
    <m/>
  </r>
  <r>
    <n v="90014"/>
    <n v="5"/>
    <n v="5"/>
    <s v="&gt;0"/>
    <m/>
    <s v="90014"/>
    <n v="11"/>
    <n v="5"/>
    <n v="0"/>
    <n v="0"/>
    <n v="0"/>
    <n v="0"/>
    <s v="&gt;11"/>
    <n v="9126"/>
    <m/>
    <x v="1"/>
    <s v="Los Angeles"/>
    <m/>
  </r>
  <r>
    <n v="90015"/>
    <n v="104"/>
    <n v="75"/>
    <n v="179"/>
    <m/>
    <s v="90015"/>
    <n v="160"/>
    <n v="13"/>
    <n v="0"/>
    <n v="0"/>
    <n v="5"/>
    <n v="5"/>
    <s v="&gt;173"/>
    <n v="23900"/>
    <m/>
    <x v="1"/>
    <s v="Los Angeles"/>
    <m/>
  </r>
  <r>
    <n v="90016"/>
    <n v="265"/>
    <n v="239"/>
    <n v="504"/>
    <m/>
    <s v="90016"/>
    <n v="408"/>
    <n v="57"/>
    <n v="21"/>
    <n v="0"/>
    <n v="13"/>
    <n v="5"/>
    <s v="&gt;499"/>
    <n v="46340"/>
    <m/>
    <x v="1"/>
    <s v="Los Angeles"/>
    <m/>
  </r>
  <r>
    <n v="90017"/>
    <n v="172"/>
    <n v="81"/>
    <n v="253"/>
    <m/>
    <s v="90017"/>
    <n v="241"/>
    <n v="5"/>
    <n v="0"/>
    <n v="0"/>
    <n v="5"/>
    <n v="0"/>
    <s v="&gt;241"/>
    <n v="27832"/>
    <m/>
    <x v="1"/>
    <s v="Los Angeles"/>
    <m/>
  </r>
  <r>
    <n v="90018"/>
    <n v="269"/>
    <n v="292"/>
    <n v="561"/>
    <m/>
    <s v="90018"/>
    <n v="455"/>
    <n v="50"/>
    <n v="25"/>
    <n v="0"/>
    <n v="18"/>
    <n v="13"/>
    <n v="561"/>
    <n v="52444"/>
    <m/>
    <x v="1"/>
    <s v="Los Angeles"/>
    <m/>
  </r>
  <r>
    <n v="90019"/>
    <n v="384"/>
    <n v="310"/>
    <n v="694"/>
    <m/>
    <s v="90019"/>
    <n v="595"/>
    <n v="29"/>
    <n v="54"/>
    <n v="5"/>
    <n v="5"/>
    <n v="5"/>
    <s v="&gt;678"/>
    <n v="62816"/>
    <m/>
    <x v="1"/>
    <s v="Los Angeles"/>
    <m/>
  </r>
  <r>
    <n v="90020"/>
    <n v="217"/>
    <n v="107"/>
    <n v="324"/>
    <m/>
    <s v="90020"/>
    <n v="298"/>
    <n v="5"/>
    <n v="20"/>
    <n v="0"/>
    <n v="0"/>
    <n v="0"/>
    <s v="&gt;318"/>
    <n v="39366"/>
    <m/>
    <x v="1"/>
    <s v="Los Angeles"/>
    <m/>
  </r>
  <r>
    <n v="90021"/>
    <n v="5"/>
    <n v="5"/>
    <s v="&gt;0"/>
    <m/>
    <s v="90021"/>
    <n v="5"/>
    <n v="5"/>
    <n v="0"/>
    <n v="0"/>
    <n v="5"/>
    <n v="0"/>
    <s v="&gt;0"/>
    <n v="3285"/>
    <m/>
    <x v="1"/>
    <s v="Los Angeles"/>
    <m/>
  </r>
  <r>
    <n v="90022"/>
    <n v="524"/>
    <n v="368"/>
    <n v="892"/>
    <m/>
    <s v="90022"/>
    <n v="863"/>
    <n v="23"/>
    <n v="0"/>
    <n v="0"/>
    <n v="5"/>
    <n v="5"/>
    <s v="&gt;886"/>
    <n v="66168"/>
    <m/>
    <x v="0"/>
    <s v="Los Angeles"/>
    <m/>
  </r>
  <r>
    <n v="90023"/>
    <n v="409"/>
    <n v="249"/>
    <n v="658"/>
    <m/>
    <s v="90023"/>
    <n v="636"/>
    <n v="5"/>
    <n v="0"/>
    <n v="0"/>
    <n v="5"/>
    <n v="5"/>
    <s v="&gt;636"/>
    <n v="46517"/>
    <m/>
    <x v="1"/>
    <s v="Los Angeles"/>
    <m/>
  </r>
  <r>
    <n v="90024"/>
    <n v="71"/>
    <n v="81"/>
    <n v="152"/>
    <m/>
    <s v="90024"/>
    <n v="107"/>
    <n v="45"/>
    <n v="0"/>
    <n v="0"/>
    <n v="0"/>
    <n v="0"/>
    <n v="152"/>
    <n v="52069"/>
    <m/>
    <x v="1"/>
    <s v="Los Angeles"/>
    <m/>
  </r>
  <r>
    <n v="90025"/>
    <n v="137"/>
    <n v="82"/>
    <n v="219"/>
    <m/>
    <s v="90025"/>
    <n v="190"/>
    <n v="22"/>
    <n v="0"/>
    <n v="0"/>
    <n v="5"/>
    <n v="5"/>
    <s v="&gt;212"/>
    <n v="47438"/>
    <m/>
    <x v="1"/>
    <s v="Los Angeles"/>
    <m/>
  </r>
  <r>
    <n v="90026"/>
    <n v="329"/>
    <n v="245"/>
    <n v="574"/>
    <m/>
    <s v="90026"/>
    <n v="546"/>
    <n v="16"/>
    <n v="5"/>
    <n v="0"/>
    <n v="5"/>
    <n v="5"/>
    <s v="&gt;562"/>
    <n v="67657"/>
    <m/>
    <x v="1"/>
    <s v="Los Angeles"/>
    <m/>
  </r>
  <r>
    <n v="90027"/>
    <n v="133"/>
    <n v="81"/>
    <n v="214"/>
    <m/>
    <s v="90027"/>
    <n v="193"/>
    <n v="5"/>
    <n v="11"/>
    <n v="5"/>
    <n v="5"/>
    <n v="5"/>
    <s v="&gt;204"/>
    <n v="45996"/>
    <m/>
    <x v="1"/>
    <s v="Los Angeles"/>
    <m/>
  </r>
  <r>
    <n v="90028"/>
    <n v="86"/>
    <n v="82"/>
    <n v="168"/>
    <m/>
    <s v="90028"/>
    <n v="130"/>
    <n v="11"/>
    <n v="26"/>
    <n v="0"/>
    <n v="5"/>
    <n v="0"/>
    <s v="&gt;167"/>
    <n v="31385"/>
    <m/>
    <x v="1"/>
    <s v="Los Angeles"/>
    <m/>
  </r>
  <r>
    <n v="90029"/>
    <n v="190"/>
    <n v="160"/>
    <n v="350"/>
    <m/>
    <s v="90029"/>
    <n v="314"/>
    <n v="5"/>
    <n v="16"/>
    <n v="0"/>
    <n v="5"/>
    <n v="5"/>
    <s v="&gt;330"/>
    <n v="36126"/>
    <m/>
    <x v="1"/>
    <s v="Los Angeles"/>
    <m/>
  </r>
  <r>
    <n v="90031"/>
    <n v="204"/>
    <n v="169"/>
    <n v="373"/>
    <m/>
    <s v="90031"/>
    <n v="357"/>
    <n v="5"/>
    <n v="5"/>
    <n v="0"/>
    <n v="5"/>
    <n v="5"/>
    <s v="&gt;357"/>
    <n v="39497"/>
    <m/>
    <x v="1"/>
    <s v="Los Angeles"/>
    <m/>
  </r>
  <r>
    <n v="90032"/>
    <n v="254"/>
    <n v="249"/>
    <n v="503"/>
    <m/>
    <s v="90032"/>
    <n v="469"/>
    <n v="16"/>
    <n v="5"/>
    <n v="0"/>
    <n v="5"/>
    <n v="5"/>
    <s v="&gt;485"/>
    <n v="47857"/>
    <m/>
    <x v="1"/>
    <s v="Los Angeles"/>
    <m/>
  </r>
  <r>
    <n v="90033"/>
    <n v="433"/>
    <n v="264"/>
    <n v="697"/>
    <m/>
    <s v="90033"/>
    <n v="650"/>
    <n v="23"/>
    <n v="5"/>
    <n v="0"/>
    <n v="5"/>
    <n v="12"/>
    <s v="&gt;685"/>
    <n v="49695"/>
    <m/>
    <x v="1"/>
    <s v="Los Angeles"/>
    <m/>
  </r>
  <r>
    <n v="90034"/>
    <n v="182"/>
    <n v="198"/>
    <n v="380"/>
    <m/>
    <s v="90034"/>
    <n v="299"/>
    <n v="63"/>
    <n v="11"/>
    <n v="0"/>
    <n v="5"/>
    <n v="5"/>
    <s v="&gt;373"/>
    <n v="56416"/>
    <m/>
    <x v="1"/>
    <s v="Los Angeles"/>
    <m/>
  </r>
  <r>
    <n v="90035"/>
    <n v="183"/>
    <n v="116"/>
    <n v="299"/>
    <m/>
    <s v="90035"/>
    <n v="255"/>
    <n v="28"/>
    <n v="5"/>
    <n v="5"/>
    <n v="5"/>
    <n v="5"/>
    <s v="&gt;283"/>
    <n v="27725"/>
    <m/>
    <x v="1"/>
    <s v="Los Angeles"/>
    <m/>
  </r>
  <r>
    <n v="90036"/>
    <n v="225"/>
    <n v="72"/>
    <n v="297"/>
    <m/>
    <s v="90036"/>
    <n v="278"/>
    <n v="5"/>
    <n v="5"/>
    <n v="0"/>
    <n v="5"/>
    <n v="5"/>
    <s v="&gt;278"/>
    <n v="38111"/>
    <m/>
    <x v="1"/>
    <s v="Los Angeles"/>
    <m/>
  </r>
  <r>
    <n v="90037"/>
    <n v="515"/>
    <n v="302"/>
    <n v="817"/>
    <m/>
    <s v="90037"/>
    <n v="716"/>
    <n v="40"/>
    <n v="43"/>
    <n v="0"/>
    <n v="12"/>
    <n v="5"/>
    <s v="&gt;811"/>
    <n v="67377"/>
    <m/>
    <x v="1"/>
    <s v="Los Angeles"/>
    <m/>
  </r>
  <r>
    <n v="90038"/>
    <n v="123"/>
    <n v="81"/>
    <n v="204"/>
    <m/>
    <s v="90038"/>
    <n v="198"/>
    <n v="5"/>
    <n v="0"/>
    <n v="0"/>
    <n v="0"/>
    <n v="0"/>
    <s v="&gt;198"/>
    <n v="28592"/>
    <m/>
    <x v="1"/>
    <s v="Los Angeles"/>
    <m/>
  </r>
  <r>
    <n v="90039"/>
    <n v="108"/>
    <n v="90"/>
    <n v="198"/>
    <m/>
    <s v="90039"/>
    <n v="178"/>
    <n v="5"/>
    <n v="5"/>
    <n v="0"/>
    <n v="5"/>
    <n v="5"/>
    <s v="&gt;178"/>
    <n v="29966"/>
    <m/>
    <x v="1"/>
    <s v="Los Angeles"/>
    <m/>
  </r>
  <r>
    <n v="90040"/>
    <n v="116"/>
    <n v="54"/>
    <n v="170"/>
    <m/>
    <s v="90040"/>
    <n v="166"/>
    <n v="0"/>
    <n v="5"/>
    <n v="0"/>
    <n v="5"/>
    <n v="5"/>
    <s v="&gt;166"/>
    <n v="12363"/>
    <m/>
    <x v="3"/>
    <s v="Los Angeles"/>
    <m/>
  </r>
  <r>
    <n v="90041"/>
    <n v="112"/>
    <n v="128"/>
    <n v="240"/>
    <m/>
    <s v="90041"/>
    <n v="201"/>
    <n v="5"/>
    <n v="12"/>
    <n v="16"/>
    <n v="5"/>
    <n v="5"/>
    <s v="&gt;229"/>
    <n v="29888"/>
    <m/>
    <x v="1"/>
    <s v="Los Angeles"/>
    <m/>
  </r>
  <r>
    <n v="90042"/>
    <n v="275"/>
    <n v="216"/>
    <n v="491"/>
    <m/>
    <s v="90042"/>
    <n v="454"/>
    <n v="19"/>
    <n v="5"/>
    <n v="5"/>
    <n v="5"/>
    <n v="5"/>
    <s v="&gt;473"/>
    <n v="60509"/>
    <m/>
    <x v="1"/>
    <s v="Los Angeles"/>
    <m/>
  </r>
  <r>
    <n v="90043"/>
    <n v="286"/>
    <n v="387"/>
    <n v="673"/>
    <m/>
    <s v="90043"/>
    <n v="457"/>
    <n v="63"/>
    <n v="114"/>
    <n v="5"/>
    <n v="27"/>
    <n v="5"/>
    <s v="&gt;661"/>
    <n v="46358"/>
    <m/>
    <x v="1"/>
    <s v="Los Angeles"/>
    <m/>
  </r>
  <r>
    <n v="90044"/>
    <n v="784"/>
    <n v="631"/>
    <n v="1415"/>
    <m/>
    <s v="90044"/>
    <n v="1150"/>
    <n v="111"/>
    <n v="81"/>
    <n v="5"/>
    <n v="61"/>
    <n v="5"/>
    <s v="&gt;1403"/>
    <n v="99980"/>
    <m/>
    <x v="1"/>
    <s v="Los Angeles"/>
    <m/>
  </r>
  <r>
    <n v="90045"/>
    <n v="134"/>
    <n v="160"/>
    <n v="294"/>
    <m/>
    <s v="90045"/>
    <n v="235"/>
    <n v="26"/>
    <n v="23"/>
    <n v="0"/>
    <n v="5"/>
    <n v="0"/>
    <s v="&gt;284"/>
    <n v="39795"/>
    <m/>
    <x v="1"/>
    <s v="Los Angeles"/>
    <m/>
  </r>
  <r>
    <n v="90046"/>
    <n v="103"/>
    <n v="68"/>
    <n v="171"/>
    <m/>
    <s v="90046"/>
    <n v="142"/>
    <n v="5"/>
    <n v="14"/>
    <n v="0"/>
    <n v="5"/>
    <n v="5"/>
    <s v="&gt;156"/>
    <n v="49828"/>
    <m/>
    <x v="1"/>
    <s v="Los Angeles"/>
    <m/>
  </r>
  <r>
    <n v="90047"/>
    <n v="323"/>
    <n v="540"/>
    <n v="863"/>
    <m/>
    <s v="90047"/>
    <n v="571"/>
    <n v="93"/>
    <n v="144"/>
    <n v="14"/>
    <n v="35"/>
    <n v="5"/>
    <s v="&gt;857"/>
    <n v="51057"/>
    <m/>
    <x v="1"/>
    <s v="Los Angeles"/>
    <m/>
  </r>
  <r>
    <n v="90048"/>
    <n v="69"/>
    <n v="44"/>
    <n v="113"/>
    <m/>
    <s v="90048"/>
    <n v="99"/>
    <n v="12"/>
    <n v="0"/>
    <n v="0"/>
    <n v="5"/>
    <n v="0"/>
    <s v="&gt;111"/>
    <n v="21766"/>
    <m/>
    <x v="1"/>
    <s v="Los Angeles"/>
    <m/>
  </r>
  <r>
    <n v="90049"/>
    <n v="70"/>
    <n v="63"/>
    <n v="133"/>
    <m/>
    <s v="90049"/>
    <n v="124"/>
    <n v="5"/>
    <n v="0"/>
    <n v="0"/>
    <n v="0"/>
    <n v="0"/>
    <s v="&gt;124"/>
    <n v="36610"/>
    <m/>
    <x v="1"/>
    <s v="Los Angeles"/>
    <m/>
  </r>
  <r>
    <n v="90052"/>
    <n v="0"/>
    <n v="5"/>
    <s v="&gt;0"/>
    <m/>
    <s v="90052"/>
    <n v="0"/>
    <n v="5"/>
    <n v="0"/>
    <n v="0"/>
    <n v="0"/>
    <n v="0"/>
    <s v="&gt;0"/>
    <n v="0"/>
    <n v="1"/>
    <x v="2"/>
    <e v="#N/A"/>
    <m/>
  </r>
  <r>
    <n v="90054"/>
    <n v="0"/>
    <n v="5"/>
    <s v="&gt;0"/>
    <m/>
    <s v="90054"/>
    <n v="5"/>
    <n v="0"/>
    <n v="0"/>
    <n v="0"/>
    <n v="0"/>
    <n v="0"/>
    <s v="&gt;0"/>
    <n v="0"/>
    <n v="1"/>
    <x v="2"/>
    <e v="#N/A"/>
    <m/>
  </r>
  <r>
    <n v="90055"/>
    <n v="0"/>
    <n v="5"/>
    <s v="&gt;0"/>
    <m/>
    <s v="90055"/>
    <n v="0"/>
    <n v="5"/>
    <n v="0"/>
    <n v="0"/>
    <n v="0"/>
    <n v="0"/>
    <s v="&gt;0"/>
    <n v="0"/>
    <n v="1"/>
    <x v="2"/>
    <e v="#N/A"/>
    <m/>
  </r>
  <r>
    <n v="90056"/>
    <n v="43"/>
    <n v="89"/>
    <n v="132"/>
    <m/>
    <s v="90056"/>
    <n v="78"/>
    <n v="5"/>
    <n v="41"/>
    <n v="5"/>
    <n v="5"/>
    <n v="5"/>
    <s v="&gt;119"/>
    <n v="8058"/>
    <m/>
    <x v="0"/>
    <s v="Los Angeles"/>
    <m/>
  </r>
  <r>
    <n v="90057"/>
    <n v="299"/>
    <n v="181"/>
    <n v="480"/>
    <m/>
    <s v="90057"/>
    <n v="440"/>
    <n v="21"/>
    <n v="5"/>
    <n v="5"/>
    <n v="5"/>
    <n v="5"/>
    <s v="&gt;461"/>
    <n v="49771"/>
    <m/>
    <x v="1"/>
    <s v="Los Angeles"/>
    <m/>
  </r>
  <r>
    <n v="90058"/>
    <n v="32"/>
    <n v="20"/>
    <n v="52"/>
    <m/>
    <s v="90058"/>
    <n v="46"/>
    <n v="5"/>
    <n v="0"/>
    <n v="0"/>
    <n v="5"/>
    <n v="0"/>
    <s v="&gt;46"/>
    <n v="3003"/>
    <m/>
    <x v="4"/>
    <s v="Los Angeles"/>
    <m/>
  </r>
  <r>
    <n v="90059"/>
    <n v="383"/>
    <n v="287"/>
    <n v="670"/>
    <m/>
    <s v="90059"/>
    <n v="568"/>
    <n v="29"/>
    <n v="30"/>
    <n v="0"/>
    <n v="30"/>
    <n v="13"/>
    <n v="670"/>
    <n v="42311"/>
    <m/>
    <x v="1"/>
    <s v="Los Angeles"/>
    <m/>
  </r>
  <r>
    <n v="90060"/>
    <n v="5"/>
    <n v="0"/>
    <s v="&gt;0"/>
    <m/>
    <s v="90060"/>
    <n v="5"/>
    <n v="0"/>
    <n v="0"/>
    <n v="0"/>
    <n v="0"/>
    <n v="0"/>
    <s v="&gt;0"/>
    <n v="0"/>
    <n v="1"/>
    <x v="2"/>
    <e v="#N/A"/>
    <m/>
  </r>
  <r>
    <n v="90061"/>
    <n v="239"/>
    <n v="181"/>
    <n v="420"/>
    <m/>
    <s v="90061"/>
    <n v="374"/>
    <n v="13"/>
    <n v="24"/>
    <n v="0"/>
    <n v="5"/>
    <n v="5"/>
    <s v="&gt;411"/>
    <n v="28755"/>
    <m/>
    <x v="0"/>
    <s v="Los Angeles"/>
    <m/>
  </r>
  <r>
    <n v="90062"/>
    <n v="225"/>
    <n v="260"/>
    <n v="485"/>
    <m/>
    <s v="90062"/>
    <n v="365"/>
    <n v="32"/>
    <n v="63"/>
    <n v="0"/>
    <n v="22"/>
    <n v="5"/>
    <s v="&gt;482"/>
    <n v="35908"/>
    <m/>
    <x v="1"/>
    <s v="Los Angeles"/>
    <m/>
  </r>
  <r>
    <n v="90063"/>
    <n v="427"/>
    <n v="308"/>
    <n v="735"/>
    <m/>
    <s v="90063"/>
    <n v="705"/>
    <n v="15"/>
    <n v="5"/>
    <n v="0"/>
    <n v="5"/>
    <n v="5"/>
    <s v="&gt;720"/>
    <n v="53846"/>
    <m/>
    <x v="0"/>
    <s v="Los Angeles"/>
    <m/>
  </r>
  <r>
    <n v="90064"/>
    <n v="98"/>
    <n v="81"/>
    <n v="179"/>
    <m/>
    <s v="90064"/>
    <n v="160"/>
    <n v="15"/>
    <n v="5"/>
    <n v="0"/>
    <n v="5"/>
    <n v="0"/>
    <s v="&gt;175"/>
    <n v="25988"/>
    <m/>
    <x v="1"/>
    <s v="Los Angeles"/>
    <m/>
  </r>
  <r>
    <n v="90065"/>
    <n v="181"/>
    <n v="216"/>
    <n v="397"/>
    <m/>
    <s v="90065"/>
    <n v="359"/>
    <n v="34"/>
    <n v="5"/>
    <n v="0"/>
    <n v="0"/>
    <n v="5"/>
    <s v="&gt;393"/>
    <n v="47389"/>
    <m/>
    <x v="1"/>
    <s v="Los Angeles"/>
    <m/>
  </r>
  <r>
    <n v="90066"/>
    <n v="188"/>
    <n v="176"/>
    <n v="364"/>
    <m/>
    <s v="90066"/>
    <n v="311"/>
    <n v="32"/>
    <n v="5"/>
    <n v="0"/>
    <n v="5"/>
    <n v="5"/>
    <s v="&gt;343"/>
    <n v="58851"/>
    <m/>
    <x v="1"/>
    <s v="Los Angeles"/>
    <m/>
  </r>
  <r>
    <n v="90067"/>
    <n v="5"/>
    <n v="5"/>
    <s v="&gt;0"/>
    <m/>
    <s v="90067"/>
    <n v="5"/>
    <n v="5"/>
    <n v="0"/>
    <n v="0"/>
    <n v="0"/>
    <n v="0"/>
    <s v="&gt;0"/>
    <n v="2560"/>
    <m/>
    <x v="1"/>
    <s v="Los Angeles"/>
    <m/>
  </r>
  <r>
    <n v="90068"/>
    <n v="53"/>
    <n v="27"/>
    <n v="80"/>
    <m/>
    <s v="90068"/>
    <n v="73"/>
    <n v="5"/>
    <n v="0"/>
    <n v="0"/>
    <n v="5"/>
    <n v="5"/>
    <s v="&gt;73"/>
    <n v="21590"/>
    <m/>
    <x v="1"/>
    <s v="Los Angeles"/>
    <m/>
  </r>
  <r>
    <n v="90069"/>
    <n v="29"/>
    <n v="16"/>
    <n v="45"/>
    <m/>
    <s v="90069"/>
    <n v="40"/>
    <n v="5"/>
    <n v="0"/>
    <n v="0"/>
    <n v="5"/>
    <n v="0"/>
    <s v="&gt;40"/>
    <n v="20035"/>
    <m/>
    <x v="1"/>
    <s v="Los Angeles"/>
    <m/>
  </r>
  <r>
    <n v="90072"/>
    <n v="0"/>
    <n v="5"/>
    <s v="&gt;0"/>
    <m/>
    <s v="90072"/>
    <n v="5"/>
    <n v="0"/>
    <n v="0"/>
    <n v="5"/>
    <n v="0"/>
    <n v="0"/>
    <s v="&gt;0"/>
    <n v="0"/>
    <n v="1"/>
    <x v="2"/>
    <e v="#N/A"/>
    <m/>
  </r>
  <r>
    <n v="90077"/>
    <n v="22"/>
    <n v="11"/>
    <n v="33"/>
    <m/>
    <s v="90077"/>
    <n v="32"/>
    <n v="0"/>
    <n v="0"/>
    <n v="0"/>
    <n v="5"/>
    <n v="0"/>
    <s v="&gt;32"/>
    <n v="8328"/>
    <m/>
    <x v="1"/>
    <s v="Los Angeles"/>
    <m/>
  </r>
  <r>
    <n v="90081"/>
    <n v="0"/>
    <n v="5"/>
    <s v="&gt;0"/>
    <m/>
    <s v="90081"/>
    <n v="5"/>
    <n v="0"/>
    <n v="0"/>
    <n v="0"/>
    <n v="0"/>
    <n v="0"/>
    <s v="&gt;0"/>
    <n v="0"/>
    <n v="1"/>
    <x v="2"/>
    <e v="#N/A"/>
    <m/>
  </r>
  <r>
    <n v="90086"/>
    <n v="0"/>
    <n v="5"/>
    <s v="&gt;0"/>
    <m/>
    <s v="90086"/>
    <n v="0"/>
    <n v="0"/>
    <n v="0"/>
    <n v="0"/>
    <n v="0"/>
    <n v="5"/>
    <s v="&gt;0"/>
    <n v="0"/>
    <n v="1"/>
    <x v="2"/>
    <e v="#N/A"/>
    <m/>
  </r>
  <r>
    <n v="90089"/>
    <n v="0"/>
    <n v="5"/>
    <s v="&gt;0"/>
    <m/>
    <s v="90089"/>
    <n v="5"/>
    <n v="0"/>
    <n v="0"/>
    <n v="0"/>
    <n v="0"/>
    <n v="0"/>
    <s v="&gt;0"/>
    <n v="3740"/>
    <m/>
    <x v="1"/>
    <s v="Los Angeles"/>
    <m/>
  </r>
  <r>
    <n v="90093"/>
    <n v="0"/>
    <n v="5"/>
    <s v="&gt;0"/>
    <m/>
    <s v="90093"/>
    <n v="5"/>
    <n v="0"/>
    <n v="0"/>
    <n v="0"/>
    <n v="0"/>
    <n v="0"/>
    <s v="&gt;0"/>
    <n v="0"/>
    <n v="1"/>
    <x v="2"/>
    <e v="#N/A"/>
    <m/>
  </r>
  <r>
    <n v="90094"/>
    <n v="36"/>
    <n v="5"/>
    <s v="&gt;36"/>
    <m/>
    <s v="90094"/>
    <n v="39"/>
    <n v="0"/>
    <n v="0"/>
    <n v="0"/>
    <n v="5"/>
    <n v="0"/>
    <s v="&gt;39"/>
    <n v="9065"/>
    <m/>
    <x v="1"/>
    <s v="Los Angeles"/>
    <m/>
  </r>
  <r>
    <n v="90101"/>
    <n v="0"/>
    <n v="5"/>
    <s v="&gt;0"/>
    <m/>
    <s v="90101"/>
    <n v="0"/>
    <n v="0"/>
    <n v="0"/>
    <n v="0"/>
    <n v="0"/>
    <n v="5"/>
    <s v="&gt;0"/>
    <n v="0"/>
    <n v="1"/>
    <x v="2"/>
    <e v="#N/A"/>
    <m/>
  </r>
  <r>
    <n v="90103"/>
    <n v="5"/>
    <n v="5"/>
    <s v="&gt;0"/>
    <m/>
    <s v="90103"/>
    <n v="0"/>
    <n v="0"/>
    <n v="0"/>
    <n v="0"/>
    <n v="0"/>
    <n v="5"/>
    <s v="&gt;0"/>
    <n v="0"/>
    <n v="1"/>
    <x v="2"/>
    <e v="#N/A"/>
    <m/>
  </r>
  <r>
    <n v="90190"/>
    <n v="5"/>
    <n v="0"/>
    <s v="&gt;0"/>
    <m/>
    <s v="90190"/>
    <n v="5"/>
    <n v="0"/>
    <n v="0"/>
    <n v="0"/>
    <n v="0"/>
    <n v="0"/>
    <s v="&gt;0"/>
    <n v="0"/>
    <n v="1"/>
    <x v="2"/>
    <e v="#N/A"/>
    <m/>
  </r>
  <r>
    <n v="90201"/>
    <n v="743"/>
    <n v="470"/>
    <n v="1213"/>
    <m/>
    <s v="90201"/>
    <n v="1129"/>
    <n v="27"/>
    <n v="29"/>
    <n v="0"/>
    <n v="25"/>
    <n v="5"/>
    <s v="&gt;1210"/>
    <n v="100512"/>
    <m/>
    <x v="5"/>
    <s v="Los Angeles"/>
    <m/>
  </r>
  <r>
    <n v="90202"/>
    <n v="5"/>
    <n v="5"/>
    <s v="&gt;0"/>
    <m/>
    <s v="90202"/>
    <n v="5"/>
    <n v="0"/>
    <n v="0"/>
    <n v="5"/>
    <n v="0"/>
    <n v="0"/>
    <s v="&gt;0"/>
    <n v="0"/>
    <n v="1"/>
    <x v="2"/>
    <e v="#N/A"/>
    <m/>
  </r>
  <r>
    <n v="90205"/>
    <n v="0"/>
    <n v="5"/>
    <s v="&gt;0"/>
    <m/>
    <s v="90205"/>
    <n v="5"/>
    <n v="5"/>
    <n v="0"/>
    <n v="0"/>
    <n v="0"/>
    <n v="0"/>
    <s v="&gt;0"/>
    <n v="0"/>
    <n v="1"/>
    <x v="2"/>
    <e v="#N/A"/>
    <m/>
  </r>
  <r>
    <n v="90208"/>
    <n v="5"/>
    <n v="5"/>
    <s v="&gt;0"/>
    <m/>
    <s v="90208"/>
    <n v="5"/>
    <n v="0"/>
    <n v="5"/>
    <n v="0"/>
    <n v="0"/>
    <n v="0"/>
    <s v="&gt;0"/>
    <n v="0"/>
    <n v="1"/>
    <x v="2"/>
    <e v="#N/A"/>
    <m/>
  </r>
  <r>
    <n v="90210"/>
    <n v="53"/>
    <n v="42"/>
    <n v="95"/>
    <m/>
    <s v="90210"/>
    <n v="92"/>
    <n v="5"/>
    <n v="0"/>
    <n v="0"/>
    <n v="0"/>
    <n v="0"/>
    <s v="&gt;92"/>
    <n v="19229"/>
    <m/>
    <x v="1"/>
    <s v="Los Angeles"/>
    <m/>
  </r>
  <r>
    <n v="90211"/>
    <n v="35"/>
    <n v="21"/>
    <n v="56"/>
    <m/>
    <s v="90211"/>
    <n v="53"/>
    <n v="5"/>
    <n v="0"/>
    <n v="0"/>
    <n v="0"/>
    <n v="0"/>
    <s v="&gt;53"/>
    <n v="9211"/>
    <m/>
    <x v="6"/>
    <s v="Los Angeles"/>
    <m/>
  </r>
  <r>
    <n v="90212"/>
    <n v="42"/>
    <n v="17"/>
    <n v="59"/>
    <m/>
    <s v="90212"/>
    <n v="58"/>
    <n v="5"/>
    <n v="0"/>
    <n v="0"/>
    <n v="0"/>
    <n v="0"/>
    <s v="&gt;58"/>
    <n v="11878"/>
    <m/>
    <x v="6"/>
    <s v="Los Angeles"/>
    <m/>
  </r>
  <r>
    <n v="90218"/>
    <n v="0"/>
    <n v="5"/>
    <s v="&gt;0"/>
    <m/>
    <s v="90218"/>
    <n v="5"/>
    <n v="0"/>
    <n v="0"/>
    <n v="0"/>
    <n v="0"/>
    <n v="0"/>
    <s v="&gt;0"/>
    <n v="0"/>
    <n v="1"/>
    <x v="2"/>
    <e v="#N/A"/>
    <m/>
  </r>
  <r>
    <n v="90219"/>
    <n v="0"/>
    <n v="5"/>
    <s v="&gt;0"/>
    <m/>
    <s v="90219"/>
    <n v="0"/>
    <n v="5"/>
    <n v="0"/>
    <n v="0"/>
    <n v="0"/>
    <n v="0"/>
    <s v="&gt;0"/>
    <n v="0"/>
    <n v="1"/>
    <x v="2"/>
    <e v="#N/A"/>
    <m/>
  </r>
  <r>
    <n v="90220"/>
    <n v="355"/>
    <n v="342"/>
    <n v="697"/>
    <m/>
    <s v="90220"/>
    <n v="542"/>
    <n v="33"/>
    <n v="68"/>
    <n v="5"/>
    <n v="48"/>
    <n v="5"/>
    <s v="&gt;691"/>
    <n v="51042"/>
    <m/>
    <x v="7"/>
    <s v="Los Angeles"/>
    <m/>
  </r>
  <r>
    <n v="90221"/>
    <n v="375"/>
    <n v="319"/>
    <n v="694"/>
    <m/>
    <s v="90221"/>
    <n v="565"/>
    <n v="40"/>
    <n v="48"/>
    <n v="5"/>
    <n v="32"/>
    <n v="5"/>
    <s v="&gt;685"/>
    <n v="50928"/>
    <m/>
    <x v="7"/>
    <s v="Los Angeles"/>
    <m/>
  </r>
  <r>
    <n v="90222"/>
    <n v="242"/>
    <n v="145"/>
    <n v="387"/>
    <m/>
    <s v="90222"/>
    <n v="343"/>
    <n v="13"/>
    <n v="14"/>
    <n v="0"/>
    <n v="17"/>
    <n v="0"/>
    <n v="387"/>
    <n v="34547"/>
    <m/>
    <x v="7"/>
    <s v="Los Angeles"/>
    <m/>
  </r>
  <r>
    <n v="90224"/>
    <n v="5"/>
    <n v="0"/>
    <s v="&gt;0"/>
    <m/>
    <s v="90224"/>
    <n v="5"/>
    <n v="0"/>
    <n v="0"/>
    <n v="0"/>
    <n v="0"/>
    <n v="0"/>
    <s v="&gt;0"/>
    <n v="0"/>
    <n v="1"/>
    <x v="2"/>
    <e v="#N/A"/>
    <m/>
  </r>
  <r>
    <n v="90227"/>
    <n v="0"/>
    <n v="5"/>
    <s v="&gt;0"/>
    <m/>
    <s v="90227"/>
    <n v="5"/>
    <n v="0"/>
    <n v="0"/>
    <n v="0"/>
    <n v="0"/>
    <n v="0"/>
    <s v="&gt;0"/>
    <n v="0"/>
    <n v="1"/>
    <x v="2"/>
    <e v="#N/A"/>
    <m/>
  </r>
  <r>
    <n v="90230"/>
    <n v="156"/>
    <n v="206"/>
    <n v="362"/>
    <m/>
    <s v="90230"/>
    <n v="281"/>
    <n v="61"/>
    <n v="5"/>
    <n v="5"/>
    <n v="5"/>
    <n v="5"/>
    <s v="&gt;342"/>
    <n v="33135"/>
    <m/>
    <x v="8"/>
    <s v="Los Angeles"/>
    <m/>
  </r>
  <r>
    <n v="90232"/>
    <n v="56"/>
    <n v="59"/>
    <n v="115"/>
    <m/>
    <s v="90232"/>
    <n v="87"/>
    <n v="20"/>
    <n v="5"/>
    <n v="0"/>
    <n v="0"/>
    <n v="5"/>
    <s v="&gt;107"/>
    <n v="14921"/>
    <m/>
    <x v="8"/>
    <s v="Los Angeles"/>
    <m/>
  </r>
  <r>
    <n v="90240"/>
    <n v="154"/>
    <n v="133"/>
    <n v="287"/>
    <m/>
    <s v="90240"/>
    <n v="250"/>
    <n v="5"/>
    <n v="22"/>
    <n v="0"/>
    <n v="11"/>
    <n v="5"/>
    <s v="&gt;283"/>
    <n v="26801"/>
    <m/>
    <x v="9"/>
    <s v="Los Angeles"/>
    <m/>
  </r>
  <r>
    <n v="90241"/>
    <n v="271"/>
    <n v="222"/>
    <n v="493"/>
    <m/>
    <s v="90241"/>
    <n v="416"/>
    <n v="14"/>
    <n v="43"/>
    <n v="5"/>
    <n v="5"/>
    <n v="5"/>
    <s v="&gt;473"/>
    <n v="42759"/>
    <m/>
    <x v="9"/>
    <s v="Los Angeles"/>
    <m/>
  </r>
  <r>
    <n v="90242"/>
    <n v="244"/>
    <n v="208"/>
    <n v="452"/>
    <m/>
    <s v="90242"/>
    <n v="383"/>
    <n v="5"/>
    <n v="45"/>
    <n v="5"/>
    <n v="5"/>
    <n v="5"/>
    <s v="&gt;428"/>
    <n v="41703"/>
    <m/>
    <x v="9"/>
    <s v="Los Angeles"/>
    <m/>
  </r>
  <r>
    <n v="90243"/>
    <n v="0"/>
    <n v="5"/>
    <s v="&gt;0"/>
    <m/>
    <s v="90243"/>
    <n v="0"/>
    <n v="0"/>
    <n v="0"/>
    <n v="0"/>
    <n v="0"/>
    <n v="5"/>
    <s v="&gt;0"/>
    <n v="0"/>
    <n v="1"/>
    <x v="2"/>
    <e v="#N/A"/>
    <m/>
  </r>
  <r>
    <n v="90245"/>
    <n v="66"/>
    <n v="53"/>
    <n v="119"/>
    <m/>
    <s v="90245"/>
    <n v="107"/>
    <n v="5"/>
    <n v="5"/>
    <n v="0"/>
    <n v="5"/>
    <n v="0"/>
    <s v="&gt;107"/>
    <n v="16575"/>
    <m/>
    <x v="10"/>
    <s v="Los Angeles"/>
    <m/>
  </r>
  <r>
    <n v="90246"/>
    <n v="0"/>
    <n v="5"/>
    <s v="&gt;0"/>
    <m/>
    <s v="90246"/>
    <n v="5"/>
    <n v="0"/>
    <n v="0"/>
    <n v="0"/>
    <n v="0"/>
    <n v="0"/>
    <s v="&gt;0"/>
    <n v="0"/>
    <n v="1"/>
    <x v="2"/>
    <e v="#N/A"/>
    <m/>
  </r>
  <r>
    <n v="90247"/>
    <n v="285"/>
    <n v="264"/>
    <n v="549"/>
    <m/>
    <s v="90247"/>
    <n v="444"/>
    <n v="31"/>
    <n v="22"/>
    <n v="22"/>
    <n v="22"/>
    <n v="5"/>
    <s v="&gt;541"/>
    <n v="47507"/>
    <m/>
    <x v="11"/>
    <s v="Los Angeles"/>
    <m/>
  </r>
  <r>
    <n v="90248"/>
    <n v="60"/>
    <n v="60"/>
    <n v="120"/>
    <m/>
    <s v="90248"/>
    <n v="93"/>
    <n v="5"/>
    <n v="5"/>
    <n v="12"/>
    <n v="5"/>
    <n v="0"/>
    <s v="&gt;105"/>
    <n v="11425"/>
    <m/>
    <x v="1"/>
    <s v="Los Angeles"/>
    <m/>
  </r>
  <r>
    <n v="90249"/>
    <n v="174"/>
    <n v="220"/>
    <n v="394"/>
    <m/>
    <s v="90249"/>
    <n v="295"/>
    <n v="20"/>
    <n v="56"/>
    <n v="5"/>
    <n v="13"/>
    <n v="5"/>
    <s v="&gt;384"/>
    <n v="26192"/>
    <m/>
    <x v="11"/>
    <s v="Los Angeles"/>
    <m/>
  </r>
  <r>
    <n v="90250"/>
    <n v="644"/>
    <n v="549"/>
    <n v="1193"/>
    <m/>
    <s v="90250"/>
    <n v="1007"/>
    <n v="96"/>
    <n v="48"/>
    <n v="5"/>
    <n v="28"/>
    <n v="5"/>
    <s v="&gt;1179"/>
    <n v="95115"/>
    <m/>
    <x v="12"/>
    <s v="Los Angeles"/>
    <m/>
  </r>
  <r>
    <n v="90254"/>
    <n v="45"/>
    <n v="28"/>
    <n v="73"/>
    <m/>
    <s v="90254"/>
    <n v="68"/>
    <n v="5"/>
    <n v="0"/>
    <n v="0"/>
    <n v="5"/>
    <n v="5"/>
    <s v="&gt;68"/>
    <n v="19147"/>
    <m/>
    <x v="13"/>
    <s v="Los Angeles"/>
    <m/>
  </r>
  <r>
    <n v="90255"/>
    <n v="467"/>
    <n v="353"/>
    <n v="820"/>
    <m/>
    <s v="90255"/>
    <n v="775"/>
    <n v="21"/>
    <n v="5"/>
    <n v="0"/>
    <n v="14"/>
    <n v="5"/>
    <s v="&gt;810"/>
    <n v="74390"/>
    <m/>
    <x v="14"/>
    <s v="Los Angeles"/>
    <m/>
  </r>
  <r>
    <n v="90257"/>
    <n v="5"/>
    <n v="0"/>
    <s v="&gt;0"/>
    <m/>
    <s v="90257"/>
    <n v="5"/>
    <n v="0"/>
    <n v="0"/>
    <n v="0"/>
    <n v="0"/>
    <n v="0"/>
    <s v="&gt;0"/>
    <n v="0"/>
    <n v="1"/>
    <x v="2"/>
    <e v="#N/A"/>
    <m/>
  </r>
  <r>
    <n v="90258"/>
    <n v="5"/>
    <n v="0"/>
    <s v="&gt;0"/>
    <m/>
    <s v="90258"/>
    <n v="5"/>
    <n v="0"/>
    <n v="0"/>
    <n v="0"/>
    <n v="0"/>
    <n v="0"/>
    <s v="&gt;0"/>
    <n v="0"/>
    <n v="1"/>
    <x v="2"/>
    <e v="#N/A"/>
    <m/>
  </r>
  <r>
    <n v="90260"/>
    <n v="217"/>
    <n v="208"/>
    <n v="425"/>
    <m/>
    <s v="90260"/>
    <n v="350"/>
    <n v="12"/>
    <n v="43"/>
    <n v="5"/>
    <n v="11"/>
    <n v="0"/>
    <s v="&gt;416"/>
    <n v="34540"/>
    <m/>
    <x v="15"/>
    <s v="Los Angeles"/>
    <m/>
  </r>
  <r>
    <n v="90262"/>
    <n v="487"/>
    <n v="398"/>
    <n v="885"/>
    <m/>
    <s v="90262"/>
    <n v="737"/>
    <n v="14"/>
    <n v="40"/>
    <n v="58"/>
    <n v="26"/>
    <n v="5"/>
    <s v="&gt;875"/>
    <n v="69369"/>
    <m/>
    <x v="16"/>
    <s v="Los Angeles"/>
    <m/>
  </r>
  <r>
    <n v="90263"/>
    <n v="5"/>
    <n v="0"/>
    <s v="&gt;0"/>
    <m/>
    <s v="90263"/>
    <n v="5"/>
    <n v="0"/>
    <n v="0"/>
    <n v="0"/>
    <n v="0"/>
    <n v="0"/>
    <s v="&gt;0"/>
    <n v="1813"/>
    <m/>
    <x v="17"/>
    <s v="Los Angeles"/>
    <m/>
  </r>
  <r>
    <n v="90265"/>
    <n v="27"/>
    <n v="32"/>
    <n v="59"/>
    <m/>
    <s v="90265"/>
    <n v="48"/>
    <n v="5"/>
    <n v="5"/>
    <n v="0"/>
    <n v="5"/>
    <n v="0"/>
    <s v="&gt;48"/>
    <n v="18028"/>
    <m/>
    <x v="17"/>
    <s v="Los Angeles"/>
    <m/>
  </r>
  <r>
    <n v="90266"/>
    <n v="113"/>
    <n v="86"/>
    <n v="199"/>
    <m/>
    <s v="90266"/>
    <n v="195"/>
    <n v="5"/>
    <n v="0"/>
    <n v="0"/>
    <n v="5"/>
    <n v="5"/>
    <s v="&gt;195"/>
    <n v="35064"/>
    <m/>
    <x v="18"/>
    <s v="Los Angeles"/>
    <m/>
  </r>
  <r>
    <n v="90267"/>
    <n v="0"/>
    <n v="5"/>
    <s v="&gt;0"/>
    <m/>
    <s v="90267"/>
    <n v="5"/>
    <n v="0"/>
    <n v="0"/>
    <n v="0"/>
    <n v="0"/>
    <n v="0"/>
    <s v="&gt;0"/>
    <n v="0"/>
    <n v="1"/>
    <x v="2"/>
    <e v="#N/A"/>
    <m/>
  </r>
  <r>
    <n v="90268"/>
    <n v="0"/>
    <n v="5"/>
    <s v="&gt;0"/>
    <m/>
    <s v="90268"/>
    <n v="5"/>
    <n v="0"/>
    <n v="0"/>
    <n v="0"/>
    <n v="0"/>
    <n v="0"/>
    <s v="&gt;0"/>
    <n v="0"/>
    <n v="1"/>
    <x v="2"/>
    <e v="#N/A"/>
    <m/>
  </r>
  <r>
    <n v="90270"/>
    <n v="163"/>
    <n v="97"/>
    <n v="260"/>
    <m/>
    <s v="90270"/>
    <n v="259"/>
    <n v="5"/>
    <n v="0"/>
    <n v="0"/>
    <n v="0"/>
    <n v="0"/>
    <s v="&gt;259"/>
    <n v="27127"/>
    <m/>
    <x v="19"/>
    <s v="Los Angeles"/>
    <m/>
  </r>
  <r>
    <n v="90272"/>
    <n v="45"/>
    <n v="49"/>
    <n v="94"/>
    <m/>
    <s v="90272"/>
    <n v="94"/>
    <n v="0"/>
    <n v="0"/>
    <n v="0"/>
    <n v="0"/>
    <n v="0"/>
    <n v="94"/>
    <n v="21848"/>
    <m/>
    <x v="1"/>
    <s v="Los Angeles"/>
    <m/>
  </r>
  <r>
    <n v="90274"/>
    <n v="67"/>
    <n v="91"/>
    <n v="158"/>
    <m/>
    <s v="90274"/>
    <n v="154"/>
    <n v="5"/>
    <n v="5"/>
    <n v="0"/>
    <n v="5"/>
    <n v="0"/>
    <s v="&gt;154"/>
    <n v="24541"/>
    <m/>
    <x v="20"/>
    <s v="Los Angeles"/>
    <m/>
  </r>
  <r>
    <n v="90275"/>
    <n v="149"/>
    <n v="165"/>
    <n v="314"/>
    <m/>
    <s v="90275"/>
    <n v="291"/>
    <n v="5"/>
    <n v="5"/>
    <n v="0"/>
    <n v="5"/>
    <n v="0"/>
    <s v="&gt;291"/>
    <n v="41731"/>
    <m/>
    <x v="21"/>
    <s v="Los Angeles"/>
    <m/>
  </r>
  <r>
    <n v="90277"/>
    <n v="114"/>
    <n v="76"/>
    <n v="190"/>
    <m/>
    <s v="90277"/>
    <n v="185"/>
    <n v="5"/>
    <n v="0"/>
    <n v="0"/>
    <n v="5"/>
    <n v="0"/>
    <s v="&gt;185"/>
    <n v="34494"/>
    <m/>
    <x v="22"/>
    <s v="Los Angeles"/>
    <m/>
  </r>
  <r>
    <n v="90278"/>
    <n v="207"/>
    <n v="126"/>
    <n v="333"/>
    <m/>
    <s v="90278"/>
    <n v="304"/>
    <n v="22"/>
    <n v="0"/>
    <n v="0"/>
    <n v="5"/>
    <n v="5"/>
    <s v="&gt;326"/>
    <n v="40090"/>
    <m/>
    <x v="22"/>
    <s v="Los Angeles"/>
    <m/>
  </r>
  <r>
    <n v="90280"/>
    <n v="642"/>
    <n v="463"/>
    <n v="1105"/>
    <m/>
    <s v="90280"/>
    <n v="1013"/>
    <n v="38"/>
    <n v="16"/>
    <n v="0"/>
    <n v="37"/>
    <n v="5"/>
    <s v="&gt;1104"/>
    <n v="94905"/>
    <m/>
    <x v="23"/>
    <s v="Los Angeles"/>
    <m/>
  </r>
  <r>
    <n v="90282"/>
    <n v="5"/>
    <n v="0"/>
    <s v="&gt;0"/>
    <m/>
    <s v="90282"/>
    <n v="5"/>
    <n v="0"/>
    <n v="0"/>
    <n v="0"/>
    <n v="0"/>
    <n v="0"/>
    <s v="&gt;0"/>
    <n v="0"/>
    <n v="1"/>
    <x v="2"/>
    <e v="#N/A"/>
    <m/>
  </r>
  <r>
    <n v="90290"/>
    <n v="14"/>
    <n v="5"/>
    <s v="&gt;14"/>
    <m/>
    <s v="90290"/>
    <n v="17"/>
    <n v="0"/>
    <n v="0"/>
    <n v="0"/>
    <n v="0"/>
    <n v="0"/>
    <n v="17"/>
    <n v="5200"/>
    <m/>
    <x v="0"/>
    <s v="Los Angeles"/>
    <m/>
  </r>
  <r>
    <n v="90291"/>
    <n v="41"/>
    <n v="49"/>
    <n v="90"/>
    <m/>
    <s v="90291"/>
    <n v="77"/>
    <n v="5"/>
    <n v="0"/>
    <n v="0"/>
    <n v="5"/>
    <n v="5"/>
    <s v="&gt;77"/>
    <n v="27556"/>
    <m/>
    <x v="1"/>
    <s v="Los Angeles"/>
    <m/>
  </r>
  <r>
    <n v="90292"/>
    <n v="48"/>
    <n v="29"/>
    <n v="77"/>
    <m/>
    <s v="90292"/>
    <n v="67"/>
    <n v="5"/>
    <n v="0"/>
    <n v="0"/>
    <n v="5"/>
    <n v="0"/>
    <s v="&gt;67"/>
    <n v="23931"/>
    <m/>
    <x v="1"/>
    <s v="Los Angeles"/>
    <m/>
  </r>
  <r>
    <n v="90293"/>
    <n v="32"/>
    <n v="16"/>
    <n v="48"/>
    <m/>
    <s v="90293"/>
    <n v="45"/>
    <n v="5"/>
    <n v="0"/>
    <n v="0"/>
    <n v="5"/>
    <n v="0"/>
    <s v="&gt;45"/>
    <n v="12915"/>
    <m/>
    <x v="1"/>
    <s v="Los Angeles"/>
    <m/>
  </r>
  <r>
    <n v="90294"/>
    <n v="5"/>
    <n v="0"/>
    <s v="&gt;0"/>
    <m/>
    <s v="90294"/>
    <n v="0"/>
    <n v="0"/>
    <n v="0"/>
    <n v="0"/>
    <n v="0"/>
    <n v="5"/>
    <s v="&gt;0"/>
    <n v="0"/>
    <n v="1"/>
    <x v="2"/>
    <e v="#N/A"/>
    <m/>
  </r>
  <r>
    <n v="90298"/>
    <n v="5"/>
    <n v="0"/>
    <s v="&gt;0"/>
    <m/>
    <s v="90298"/>
    <n v="5"/>
    <n v="0"/>
    <n v="0"/>
    <n v="0"/>
    <n v="0"/>
    <n v="0"/>
    <s v="&gt;0"/>
    <n v="0"/>
    <n v="1"/>
    <x v="2"/>
    <e v="#N/A"/>
    <m/>
  </r>
  <r>
    <n v="90301"/>
    <n v="239"/>
    <n v="215"/>
    <n v="454"/>
    <m/>
    <s v="90301"/>
    <n v="369"/>
    <n v="58"/>
    <n v="5"/>
    <n v="5"/>
    <n v="12"/>
    <n v="5"/>
    <s v="&gt;439"/>
    <n v="39320"/>
    <m/>
    <x v="24"/>
    <s v="Los Angeles"/>
    <m/>
  </r>
  <r>
    <n v="90302"/>
    <n v="194"/>
    <n v="173"/>
    <n v="367"/>
    <m/>
    <s v="90302"/>
    <n v="312"/>
    <n v="39"/>
    <n v="5"/>
    <n v="0"/>
    <n v="5"/>
    <n v="5"/>
    <s v="&gt;351"/>
    <n v="29367"/>
    <m/>
    <x v="24"/>
    <s v="Los Angeles"/>
    <m/>
  </r>
  <r>
    <n v="90303"/>
    <n v="160"/>
    <n v="215"/>
    <n v="375"/>
    <m/>
    <s v="90303"/>
    <n v="287"/>
    <n v="56"/>
    <n v="24"/>
    <n v="0"/>
    <n v="5"/>
    <n v="0"/>
    <s v="&gt;367"/>
    <n v="23961"/>
    <m/>
    <x v="24"/>
    <s v="Los Angeles"/>
    <m/>
  </r>
  <r>
    <n v="90304"/>
    <n v="218"/>
    <n v="166"/>
    <n v="384"/>
    <m/>
    <s v="90304"/>
    <n v="353"/>
    <n v="13"/>
    <n v="13"/>
    <n v="0"/>
    <n v="5"/>
    <n v="5"/>
    <s v="&gt;379"/>
    <n v="26584"/>
    <m/>
    <x v="0"/>
    <s v="Los Angeles"/>
    <m/>
  </r>
  <r>
    <n v="90305"/>
    <n v="93"/>
    <n v="120"/>
    <n v="213"/>
    <m/>
    <s v="90305"/>
    <n v="160"/>
    <n v="16"/>
    <n v="20"/>
    <n v="5"/>
    <n v="12"/>
    <n v="5"/>
    <s v="&gt;208"/>
    <n v="15373"/>
    <m/>
    <x v="24"/>
    <s v="Los Angeles"/>
    <m/>
  </r>
  <r>
    <n v="90320"/>
    <n v="5"/>
    <n v="0"/>
    <s v="&gt;0"/>
    <m/>
    <s v="90320"/>
    <n v="5"/>
    <n v="0"/>
    <n v="0"/>
    <n v="0"/>
    <n v="0"/>
    <n v="0"/>
    <s v="&gt;0"/>
    <n v="0"/>
    <n v="1"/>
    <x v="2"/>
    <e v="#N/A"/>
    <m/>
  </r>
  <r>
    <n v="90345"/>
    <n v="5"/>
    <n v="0"/>
    <s v="&gt;0"/>
    <m/>
    <s v="90345"/>
    <n v="5"/>
    <n v="0"/>
    <n v="0"/>
    <n v="0"/>
    <n v="0"/>
    <n v="0"/>
    <s v="&gt;0"/>
    <n v="0"/>
    <n v="1"/>
    <x v="2"/>
    <e v="#N/A"/>
    <m/>
  </r>
  <r>
    <n v="90401"/>
    <n v="15"/>
    <n v="26"/>
    <n v="41"/>
    <m/>
    <s v="90401"/>
    <n v="22"/>
    <n v="17"/>
    <n v="0"/>
    <n v="0"/>
    <n v="5"/>
    <n v="5"/>
    <s v="&gt;39"/>
    <n v="7079"/>
    <m/>
    <x v="25"/>
    <s v="Los Angeles"/>
    <m/>
  </r>
  <r>
    <n v="90402"/>
    <n v="23"/>
    <n v="30"/>
    <n v="53"/>
    <m/>
    <s v="90402"/>
    <n v="51"/>
    <n v="5"/>
    <n v="0"/>
    <n v="0"/>
    <n v="0"/>
    <n v="0"/>
    <s v="&gt;51"/>
    <n v="11637"/>
    <m/>
    <x v="25"/>
    <s v="Los Angeles"/>
    <m/>
  </r>
  <r>
    <n v="90403"/>
    <n v="57"/>
    <n v="46"/>
    <n v="103"/>
    <m/>
    <s v="90403"/>
    <n v="92"/>
    <n v="5"/>
    <n v="0"/>
    <n v="0"/>
    <n v="5"/>
    <n v="0"/>
    <s v="&gt;92"/>
    <n v="24359"/>
    <m/>
    <x v="25"/>
    <s v="Los Angeles"/>
    <m/>
  </r>
  <r>
    <n v="90404"/>
    <n v="69"/>
    <n v="89"/>
    <n v="158"/>
    <m/>
    <s v="90404"/>
    <n v="118"/>
    <n v="27"/>
    <n v="0"/>
    <n v="0"/>
    <n v="5"/>
    <n v="11"/>
    <s v="&gt;156"/>
    <n v="23107"/>
    <m/>
    <x v="25"/>
    <s v="Los Angeles"/>
    <m/>
  </r>
  <r>
    <n v="90405"/>
    <n v="69"/>
    <n v="62"/>
    <n v="131"/>
    <m/>
    <s v="90405"/>
    <n v="119"/>
    <n v="5"/>
    <n v="5"/>
    <n v="0"/>
    <n v="5"/>
    <n v="0"/>
    <s v="&gt;119"/>
    <n v="27509"/>
    <m/>
    <x v="25"/>
    <s v="Los Angeles"/>
    <m/>
  </r>
  <r>
    <n v="90406"/>
    <n v="0"/>
    <n v="5"/>
    <s v="&gt;0"/>
    <m/>
    <s v="90406"/>
    <n v="0"/>
    <n v="5"/>
    <n v="0"/>
    <n v="0"/>
    <n v="0"/>
    <n v="0"/>
    <s v="&gt;0"/>
    <n v="0"/>
    <n v="1"/>
    <x v="2"/>
    <e v="#N/A"/>
    <m/>
  </r>
  <r>
    <n v="90421"/>
    <n v="0"/>
    <n v="5"/>
    <s v="&gt;0"/>
    <m/>
    <s v="90421"/>
    <n v="5"/>
    <n v="0"/>
    <n v="0"/>
    <n v="0"/>
    <n v="0"/>
    <n v="0"/>
    <s v="&gt;0"/>
    <n v="0"/>
    <n v="1"/>
    <x v="2"/>
    <e v="#N/A"/>
    <m/>
  </r>
  <r>
    <n v="90444"/>
    <n v="0"/>
    <n v="5"/>
    <s v="&gt;0"/>
    <m/>
    <s v="90444"/>
    <n v="5"/>
    <n v="0"/>
    <n v="0"/>
    <n v="0"/>
    <n v="0"/>
    <n v="0"/>
    <s v="&gt;0"/>
    <n v="0"/>
    <n v="1"/>
    <x v="2"/>
    <e v="#N/A"/>
    <m/>
  </r>
  <r>
    <n v="90501"/>
    <n v="291"/>
    <n v="253"/>
    <n v="544"/>
    <m/>
    <s v="90501"/>
    <n v="466"/>
    <n v="33"/>
    <n v="36"/>
    <n v="0"/>
    <n v="5"/>
    <n v="0"/>
    <s v="&gt;535"/>
    <n v="42298"/>
    <m/>
    <x v="26"/>
    <s v="Los Angeles"/>
    <m/>
  </r>
  <r>
    <n v="90502"/>
    <n v="98"/>
    <n v="95"/>
    <n v="193"/>
    <m/>
    <s v="90502"/>
    <n v="159"/>
    <n v="12"/>
    <n v="12"/>
    <n v="0"/>
    <n v="5"/>
    <n v="5"/>
    <s v="&gt;183"/>
    <n v="18527"/>
    <m/>
    <x v="0"/>
    <s v="Los Angeles"/>
    <m/>
  </r>
  <r>
    <n v="90503"/>
    <n v="245"/>
    <n v="175"/>
    <n v="420"/>
    <m/>
    <s v="90503"/>
    <n v="373"/>
    <n v="27"/>
    <n v="14"/>
    <n v="5"/>
    <n v="5"/>
    <n v="0"/>
    <s v="&gt;414"/>
    <n v="44354"/>
    <m/>
    <x v="26"/>
    <s v="Los Angeles"/>
    <m/>
  </r>
  <r>
    <n v="90504"/>
    <n v="198"/>
    <n v="223"/>
    <n v="421"/>
    <m/>
    <s v="90504"/>
    <n v="334"/>
    <n v="23"/>
    <n v="60"/>
    <n v="0"/>
    <n v="5"/>
    <n v="5"/>
    <s v="&gt;417"/>
    <n v="32703"/>
    <m/>
    <x v="26"/>
    <s v="Los Angeles"/>
    <m/>
  </r>
  <r>
    <n v="90505"/>
    <n v="208"/>
    <n v="152"/>
    <n v="360"/>
    <m/>
    <s v="90505"/>
    <n v="310"/>
    <n v="16"/>
    <n v="17"/>
    <n v="5"/>
    <n v="5"/>
    <n v="5"/>
    <s v="&gt;343"/>
    <n v="36820"/>
    <m/>
    <x v="26"/>
    <s v="Los Angeles"/>
    <m/>
  </r>
  <r>
    <n v="90508"/>
    <n v="0"/>
    <n v="5"/>
    <s v="&gt;0"/>
    <m/>
    <s v="90508"/>
    <n v="5"/>
    <n v="0"/>
    <n v="0"/>
    <n v="0"/>
    <n v="0"/>
    <n v="0"/>
    <s v="&gt;0"/>
    <n v="0"/>
    <n v="1"/>
    <x v="2"/>
    <e v="#N/A"/>
    <m/>
  </r>
  <r>
    <n v="90551"/>
    <n v="0"/>
    <n v="5"/>
    <s v="&gt;0"/>
    <m/>
    <s v="90551"/>
    <n v="5"/>
    <n v="0"/>
    <n v="0"/>
    <n v="0"/>
    <n v="0"/>
    <n v="0"/>
    <s v="&gt;0"/>
    <n v="0"/>
    <n v="1"/>
    <x v="2"/>
    <e v="#N/A"/>
    <m/>
  </r>
  <r>
    <n v="90555"/>
    <n v="0"/>
    <n v="5"/>
    <s v="&gt;0"/>
    <m/>
    <s v="90555"/>
    <n v="5"/>
    <n v="0"/>
    <n v="0"/>
    <n v="0"/>
    <n v="0"/>
    <n v="0"/>
    <s v="&gt;0"/>
    <n v="0"/>
    <n v="1"/>
    <x v="2"/>
    <e v="#N/A"/>
    <m/>
  </r>
  <r>
    <n v="90601"/>
    <n v="214"/>
    <n v="227"/>
    <n v="441"/>
    <m/>
    <s v="90601"/>
    <n v="369"/>
    <n v="50"/>
    <n v="5"/>
    <n v="0"/>
    <n v="5"/>
    <n v="5"/>
    <s v="&gt;419"/>
    <n v="30623"/>
    <m/>
    <x v="27"/>
    <s v="Los Angeles"/>
    <m/>
  </r>
  <r>
    <n v="90602"/>
    <n v="161"/>
    <n v="248"/>
    <n v="409"/>
    <m/>
    <s v="90602"/>
    <n v="286"/>
    <n v="84"/>
    <n v="30"/>
    <n v="0"/>
    <n v="5"/>
    <n v="5"/>
    <s v="&gt;400"/>
    <n v="25426"/>
    <m/>
    <x v="27"/>
    <s v="Los Angeles"/>
    <m/>
  </r>
  <r>
    <n v="90603"/>
    <n v="117"/>
    <n v="164"/>
    <n v="281"/>
    <m/>
    <s v="90603"/>
    <n v="219"/>
    <n v="21"/>
    <n v="32"/>
    <n v="0"/>
    <n v="5"/>
    <n v="5"/>
    <s v="&gt;272"/>
    <n v="20780"/>
    <m/>
    <x v="27"/>
    <s v="Los Angeles"/>
    <m/>
  </r>
  <r>
    <n v="90604"/>
    <n v="249"/>
    <n v="240"/>
    <n v="489"/>
    <m/>
    <s v="90604"/>
    <n v="435"/>
    <n v="17"/>
    <n v="24"/>
    <n v="5"/>
    <n v="5"/>
    <n v="5"/>
    <s v="&gt;476"/>
    <n v="40545"/>
    <m/>
    <x v="0"/>
    <s v="Los Angeles"/>
    <m/>
  </r>
  <r>
    <n v="90605"/>
    <n v="264"/>
    <n v="333"/>
    <n v="597"/>
    <m/>
    <s v="90605"/>
    <n v="458"/>
    <n v="28"/>
    <n v="96"/>
    <n v="0"/>
    <n v="5"/>
    <n v="5"/>
    <s v="&gt;582"/>
    <n v="41162"/>
    <m/>
    <x v="27"/>
    <s v="Los Angeles"/>
    <m/>
  </r>
  <r>
    <n v="90606"/>
    <n v="218"/>
    <n v="266"/>
    <n v="484"/>
    <m/>
    <s v="90606"/>
    <n v="414"/>
    <n v="30"/>
    <n v="24"/>
    <n v="0"/>
    <n v="12"/>
    <n v="5"/>
    <s v="&gt;480"/>
    <n v="32631"/>
    <m/>
    <x v="0"/>
    <s v="Los Angeles"/>
    <m/>
  </r>
  <r>
    <n v="90607"/>
    <n v="0"/>
    <n v="5"/>
    <s v="&gt;0"/>
    <m/>
    <s v="90607"/>
    <n v="5"/>
    <n v="0"/>
    <n v="0"/>
    <n v="0"/>
    <n v="0"/>
    <n v="0"/>
    <s v="&gt;0"/>
    <n v="0"/>
    <n v="1"/>
    <x v="2"/>
    <e v="#N/A"/>
    <m/>
  </r>
  <r>
    <n v="90608"/>
    <n v="0"/>
    <n v="5"/>
    <s v="&gt;0"/>
    <m/>
    <s v="90608"/>
    <n v="0"/>
    <n v="0"/>
    <n v="0"/>
    <n v="0"/>
    <n v="0"/>
    <n v="5"/>
    <s v="&gt;0"/>
    <n v="0"/>
    <n v="1"/>
    <x v="2"/>
    <e v="#N/A"/>
    <m/>
  </r>
  <r>
    <n v="90609"/>
    <n v="0"/>
    <n v="5"/>
    <s v="&gt;0"/>
    <m/>
    <s v="90609"/>
    <n v="5"/>
    <n v="0"/>
    <n v="0"/>
    <n v="0"/>
    <n v="0"/>
    <n v="0"/>
    <s v="&gt;0"/>
    <n v="0"/>
    <n v="1"/>
    <x v="2"/>
    <e v="#N/A"/>
    <m/>
  </r>
  <r>
    <n v="90613"/>
    <n v="5"/>
    <n v="5"/>
    <s v="&gt;0"/>
    <m/>
    <s v="90613"/>
    <n v="5"/>
    <n v="0"/>
    <n v="0"/>
    <n v="0"/>
    <n v="0"/>
    <n v="5"/>
    <s v="&gt;0"/>
    <n v="0"/>
    <n v="1"/>
    <x v="2"/>
    <e v="#N/A"/>
    <m/>
  </r>
  <r>
    <n v="90620"/>
    <n v="181"/>
    <n v="457"/>
    <n v="638"/>
    <m/>
    <s v="90620"/>
    <n v="324"/>
    <n v="5"/>
    <n v="161"/>
    <n v="125"/>
    <n v="5"/>
    <n v="12"/>
    <s v="&gt;622"/>
    <n v="46228"/>
    <m/>
    <x v="28"/>
    <s v="Orange"/>
    <m/>
  </r>
  <r>
    <n v="90621"/>
    <n v="138"/>
    <n v="203"/>
    <n v="341"/>
    <m/>
    <s v="90621"/>
    <n v="241"/>
    <n v="11"/>
    <n v="60"/>
    <n v="21"/>
    <n v="5"/>
    <n v="0"/>
    <s v="&gt;333"/>
    <n v="35448"/>
    <m/>
    <x v="28"/>
    <s v="Orange"/>
    <m/>
  </r>
  <r>
    <n v="90623"/>
    <n v="44"/>
    <n v="58"/>
    <n v="102"/>
    <m/>
    <s v="90623"/>
    <n v="95"/>
    <n v="0"/>
    <n v="0"/>
    <n v="5"/>
    <n v="5"/>
    <n v="0"/>
    <s v="&gt;95"/>
    <n v="15624"/>
    <m/>
    <x v="29"/>
    <s v="Orange"/>
    <m/>
  </r>
  <r>
    <n v="90626"/>
    <n v="0"/>
    <n v="5"/>
    <s v="&gt;0"/>
    <m/>
    <s v="90626"/>
    <n v="5"/>
    <n v="0"/>
    <n v="0"/>
    <n v="0"/>
    <n v="0"/>
    <n v="0"/>
    <s v="&gt;0"/>
    <n v="0"/>
    <n v="1"/>
    <x v="2"/>
    <e v="#N/A"/>
    <m/>
  </r>
  <r>
    <n v="90630"/>
    <n v="158"/>
    <n v="191"/>
    <n v="349"/>
    <m/>
    <s v="90630"/>
    <n v="296"/>
    <n v="5"/>
    <n v="25"/>
    <n v="15"/>
    <n v="5"/>
    <n v="0"/>
    <s v="&gt;336"/>
    <n v="49378"/>
    <m/>
    <x v="30"/>
    <s v="Orange"/>
    <m/>
  </r>
  <r>
    <n v="90631"/>
    <n v="272"/>
    <n v="248"/>
    <n v="520"/>
    <m/>
    <s v="90631"/>
    <n v="469"/>
    <n v="11"/>
    <n v="27"/>
    <n v="0"/>
    <n v="11"/>
    <n v="5"/>
    <s v="&gt;518"/>
    <n v="68748"/>
    <m/>
    <x v="31"/>
    <s v="Orange"/>
    <m/>
  </r>
  <r>
    <n v="90637"/>
    <n v="0"/>
    <n v="5"/>
    <s v="&gt;0"/>
    <m/>
    <s v="90637"/>
    <n v="0"/>
    <n v="0"/>
    <n v="5"/>
    <n v="0"/>
    <n v="0"/>
    <n v="0"/>
    <s v="&gt;0"/>
    <n v="0"/>
    <n v="1"/>
    <x v="2"/>
    <e v="#N/A"/>
    <m/>
  </r>
  <r>
    <n v="90638"/>
    <n v="208"/>
    <n v="291"/>
    <n v="499"/>
    <m/>
    <s v="90638"/>
    <n v="396"/>
    <n v="5"/>
    <n v="47"/>
    <n v="37"/>
    <n v="5"/>
    <n v="5"/>
    <s v="&gt;480"/>
    <n v="48704"/>
    <m/>
    <x v="32"/>
    <s v="Los Angeles"/>
    <m/>
  </r>
  <r>
    <n v="90640"/>
    <n v="446"/>
    <n v="322"/>
    <n v="768"/>
    <m/>
    <s v="90640"/>
    <n v="690"/>
    <n v="29"/>
    <n v="30"/>
    <n v="0"/>
    <n v="15"/>
    <n v="5"/>
    <s v="&gt;764"/>
    <n v="62873"/>
    <m/>
    <x v="33"/>
    <s v="Los Angeles"/>
    <m/>
  </r>
  <r>
    <n v="90641"/>
    <n v="0"/>
    <n v="5"/>
    <s v="&gt;0"/>
    <m/>
    <s v="90641"/>
    <n v="5"/>
    <n v="0"/>
    <n v="0"/>
    <n v="0"/>
    <n v="0"/>
    <n v="0"/>
    <s v="&gt;0"/>
    <n v="0"/>
    <n v="1"/>
    <x v="2"/>
    <e v="#N/A"/>
    <m/>
  </r>
  <r>
    <n v="90650"/>
    <n v="698"/>
    <n v="701"/>
    <n v="1399"/>
    <m/>
    <s v="90650"/>
    <n v="1141"/>
    <n v="59"/>
    <n v="124"/>
    <n v="5"/>
    <n v="42"/>
    <n v="25"/>
    <s v="&gt;1391"/>
    <n v="104524"/>
    <m/>
    <x v="34"/>
    <s v="Los Angeles"/>
    <m/>
  </r>
  <r>
    <n v="90660"/>
    <n v="357"/>
    <n v="431"/>
    <n v="788"/>
    <m/>
    <s v="90660"/>
    <n v="705"/>
    <n v="29"/>
    <n v="35"/>
    <n v="0"/>
    <n v="5"/>
    <n v="5"/>
    <s v="&gt;769"/>
    <n v="62507"/>
    <m/>
    <x v="35"/>
    <s v="Los Angeles"/>
    <m/>
  </r>
  <r>
    <n v="90666"/>
    <n v="5"/>
    <n v="0"/>
    <s v="&gt;0"/>
    <m/>
    <s v="90666"/>
    <n v="5"/>
    <n v="0"/>
    <n v="0"/>
    <n v="0"/>
    <n v="0"/>
    <n v="0"/>
    <s v="&gt;0"/>
    <n v="0"/>
    <n v="1"/>
    <x v="2"/>
    <e v="#N/A"/>
    <m/>
  </r>
  <r>
    <n v="90670"/>
    <n v="98"/>
    <n v="87"/>
    <n v="185"/>
    <m/>
    <s v="90670"/>
    <n v="169"/>
    <n v="5"/>
    <n v="5"/>
    <n v="0"/>
    <n v="5"/>
    <n v="5"/>
    <s v="&gt;169"/>
    <n v="16410"/>
    <m/>
    <x v="36"/>
    <s v="Los Angeles"/>
    <m/>
  </r>
  <r>
    <n v="90680"/>
    <n v="126"/>
    <n v="146"/>
    <n v="272"/>
    <m/>
    <s v="90680"/>
    <n v="232"/>
    <n v="18"/>
    <n v="11"/>
    <n v="5"/>
    <n v="5"/>
    <n v="0"/>
    <s v="&gt;261"/>
    <n v="30807"/>
    <m/>
    <x v="37"/>
    <s v="Orange"/>
    <m/>
  </r>
  <r>
    <n v="90692"/>
    <n v="5"/>
    <n v="0"/>
    <s v="&gt;0"/>
    <m/>
    <s v="90692"/>
    <n v="5"/>
    <n v="0"/>
    <n v="0"/>
    <n v="0"/>
    <n v="0"/>
    <n v="0"/>
    <s v="&gt;0"/>
    <n v="0"/>
    <n v="1"/>
    <x v="2"/>
    <e v="#N/A"/>
    <m/>
  </r>
  <r>
    <n v="90701"/>
    <n v="91"/>
    <n v="140"/>
    <n v="231"/>
    <m/>
    <s v="90701"/>
    <n v="169"/>
    <n v="5"/>
    <n v="33"/>
    <n v="19"/>
    <n v="5"/>
    <n v="5"/>
    <s v="&gt;221"/>
    <n v="16500"/>
    <m/>
    <x v="38"/>
    <s v="Los Angeles"/>
    <m/>
  </r>
  <r>
    <n v="90702"/>
    <n v="0"/>
    <n v="5"/>
    <s v="&gt;0"/>
    <m/>
    <s v="90702"/>
    <n v="0"/>
    <n v="0"/>
    <n v="5"/>
    <n v="0"/>
    <n v="0"/>
    <n v="0"/>
    <s v="&gt;0"/>
    <n v="0"/>
    <n v="1"/>
    <x v="2"/>
    <e v="#N/A"/>
    <m/>
  </r>
  <r>
    <n v="90703"/>
    <n v="188"/>
    <n v="286"/>
    <n v="474"/>
    <m/>
    <s v="90703"/>
    <n v="358"/>
    <n v="5"/>
    <n v="59"/>
    <n v="5"/>
    <n v="5"/>
    <n v="40"/>
    <s v="&gt;457"/>
    <n v="49633"/>
    <m/>
    <x v="39"/>
    <s v="Los Angeles"/>
    <m/>
  </r>
  <r>
    <n v="90704"/>
    <n v="18"/>
    <n v="5"/>
    <s v="&gt;18"/>
    <m/>
    <s v="90704"/>
    <n v="23"/>
    <n v="5"/>
    <n v="0"/>
    <n v="0"/>
    <n v="0"/>
    <n v="0"/>
    <s v="&gt;23"/>
    <n v="4201"/>
    <m/>
    <x v="40"/>
    <s v="Los Angeles"/>
    <m/>
  </r>
  <r>
    <n v="90706"/>
    <n v="533"/>
    <n v="504"/>
    <n v="1037"/>
    <m/>
    <s v="90706"/>
    <n v="842"/>
    <n v="47"/>
    <n v="85"/>
    <n v="24"/>
    <n v="31"/>
    <n v="5"/>
    <s v="&gt;1029"/>
    <n v="76339"/>
    <m/>
    <x v="41"/>
    <s v="Los Angeles"/>
    <m/>
  </r>
  <r>
    <n v="90707"/>
    <n v="5"/>
    <n v="5"/>
    <s v="&gt;0"/>
    <m/>
    <s v="90707"/>
    <n v="5"/>
    <n v="0"/>
    <n v="0"/>
    <n v="0"/>
    <n v="0"/>
    <n v="5"/>
    <s v="&gt;0"/>
    <n v="0"/>
    <n v="1"/>
    <x v="2"/>
    <e v="#N/A"/>
    <m/>
  </r>
  <r>
    <n v="90710"/>
    <n v="172"/>
    <n v="144"/>
    <n v="316"/>
    <m/>
    <s v="90710"/>
    <n v="274"/>
    <n v="14"/>
    <n v="21"/>
    <n v="0"/>
    <n v="5"/>
    <n v="5"/>
    <s v="&gt;309"/>
    <n v="28566"/>
    <m/>
    <x v="1"/>
    <s v="Los Angeles"/>
    <m/>
  </r>
  <r>
    <n v="90711"/>
    <n v="0"/>
    <n v="5"/>
    <s v="&gt;0"/>
    <m/>
    <s v="90711"/>
    <n v="5"/>
    <n v="0"/>
    <n v="0"/>
    <n v="0"/>
    <n v="0"/>
    <n v="0"/>
    <s v="&gt;0"/>
    <n v="0"/>
    <n v="1"/>
    <x v="2"/>
    <e v="#N/A"/>
    <m/>
  </r>
  <r>
    <n v="90712"/>
    <n v="210"/>
    <n v="180"/>
    <n v="390"/>
    <m/>
    <s v="90712"/>
    <n v="326"/>
    <n v="11"/>
    <n v="43"/>
    <n v="0"/>
    <n v="5"/>
    <n v="0"/>
    <s v="&gt;380"/>
    <n v="30773"/>
    <m/>
    <x v="42"/>
    <s v="Los Angeles"/>
    <m/>
  </r>
  <r>
    <n v="90713"/>
    <n v="164"/>
    <n v="141"/>
    <n v="305"/>
    <m/>
    <s v="90713"/>
    <n v="261"/>
    <n v="5"/>
    <n v="21"/>
    <n v="5"/>
    <n v="5"/>
    <n v="0"/>
    <s v="&gt;282"/>
    <n v="27905"/>
    <m/>
    <x v="42"/>
    <s v="Los Angeles"/>
    <m/>
  </r>
  <r>
    <n v="90714"/>
    <n v="5"/>
    <n v="0"/>
    <s v="&gt;0"/>
    <m/>
    <s v="90714"/>
    <n v="5"/>
    <n v="0"/>
    <n v="0"/>
    <n v="0"/>
    <n v="0"/>
    <n v="0"/>
    <s v="&gt;0"/>
    <n v="0"/>
    <n v="1"/>
    <x v="2"/>
    <e v="#N/A"/>
    <m/>
  </r>
  <r>
    <n v="90715"/>
    <n v="141"/>
    <n v="122"/>
    <n v="263"/>
    <m/>
    <s v="90715"/>
    <n v="225"/>
    <n v="5"/>
    <n v="29"/>
    <n v="0"/>
    <n v="5"/>
    <n v="0"/>
    <s v="&gt;254"/>
    <n v="20505"/>
    <m/>
    <x v="42"/>
    <s v="Los Angeles"/>
    <m/>
  </r>
  <r>
    <n v="90716"/>
    <n v="103"/>
    <n v="71"/>
    <n v="174"/>
    <m/>
    <s v="90716"/>
    <n v="168"/>
    <n v="5"/>
    <n v="0"/>
    <n v="0"/>
    <n v="5"/>
    <n v="0"/>
    <s v="&gt;168"/>
    <n v="14170"/>
    <m/>
    <x v="43"/>
    <s v="Los Angeles"/>
    <m/>
  </r>
  <r>
    <n v="90717"/>
    <n v="106"/>
    <n v="138"/>
    <n v="244"/>
    <m/>
    <s v="90717"/>
    <n v="181"/>
    <n v="22"/>
    <n v="24"/>
    <n v="15"/>
    <n v="5"/>
    <n v="0"/>
    <s v="&gt;242"/>
    <n v="20919"/>
    <m/>
    <x v="44"/>
    <s v="Los Angeles"/>
    <m/>
  </r>
  <r>
    <n v="90720"/>
    <n v="96"/>
    <n v="81"/>
    <n v="177"/>
    <m/>
    <s v="90720"/>
    <n v="165"/>
    <n v="5"/>
    <n v="5"/>
    <n v="0"/>
    <n v="5"/>
    <n v="5"/>
    <s v="&gt;165"/>
    <n v="22998"/>
    <m/>
    <x v="45"/>
    <s v="Orange"/>
    <m/>
  </r>
  <r>
    <n v="90721"/>
    <n v="0"/>
    <n v="5"/>
    <s v="&gt;0"/>
    <m/>
    <s v="90721"/>
    <n v="0"/>
    <n v="5"/>
    <n v="0"/>
    <n v="0"/>
    <n v="0"/>
    <n v="0"/>
    <s v="&gt;0"/>
    <n v="0"/>
    <n v="1"/>
    <x v="2"/>
    <e v="#N/A"/>
    <m/>
  </r>
  <r>
    <n v="90723"/>
    <n v="363"/>
    <n v="239"/>
    <n v="602"/>
    <m/>
    <s v="90723"/>
    <n v="543"/>
    <n v="20"/>
    <n v="5"/>
    <n v="0"/>
    <n v="27"/>
    <n v="5"/>
    <s v="&gt;590"/>
    <n v="53949"/>
    <m/>
    <x v="46"/>
    <s v="Los Angeles"/>
    <m/>
  </r>
  <r>
    <n v="90724"/>
    <n v="5"/>
    <n v="0"/>
    <s v="&gt;0"/>
    <m/>
    <s v="90724"/>
    <n v="5"/>
    <n v="0"/>
    <n v="0"/>
    <n v="0"/>
    <n v="0"/>
    <n v="0"/>
    <s v="&gt;0"/>
    <n v="0"/>
    <n v="1"/>
    <x v="2"/>
    <e v="#N/A"/>
    <m/>
  </r>
  <r>
    <n v="90731"/>
    <n v="420"/>
    <n v="283"/>
    <n v="703"/>
    <m/>
    <s v="90731"/>
    <n v="639"/>
    <n v="46"/>
    <n v="0"/>
    <n v="0"/>
    <n v="16"/>
    <n v="5"/>
    <s v="&gt;701"/>
    <n v="60813"/>
    <m/>
    <x v="1"/>
    <s v="Los Angeles"/>
    <m/>
  </r>
  <r>
    <n v="90732"/>
    <n v="97"/>
    <n v="72"/>
    <n v="169"/>
    <m/>
    <s v="90732"/>
    <n v="158"/>
    <n v="11"/>
    <n v="0"/>
    <n v="0"/>
    <n v="0"/>
    <n v="0"/>
    <n v="169"/>
    <n v="22561"/>
    <m/>
    <x v="1"/>
    <s v="Los Angeles"/>
    <m/>
  </r>
  <r>
    <n v="90740"/>
    <n v="48"/>
    <n v="49"/>
    <n v="97"/>
    <m/>
    <s v="90740"/>
    <n v="92"/>
    <n v="5"/>
    <n v="0"/>
    <n v="0"/>
    <n v="5"/>
    <n v="5"/>
    <s v="&gt;92"/>
    <n v="24288"/>
    <m/>
    <x v="47"/>
    <s v="Orange"/>
    <m/>
  </r>
  <r>
    <n v="90741"/>
    <n v="5"/>
    <n v="0"/>
    <s v="&gt;0"/>
    <m/>
    <s v="90741"/>
    <n v="5"/>
    <n v="0"/>
    <n v="0"/>
    <n v="0"/>
    <n v="0"/>
    <n v="0"/>
    <s v="&gt;0"/>
    <n v="0"/>
    <n v="1"/>
    <x v="2"/>
    <e v="#N/A"/>
    <m/>
  </r>
  <r>
    <n v="90742"/>
    <n v="0"/>
    <n v="5"/>
    <s v="&gt;0"/>
    <m/>
    <s v="90742"/>
    <n v="5"/>
    <n v="0"/>
    <n v="0"/>
    <n v="0"/>
    <n v="0"/>
    <n v="0"/>
    <s v="&gt;0"/>
    <n v="617"/>
    <m/>
    <x v="48"/>
    <s v="Orange"/>
    <m/>
  </r>
  <r>
    <n v="90743"/>
    <n v="5"/>
    <n v="0"/>
    <s v="&gt;0"/>
    <m/>
    <s v="90743"/>
    <n v="5"/>
    <n v="0"/>
    <n v="0"/>
    <n v="0"/>
    <n v="0"/>
    <n v="0"/>
    <s v="&gt;0"/>
    <n v="256"/>
    <m/>
    <x v="47"/>
    <s v="Orange"/>
    <m/>
  </r>
  <r>
    <n v="90744"/>
    <n v="454"/>
    <n v="291"/>
    <n v="745"/>
    <m/>
    <s v="90744"/>
    <n v="688"/>
    <n v="36"/>
    <n v="5"/>
    <n v="0"/>
    <n v="12"/>
    <n v="5"/>
    <s v="&gt;736"/>
    <n v="56450"/>
    <m/>
    <x v="1"/>
    <s v="Los Angeles"/>
    <m/>
  </r>
  <r>
    <n v="90745"/>
    <n v="339"/>
    <n v="404"/>
    <n v="743"/>
    <m/>
    <s v="90745"/>
    <n v="589"/>
    <n v="30"/>
    <n v="82"/>
    <n v="19"/>
    <n v="19"/>
    <n v="5"/>
    <s v="&gt;739"/>
    <n v="55567"/>
    <m/>
    <x v="49"/>
    <s v="Los Angeles"/>
    <m/>
  </r>
  <r>
    <n v="90746"/>
    <n v="110"/>
    <n v="247"/>
    <n v="357"/>
    <m/>
    <s v="90746"/>
    <n v="229"/>
    <n v="5"/>
    <n v="97"/>
    <n v="5"/>
    <n v="21"/>
    <n v="5"/>
    <s v="&gt;347"/>
    <n v="27458"/>
    <m/>
    <x v="49"/>
    <s v="Los Angeles"/>
    <m/>
  </r>
  <r>
    <n v="90747"/>
    <n v="0"/>
    <n v="5"/>
    <s v="&gt;0"/>
    <m/>
    <s v="90747"/>
    <n v="5"/>
    <n v="0"/>
    <n v="0"/>
    <n v="0"/>
    <n v="0"/>
    <n v="0"/>
    <s v="&gt;0"/>
    <n v="0"/>
    <m/>
    <x v="49"/>
    <s v="Los Angeles"/>
    <m/>
  </r>
  <r>
    <n v="90748"/>
    <n v="0"/>
    <n v="5"/>
    <s v="&gt;0"/>
    <m/>
    <s v="90748"/>
    <n v="5"/>
    <n v="0"/>
    <n v="0"/>
    <n v="0"/>
    <n v="0"/>
    <n v="0"/>
    <s v="&gt;0"/>
    <n v="0"/>
    <n v="1"/>
    <x v="2"/>
    <e v="#N/A"/>
    <m/>
  </r>
  <r>
    <n v="90755"/>
    <n v="63"/>
    <n v="42"/>
    <n v="105"/>
    <m/>
    <s v="90755"/>
    <n v="89"/>
    <n v="5"/>
    <n v="0"/>
    <n v="0"/>
    <n v="5"/>
    <n v="0"/>
    <s v="&gt;89"/>
    <n v="11458"/>
    <m/>
    <x v="50"/>
    <s v="Los Angeles"/>
    <m/>
  </r>
  <r>
    <n v="90760"/>
    <n v="5"/>
    <n v="0"/>
    <s v="&gt;0"/>
    <m/>
    <s v="90760"/>
    <n v="5"/>
    <n v="0"/>
    <n v="0"/>
    <n v="0"/>
    <n v="0"/>
    <n v="0"/>
    <s v="&gt;0"/>
    <n v="0"/>
    <n v="1"/>
    <x v="2"/>
    <e v="#N/A"/>
    <m/>
  </r>
  <r>
    <n v="90763"/>
    <n v="5"/>
    <n v="0"/>
    <s v="&gt;0"/>
    <m/>
    <s v="90763"/>
    <n v="5"/>
    <n v="0"/>
    <n v="0"/>
    <n v="0"/>
    <n v="0"/>
    <n v="0"/>
    <s v="&gt;0"/>
    <n v="0"/>
    <n v="1"/>
    <x v="2"/>
    <e v="#N/A"/>
    <m/>
  </r>
  <r>
    <n v="90764"/>
    <n v="0"/>
    <n v="5"/>
    <s v="&gt;0"/>
    <m/>
    <s v="90764"/>
    <n v="5"/>
    <n v="0"/>
    <n v="0"/>
    <n v="0"/>
    <n v="0"/>
    <n v="0"/>
    <s v="&gt;0"/>
    <n v="0"/>
    <n v="1"/>
    <x v="2"/>
    <e v="#N/A"/>
    <m/>
  </r>
  <r>
    <n v="90790"/>
    <n v="5"/>
    <n v="0"/>
    <s v="&gt;0"/>
    <m/>
    <s v="90790"/>
    <n v="5"/>
    <n v="0"/>
    <n v="0"/>
    <n v="0"/>
    <n v="0"/>
    <n v="0"/>
    <s v="&gt;0"/>
    <n v="0"/>
    <n v="1"/>
    <x v="2"/>
    <e v="#N/A"/>
    <m/>
  </r>
  <r>
    <n v="90791"/>
    <n v="0"/>
    <n v="5"/>
    <s v="&gt;0"/>
    <m/>
    <s v="90791"/>
    <n v="0"/>
    <n v="5"/>
    <n v="0"/>
    <n v="0"/>
    <n v="0"/>
    <n v="0"/>
    <s v="&gt;0"/>
    <n v="0"/>
    <n v="1"/>
    <x v="2"/>
    <e v="#N/A"/>
    <m/>
  </r>
  <r>
    <n v="90801"/>
    <n v="5"/>
    <n v="5"/>
    <s v="&gt;0"/>
    <m/>
    <s v="90801"/>
    <n v="5"/>
    <n v="5"/>
    <n v="5"/>
    <n v="0"/>
    <n v="0"/>
    <n v="0"/>
    <s v="&gt;0"/>
    <n v="0"/>
    <n v="1"/>
    <x v="2"/>
    <e v="#N/A"/>
    <m/>
  </r>
  <r>
    <n v="90802"/>
    <n v="171"/>
    <n v="132"/>
    <n v="303"/>
    <m/>
    <s v="90802"/>
    <n v="233"/>
    <n v="53"/>
    <n v="5"/>
    <n v="0"/>
    <n v="12"/>
    <n v="5"/>
    <s v="&gt;298"/>
    <n v="39165"/>
    <m/>
    <x v="51"/>
    <s v="Los Angeles"/>
    <m/>
  </r>
  <r>
    <n v="90803"/>
    <n v="69"/>
    <n v="61"/>
    <n v="130"/>
    <m/>
    <s v="90803"/>
    <n v="108"/>
    <n v="17"/>
    <n v="0"/>
    <n v="0"/>
    <n v="5"/>
    <n v="0"/>
    <s v="&gt;125"/>
    <n v="32241"/>
    <m/>
    <x v="51"/>
    <s v="Los Angeles"/>
    <m/>
  </r>
  <r>
    <n v="90804"/>
    <n v="269"/>
    <n v="202"/>
    <n v="471"/>
    <m/>
    <s v="90804"/>
    <n v="389"/>
    <n v="56"/>
    <n v="0"/>
    <n v="0"/>
    <n v="21"/>
    <n v="5"/>
    <s v="&gt;466"/>
    <n v="38151"/>
    <m/>
    <x v="51"/>
    <s v="Los Angeles"/>
    <m/>
  </r>
  <r>
    <n v="90805"/>
    <n v="837"/>
    <n v="561"/>
    <n v="1398"/>
    <m/>
    <s v="90805"/>
    <n v="1218"/>
    <n v="62"/>
    <n v="26"/>
    <n v="11"/>
    <n v="73"/>
    <n v="5"/>
    <s v="&gt;1390"/>
    <n v="95094"/>
    <m/>
    <x v="51"/>
    <s v="Los Angeles"/>
    <m/>
  </r>
  <r>
    <n v="90806"/>
    <n v="349"/>
    <n v="246"/>
    <n v="595"/>
    <m/>
    <s v="90806"/>
    <n v="515"/>
    <n v="44"/>
    <n v="13"/>
    <n v="0"/>
    <n v="19"/>
    <n v="5"/>
    <s v="&gt;591"/>
    <n v="41280"/>
    <m/>
    <x v="51"/>
    <s v="Los Angeles"/>
    <m/>
  </r>
  <r>
    <n v="90807"/>
    <n v="171"/>
    <n v="146"/>
    <n v="317"/>
    <m/>
    <s v="90807"/>
    <n v="249"/>
    <n v="22"/>
    <n v="24"/>
    <n v="5"/>
    <n v="14"/>
    <n v="5"/>
    <s v="&gt;309"/>
    <n v="32699"/>
    <m/>
    <x v="51"/>
    <s v="Los Angeles"/>
    <m/>
  </r>
  <r>
    <n v="90808"/>
    <n v="177"/>
    <n v="259"/>
    <n v="436"/>
    <m/>
    <s v="90808"/>
    <n v="336"/>
    <n v="44"/>
    <n v="48"/>
    <n v="0"/>
    <n v="5"/>
    <n v="5"/>
    <s v="&gt;428"/>
    <n v="39602"/>
    <m/>
    <x v="51"/>
    <s v="Los Angeles"/>
    <m/>
  </r>
  <r>
    <n v="90809"/>
    <n v="5"/>
    <n v="5"/>
    <s v="&gt;0"/>
    <m/>
    <s v="90809"/>
    <n v="5"/>
    <n v="0"/>
    <n v="5"/>
    <n v="0"/>
    <n v="0"/>
    <n v="0"/>
    <s v="&gt;0"/>
    <n v="0"/>
    <n v="1"/>
    <x v="2"/>
    <e v="#N/A"/>
    <m/>
  </r>
  <r>
    <n v="90810"/>
    <n v="269"/>
    <n v="223"/>
    <n v="492"/>
    <m/>
    <s v="90810"/>
    <n v="422"/>
    <n v="22"/>
    <n v="32"/>
    <n v="0"/>
    <n v="14"/>
    <n v="5"/>
    <s v="&gt;490"/>
    <n v="36657"/>
    <m/>
    <x v="49"/>
    <s v="Los Angeles"/>
    <m/>
  </r>
  <r>
    <n v="90812"/>
    <n v="0"/>
    <n v="5"/>
    <s v="&gt;0"/>
    <m/>
    <s v="90812"/>
    <n v="0"/>
    <n v="5"/>
    <n v="0"/>
    <n v="0"/>
    <n v="0"/>
    <n v="0"/>
    <s v="&gt;0"/>
    <n v="0"/>
    <n v="1"/>
    <x v="2"/>
    <e v="#N/A"/>
    <m/>
  </r>
  <r>
    <n v="90813"/>
    <n v="521"/>
    <n v="314"/>
    <n v="835"/>
    <m/>
    <s v="90813"/>
    <n v="730"/>
    <n v="79"/>
    <n v="5"/>
    <n v="0"/>
    <n v="17"/>
    <n v="5"/>
    <s v="&gt;826"/>
    <n v="56726"/>
    <m/>
    <x v="51"/>
    <s v="Los Angeles"/>
    <m/>
  </r>
  <r>
    <n v="90814"/>
    <n v="63"/>
    <n v="46"/>
    <n v="109"/>
    <m/>
    <s v="90814"/>
    <n v="97"/>
    <n v="5"/>
    <n v="0"/>
    <n v="0"/>
    <n v="5"/>
    <n v="0"/>
    <s v="&gt;97"/>
    <n v="18714"/>
    <m/>
    <x v="51"/>
    <s v="Los Angeles"/>
    <m/>
  </r>
  <r>
    <n v="90815"/>
    <n v="179"/>
    <n v="210"/>
    <n v="389"/>
    <m/>
    <s v="90815"/>
    <n v="288"/>
    <n v="57"/>
    <n v="31"/>
    <n v="0"/>
    <n v="11"/>
    <n v="5"/>
    <s v="&gt;387"/>
    <n v="41854"/>
    <m/>
    <x v="51"/>
    <s v="Los Angeles"/>
    <m/>
  </r>
  <r>
    <n v="90831"/>
    <n v="0"/>
    <n v="5"/>
    <s v="&gt;0"/>
    <m/>
    <s v="90831"/>
    <n v="0"/>
    <n v="5"/>
    <n v="0"/>
    <n v="0"/>
    <n v="0"/>
    <n v="0"/>
    <s v="&gt;0"/>
    <n v="0"/>
    <m/>
    <x v="51"/>
    <s v="Los Angeles"/>
    <m/>
  </r>
  <r>
    <n v="90840"/>
    <n v="0"/>
    <n v="5"/>
    <s v="&gt;0"/>
    <m/>
    <s v="90840"/>
    <n v="5"/>
    <n v="0"/>
    <n v="0"/>
    <n v="0"/>
    <n v="0"/>
    <n v="0"/>
    <s v="&gt;0"/>
    <n v="0"/>
    <n v="1"/>
    <x v="2"/>
    <e v="#N/A"/>
    <m/>
  </r>
  <r>
    <n v="90902"/>
    <n v="5"/>
    <n v="0"/>
    <s v="&gt;0"/>
    <m/>
    <s v="90902"/>
    <n v="5"/>
    <n v="0"/>
    <n v="0"/>
    <n v="0"/>
    <n v="0"/>
    <n v="0"/>
    <s v="&gt;0"/>
    <n v="0"/>
    <n v="1"/>
    <x v="2"/>
    <e v="#N/A"/>
    <m/>
  </r>
  <r>
    <n v="91001"/>
    <n v="180"/>
    <n v="225"/>
    <n v="405"/>
    <m/>
    <s v="91001"/>
    <n v="274"/>
    <n v="5"/>
    <n v="93"/>
    <n v="5"/>
    <n v="26"/>
    <n v="5"/>
    <s v="&gt;393"/>
    <n v="36697"/>
    <m/>
    <x v="0"/>
    <s v="Los Angeles"/>
    <m/>
  </r>
  <r>
    <n v="91002"/>
    <n v="5"/>
    <n v="5"/>
    <s v="&gt;0"/>
    <m/>
    <s v="91002"/>
    <n v="5"/>
    <n v="0"/>
    <n v="5"/>
    <n v="0"/>
    <n v="0"/>
    <n v="0"/>
    <s v="&gt;0"/>
    <n v="0"/>
    <n v="1"/>
    <x v="2"/>
    <e v="#N/A"/>
    <m/>
  </r>
  <r>
    <n v="91003"/>
    <n v="0"/>
    <n v="5"/>
    <s v="&gt;0"/>
    <m/>
    <s v="91003"/>
    <n v="0"/>
    <n v="0"/>
    <n v="5"/>
    <n v="0"/>
    <n v="0"/>
    <n v="0"/>
    <s v="&gt;0"/>
    <n v="0"/>
    <n v="1"/>
    <x v="2"/>
    <e v="#N/A"/>
    <m/>
  </r>
  <r>
    <n v="91004"/>
    <n v="5"/>
    <n v="0"/>
    <s v="&gt;0"/>
    <m/>
    <s v="91004"/>
    <n v="5"/>
    <n v="0"/>
    <n v="0"/>
    <n v="0"/>
    <n v="0"/>
    <n v="0"/>
    <s v="&gt;0"/>
    <n v="0"/>
    <n v="1"/>
    <x v="2"/>
    <e v="#N/A"/>
    <m/>
  </r>
  <r>
    <n v="91006"/>
    <n v="125"/>
    <n v="91"/>
    <n v="216"/>
    <m/>
    <s v="91006"/>
    <n v="207"/>
    <n v="5"/>
    <n v="0"/>
    <n v="0"/>
    <n v="5"/>
    <n v="0"/>
    <s v="&gt;207"/>
    <n v="32526"/>
    <m/>
    <x v="52"/>
    <s v="Los Angeles"/>
    <m/>
  </r>
  <r>
    <n v="91007"/>
    <n v="144"/>
    <n v="94"/>
    <n v="238"/>
    <m/>
    <s v="91007"/>
    <n v="216"/>
    <n v="5"/>
    <n v="5"/>
    <n v="0"/>
    <n v="5"/>
    <n v="5"/>
    <s v="&gt;216"/>
    <n v="33827"/>
    <m/>
    <x v="52"/>
    <s v="Los Angeles"/>
    <m/>
  </r>
  <r>
    <n v="91008"/>
    <n v="5"/>
    <n v="5"/>
    <s v="&gt;0"/>
    <m/>
    <s v="91008"/>
    <n v="5"/>
    <n v="0"/>
    <n v="0"/>
    <n v="0"/>
    <n v="5"/>
    <n v="0"/>
    <s v="&gt;0"/>
    <n v="1079"/>
    <m/>
    <x v="53"/>
    <s v="Los Angeles"/>
    <m/>
  </r>
  <r>
    <n v="91009"/>
    <n v="5"/>
    <n v="5"/>
    <s v="&gt;0"/>
    <m/>
    <s v="91009"/>
    <n v="5"/>
    <n v="0"/>
    <n v="0"/>
    <n v="0"/>
    <n v="0"/>
    <n v="0"/>
    <s v="&gt;0"/>
    <n v="0"/>
    <n v="1"/>
    <x v="2"/>
    <e v="#N/A"/>
    <m/>
  </r>
  <r>
    <n v="91010"/>
    <n v="147"/>
    <n v="152"/>
    <n v="299"/>
    <m/>
    <s v="91010"/>
    <n v="255"/>
    <n v="14"/>
    <n v="5"/>
    <n v="0"/>
    <n v="5"/>
    <n v="17"/>
    <s v="&gt;286"/>
    <n v="26516"/>
    <m/>
    <x v="54"/>
    <s v="Los Angeles"/>
    <m/>
  </r>
  <r>
    <n v="91011"/>
    <n v="97"/>
    <n v="66"/>
    <n v="163"/>
    <m/>
    <s v="91011"/>
    <n v="159"/>
    <n v="5"/>
    <n v="0"/>
    <n v="0"/>
    <n v="5"/>
    <n v="0"/>
    <s v="&gt;159"/>
    <n v="20174"/>
    <m/>
    <x v="55"/>
    <s v="Los Angeles"/>
    <m/>
  </r>
  <r>
    <n v="91016"/>
    <n v="224"/>
    <n v="179"/>
    <n v="403"/>
    <m/>
    <s v="91016"/>
    <n v="346"/>
    <n v="24"/>
    <n v="21"/>
    <n v="0"/>
    <n v="5"/>
    <n v="5"/>
    <s v="&gt;391"/>
    <n v="41582"/>
    <m/>
    <x v="56"/>
    <s v="Los Angeles"/>
    <m/>
  </r>
  <r>
    <n v="91017"/>
    <n v="0"/>
    <n v="5"/>
    <s v="&gt;0"/>
    <m/>
    <s v="91017"/>
    <n v="5"/>
    <n v="0"/>
    <n v="0"/>
    <n v="0"/>
    <n v="0"/>
    <n v="0"/>
    <s v="&gt;0"/>
    <n v="0"/>
    <n v="1"/>
    <x v="2"/>
    <e v="#N/A"/>
    <m/>
  </r>
  <r>
    <n v="91020"/>
    <n v="39"/>
    <n v="25"/>
    <n v="64"/>
    <m/>
    <s v="91020"/>
    <n v="58"/>
    <n v="5"/>
    <n v="0"/>
    <n v="0"/>
    <n v="0"/>
    <n v="5"/>
    <s v="&gt;58"/>
    <n v="8785"/>
    <m/>
    <x v="0"/>
    <s v="Los Angeles"/>
    <m/>
  </r>
  <r>
    <n v="91021"/>
    <n v="5"/>
    <n v="0"/>
    <s v="&gt;0"/>
    <m/>
    <s v="91021"/>
    <n v="5"/>
    <n v="0"/>
    <n v="0"/>
    <n v="0"/>
    <n v="0"/>
    <n v="0"/>
    <s v="&gt;0"/>
    <n v="0"/>
    <n v="1"/>
    <x v="2"/>
    <e v="#N/A"/>
    <m/>
  </r>
  <r>
    <n v="91024"/>
    <n v="41"/>
    <n v="81"/>
    <n v="122"/>
    <m/>
    <s v="91024"/>
    <n v="65"/>
    <n v="12"/>
    <n v="43"/>
    <n v="5"/>
    <n v="5"/>
    <n v="0"/>
    <s v="&gt;120"/>
    <n v="10829"/>
    <m/>
    <x v="57"/>
    <s v="Los Angeles"/>
    <m/>
  </r>
  <r>
    <n v="91030"/>
    <n v="149"/>
    <n v="57"/>
    <n v="206"/>
    <m/>
    <s v="91030"/>
    <n v="197"/>
    <n v="5"/>
    <n v="0"/>
    <n v="0"/>
    <n v="5"/>
    <n v="5"/>
    <s v="&gt;197"/>
    <n v="25478"/>
    <m/>
    <x v="58"/>
    <s v="Los Angeles"/>
    <m/>
  </r>
  <r>
    <n v="91031"/>
    <n v="0"/>
    <n v="5"/>
    <s v="&gt;0"/>
    <m/>
    <s v="91031"/>
    <n v="0"/>
    <n v="5"/>
    <n v="0"/>
    <n v="0"/>
    <n v="0"/>
    <n v="0"/>
    <s v="&gt;0"/>
    <n v="0"/>
    <n v="1"/>
    <x v="2"/>
    <e v="#N/A"/>
    <m/>
  </r>
  <r>
    <n v="91040"/>
    <n v="82"/>
    <n v="76"/>
    <n v="158"/>
    <m/>
    <s v="91040"/>
    <n v="128"/>
    <n v="5"/>
    <n v="5"/>
    <n v="11"/>
    <n v="5"/>
    <n v="5"/>
    <s v="&gt;139"/>
    <n v="20606"/>
    <m/>
    <x v="1"/>
    <s v="Los Angeles"/>
    <m/>
  </r>
  <r>
    <n v="91042"/>
    <n v="109"/>
    <n v="92"/>
    <n v="201"/>
    <m/>
    <s v="91042"/>
    <n v="178"/>
    <n v="5"/>
    <n v="5"/>
    <n v="5"/>
    <n v="5"/>
    <n v="5"/>
    <s v="&gt;178"/>
    <n v="26617"/>
    <m/>
    <x v="1"/>
    <s v="Los Angeles"/>
    <m/>
  </r>
  <r>
    <n v="91071"/>
    <n v="5"/>
    <n v="0"/>
    <s v="&gt;0"/>
    <m/>
    <s v="91071"/>
    <n v="5"/>
    <n v="0"/>
    <n v="0"/>
    <n v="0"/>
    <n v="0"/>
    <n v="0"/>
    <s v="&gt;0"/>
    <n v="0"/>
    <n v="1"/>
    <x v="2"/>
    <e v="#N/A"/>
    <m/>
  </r>
  <r>
    <n v="91076"/>
    <n v="0"/>
    <n v="5"/>
    <s v="&gt;0"/>
    <m/>
    <s v="91076"/>
    <n v="0"/>
    <n v="0"/>
    <n v="5"/>
    <n v="0"/>
    <n v="0"/>
    <n v="0"/>
    <s v="&gt;0"/>
    <n v="0"/>
    <n v="1"/>
    <x v="2"/>
    <e v="#N/A"/>
    <m/>
  </r>
  <r>
    <n v="91101"/>
    <n v="96"/>
    <n v="52"/>
    <n v="148"/>
    <m/>
    <s v="91101"/>
    <n v="120"/>
    <n v="5"/>
    <n v="14"/>
    <n v="0"/>
    <n v="5"/>
    <n v="5"/>
    <s v="&gt;134"/>
    <n v="21920"/>
    <m/>
    <x v="59"/>
    <s v="Los Angeles"/>
    <m/>
  </r>
  <r>
    <n v="91103"/>
    <n v="153"/>
    <n v="284"/>
    <n v="437"/>
    <m/>
    <s v="91103"/>
    <n v="274"/>
    <n v="24"/>
    <n v="105"/>
    <n v="5"/>
    <n v="5"/>
    <n v="27"/>
    <s v="&gt;430"/>
    <n v="26837"/>
    <m/>
    <x v="59"/>
    <s v="Los Angeles"/>
    <m/>
  </r>
  <r>
    <n v="91104"/>
    <n v="171"/>
    <n v="252"/>
    <n v="423"/>
    <m/>
    <s v="91104"/>
    <n v="301"/>
    <n v="35"/>
    <n v="73"/>
    <n v="5"/>
    <n v="5"/>
    <n v="5"/>
    <s v="&gt;409"/>
    <n v="37784"/>
    <m/>
    <x v="59"/>
    <s v="Los Angeles"/>
    <m/>
  </r>
  <r>
    <n v="91105"/>
    <n v="44"/>
    <n v="22"/>
    <n v="66"/>
    <m/>
    <s v="91105"/>
    <n v="54"/>
    <n v="5"/>
    <n v="0"/>
    <n v="0"/>
    <n v="5"/>
    <n v="5"/>
    <s v="&gt;54"/>
    <n v="12648"/>
    <m/>
    <x v="59"/>
    <s v="Los Angeles"/>
    <m/>
  </r>
  <r>
    <n v="91106"/>
    <n v="93"/>
    <n v="82"/>
    <n v="175"/>
    <m/>
    <s v="91106"/>
    <n v="152"/>
    <n v="11"/>
    <n v="5"/>
    <n v="0"/>
    <n v="5"/>
    <n v="5"/>
    <s v="&gt;163"/>
    <n v="25205"/>
    <m/>
    <x v="59"/>
    <s v="Los Angeles"/>
    <m/>
  </r>
  <r>
    <n v="91107"/>
    <n v="139"/>
    <n v="179"/>
    <n v="318"/>
    <m/>
    <s v="91107"/>
    <n v="232"/>
    <n v="23"/>
    <n v="49"/>
    <n v="5"/>
    <n v="5"/>
    <n v="5"/>
    <s v="&gt;304"/>
    <n v="33481"/>
    <m/>
    <x v="59"/>
    <s v="Los Angeles"/>
    <m/>
  </r>
  <r>
    <n v="91108"/>
    <n v="36"/>
    <n v="45"/>
    <n v="81"/>
    <m/>
    <s v="91108"/>
    <n v="79"/>
    <n v="0"/>
    <n v="0"/>
    <n v="0"/>
    <n v="0"/>
    <n v="5"/>
    <s v="&gt;79"/>
    <n v="13175"/>
    <m/>
    <x v="60"/>
    <s v="Los Angeles"/>
    <m/>
  </r>
  <r>
    <n v="91109"/>
    <n v="0"/>
    <n v="5"/>
    <s v="&gt;0"/>
    <m/>
    <s v="91109"/>
    <n v="5"/>
    <n v="0"/>
    <n v="5"/>
    <n v="0"/>
    <n v="0"/>
    <n v="0"/>
    <s v="&gt;0"/>
    <n v="0"/>
    <n v="1"/>
    <x v="2"/>
    <e v="#N/A"/>
    <m/>
  </r>
  <r>
    <n v="91110"/>
    <n v="0"/>
    <n v="5"/>
    <s v="&gt;0"/>
    <m/>
    <s v="91110"/>
    <n v="5"/>
    <n v="0"/>
    <n v="0"/>
    <n v="0"/>
    <n v="0"/>
    <n v="0"/>
    <s v="&gt;0"/>
    <n v="0"/>
    <n v="1"/>
    <x v="2"/>
    <e v="#N/A"/>
    <m/>
  </r>
  <r>
    <n v="91160"/>
    <n v="5"/>
    <n v="0"/>
    <s v="&gt;0"/>
    <m/>
    <s v="91160"/>
    <n v="5"/>
    <n v="0"/>
    <n v="0"/>
    <n v="0"/>
    <n v="0"/>
    <n v="0"/>
    <s v="&gt;0"/>
    <n v="0"/>
    <n v="1"/>
    <x v="2"/>
    <e v="#N/A"/>
    <m/>
  </r>
  <r>
    <n v="91176"/>
    <n v="5"/>
    <n v="0"/>
    <s v="&gt;0"/>
    <m/>
    <s v="91176"/>
    <n v="5"/>
    <n v="0"/>
    <n v="0"/>
    <n v="0"/>
    <n v="0"/>
    <n v="0"/>
    <s v="&gt;0"/>
    <n v="0"/>
    <n v="1"/>
    <x v="2"/>
    <e v="#N/A"/>
    <m/>
  </r>
  <r>
    <n v="91177"/>
    <n v="0"/>
    <n v="5"/>
    <s v="&gt;0"/>
    <m/>
    <s v="91177"/>
    <n v="0"/>
    <n v="0"/>
    <n v="0"/>
    <n v="5"/>
    <n v="0"/>
    <n v="0"/>
    <s v="&gt;0"/>
    <n v="0"/>
    <n v="1"/>
    <x v="2"/>
    <e v="#N/A"/>
    <m/>
  </r>
  <r>
    <n v="91190"/>
    <n v="0"/>
    <n v="5"/>
    <s v="&gt;0"/>
    <m/>
    <s v="91190"/>
    <n v="0"/>
    <n v="0"/>
    <n v="5"/>
    <n v="0"/>
    <n v="0"/>
    <n v="0"/>
    <s v="&gt;0"/>
    <n v="0"/>
    <n v="1"/>
    <x v="2"/>
    <e v="#N/A"/>
    <m/>
  </r>
  <r>
    <n v="91191"/>
    <n v="0"/>
    <n v="5"/>
    <s v="&gt;0"/>
    <m/>
    <s v="91191"/>
    <n v="5"/>
    <n v="0"/>
    <n v="0"/>
    <n v="0"/>
    <n v="0"/>
    <n v="0"/>
    <s v="&gt;0"/>
    <n v="0"/>
    <n v="1"/>
    <x v="2"/>
    <e v="#N/A"/>
    <m/>
  </r>
  <r>
    <n v="91201"/>
    <n v="101"/>
    <n v="103"/>
    <n v="204"/>
    <m/>
    <s v="91201"/>
    <n v="173"/>
    <n v="30"/>
    <n v="0"/>
    <n v="0"/>
    <n v="5"/>
    <n v="0"/>
    <s v="&gt;203"/>
    <n v="22786"/>
    <m/>
    <x v="61"/>
    <s v="Los Angeles"/>
    <m/>
  </r>
  <r>
    <n v="91202"/>
    <n v="119"/>
    <n v="97"/>
    <n v="216"/>
    <m/>
    <s v="91202"/>
    <n v="182"/>
    <n v="5"/>
    <n v="25"/>
    <n v="5"/>
    <n v="0"/>
    <n v="5"/>
    <s v="&gt;207"/>
    <n v="23399"/>
    <m/>
    <x v="61"/>
    <s v="Los Angeles"/>
    <m/>
  </r>
  <r>
    <n v="91203"/>
    <n v="76"/>
    <n v="44"/>
    <n v="120"/>
    <m/>
    <s v="91203"/>
    <n v="115"/>
    <n v="5"/>
    <n v="5"/>
    <n v="0"/>
    <n v="5"/>
    <n v="0"/>
    <s v="&gt;115"/>
    <n v="15794"/>
    <m/>
    <x v="61"/>
    <s v="Los Angeles"/>
    <m/>
  </r>
  <r>
    <n v="91204"/>
    <n v="72"/>
    <n v="153"/>
    <n v="225"/>
    <m/>
    <s v="91204"/>
    <n v="128"/>
    <n v="5"/>
    <n v="19"/>
    <n v="61"/>
    <n v="0"/>
    <n v="5"/>
    <s v="&gt;208"/>
    <n v="18950"/>
    <m/>
    <x v="61"/>
    <s v="Los Angeles"/>
    <m/>
  </r>
  <r>
    <n v="91205"/>
    <n v="174"/>
    <n v="183"/>
    <n v="357"/>
    <m/>
    <s v="91205"/>
    <n v="288"/>
    <n v="19"/>
    <n v="43"/>
    <n v="5"/>
    <n v="5"/>
    <n v="5"/>
    <s v="&gt;350"/>
    <n v="37549"/>
    <m/>
    <x v="61"/>
    <s v="Los Angeles"/>
    <m/>
  </r>
  <r>
    <n v="91206"/>
    <n v="170"/>
    <n v="107"/>
    <n v="277"/>
    <m/>
    <s v="91206"/>
    <n v="257"/>
    <n v="14"/>
    <n v="5"/>
    <n v="0"/>
    <n v="5"/>
    <n v="5"/>
    <s v="&gt;271"/>
    <n v="33781"/>
    <m/>
    <x v="61"/>
    <s v="Los Angeles"/>
    <m/>
  </r>
  <r>
    <n v="91207"/>
    <n v="35"/>
    <n v="46"/>
    <n v="81"/>
    <m/>
    <s v="91207"/>
    <n v="75"/>
    <n v="0"/>
    <n v="5"/>
    <n v="0"/>
    <n v="5"/>
    <n v="0"/>
    <s v="&gt;75"/>
    <n v="11318"/>
    <m/>
    <x v="61"/>
    <s v="Los Angeles"/>
    <m/>
  </r>
  <r>
    <n v="91208"/>
    <n v="78"/>
    <n v="62"/>
    <n v="140"/>
    <m/>
    <s v="91208"/>
    <n v="135"/>
    <n v="5"/>
    <n v="0"/>
    <n v="0"/>
    <n v="5"/>
    <n v="0"/>
    <s v="&gt;135"/>
    <n v="15146"/>
    <m/>
    <x v="61"/>
    <s v="Los Angeles"/>
    <m/>
  </r>
  <r>
    <n v="91210"/>
    <n v="5"/>
    <n v="5"/>
    <s v="&gt;0"/>
    <m/>
    <s v="91210"/>
    <n v="5"/>
    <n v="0"/>
    <n v="0"/>
    <n v="0"/>
    <n v="0"/>
    <n v="0"/>
    <s v="&gt;0"/>
    <n v="352"/>
    <m/>
    <x v="61"/>
    <s v="Los Angeles"/>
    <m/>
  </r>
  <r>
    <n v="91214"/>
    <n v="181"/>
    <n v="128"/>
    <n v="309"/>
    <m/>
    <s v="91214"/>
    <n v="291"/>
    <n v="5"/>
    <n v="5"/>
    <n v="5"/>
    <n v="5"/>
    <n v="5"/>
    <s v="&gt;291"/>
    <n v="31668"/>
    <m/>
    <x v="61"/>
    <s v="Los Angeles"/>
    <m/>
  </r>
  <r>
    <n v="91233"/>
    <n v="0"/>
    <n v="5"/>
    <s v="&gt;0"/>
    <m/>
    <s v="91233"/>
    <n v="5"/>
    <n v="0"/>
    <n v="0"/>
    <n v="0"/>
    <n v="0"/>
    <n v="0"/>
    <s v="&gt;0"/>
    <n v="0"/>
    <n v="1"/>
    <x v="2"/>
    <e v="#N/A"/>
    <m/>
  </r>
  <r>
    <n v="91250"/>
    <n v="0"/>
    <n v="5"/>
    <s v="&gt;0"/>
    <m/>
    <s v="91250"/>
    <n v="5"/>
    <n v="0"/>
    <n v="0"/>
    <n v="0"/>
    <n v="0"/>
    <n v="0"/>
    <s v="&gt;0"/>
    <n v="0"/>
    <n v="1"/>
    <x v="2"/>
    <e v="#N/A"/>
    <m/>
  </r>
  <r>
    <n v="91301"/>
    <n v="123"/>
    <n v="101"/>
    <n v="224"/>
    <m/>
    <s v="91301"/>
    <n v="221"/>
    <n v="5"/>
    <n v="0"/>
    <n v="0"/>
    <n v="0"/>
    <n v="0"/>
    <s v="&gt;221"/>
    <n v="26021"/>
    <m/>
    <x v="62"/>
    <s v="Los Angeles"/>
    <m/>
  </r>
  <r>
    <n v="91302"/>
    <n v="97"/>
    <n v="71"/>
    <n v="168"/>
    <m/>
    <s v="91302"/>
    <n v="162"/>
    <n v="5"/>
    <n v="0"/>
    <n v="0"/>
    <n v="0"/>
    <n v="0"/>
    <s v="&gt;162"/>
    <n v="26961"/>
    <m/>
    <x v="63"/>
    <s v="Los Angeles"/>
    <m/>
  </r>
  <r>
    <n v="91303"/>
    <n v="224"/>
    <n v="137"/>
    <n v="361"/>
    <m/>
    <s v="91303"/>
    <n v="316"/>
    <n v="37"/>
    <n v="5"/>
    <n v="5"/>
    <n v="0"/>
    <n v="0"/>
    <s v="&gt;353"/>
    <n v="31024"/>
    <m/>
    <x v="1"/>
    <s v="Los Angeles"/>
    <m/>
  </r>
  <r>
    <n v="91304"/>
    <n v="357"/>
    <n v="251"/>
    <n v="608"/>
    <m/>
    <s v="91304"/>
    <n v="526"/>
    <n v="37"/>
    <n v="14"/>
    <n v="12"/>
    <n v="17"/>
    <n v="5"/>
    <s v="&gt;606"/>
    <n v="53637"/>
    <m/>
    <x v="1"/>
    <s v="Los Angeles"/>
    <m/>
  </r>
  <r>
    <n v="91305"/>
    <n v="5"/>
    <n v="0"/>
    <s v="&gt;0"/>
    <m/>
    <s v="91305"/>
    <n v="5"/>
    <n v="0"/>
    <n v="0"/>
    <n v="0"/>
    <n v="0"/>
    <n v="0"/>
    <s v="&gt;0"/>
    <n v="0"/>
    <n v="1"/>
    <x v="2"/>
    <e v="#N/A"/>
    <m/>
  </r>
  <r>
    <n v="91306"/>
    <n v="347"/>
    <n v="298"/>
    <n v="645"/>
    <m/>
    <s v="91306"/>
    <n v="529"/>
    <n v="43"/>
    <n v="44"/>
    <n v="13"/>
    <n v="15"/>
    <n v="5"/>
    <s v="&gt;644"/>
    <n v="50319"/>
    <m/>
    <x v="1"/>
    <s v="Los Angeles"/>
    <m/>
  </r>
  <r>
    <n v="91307"/>
    <n v="145"/>
    <n v="138"/>
    <n v="283"/>
    <m/>
    <s v="91307"/>
    <n v="244"/>
    <n v="5"/>
    <n v="14"/>
    <n v="14"/>
    <n v="5"/>
    <n v="0"/>
    <s v="&gt;272"/>
    <n v="25794"/>
    <m/>
    <x v="1"/>
    <s v="Los Angeles"/>
    <m/>
  </r>
  <r>
    <n v="91308"/>
    <n v="0"/>
    <n v="5"/>
    <s v="&gt;0"/>
    <m/>
    <s v="91308"/>
    <n v="0"/>
    <n v="5"/>
    <n v="0"/>
    <n v="0"/>
    <n v="0"/>
    <n v="0"/>
    <s v="&gt;0"/>
    <n v="0"/>
    <n v="1"/>
    <x v="2"/>
    <e v="#N/A"/>
    <m/>
  </r>
  <r>
    <n v="91309"/>
    <n v="5"/>
    <n v="0"/>
    <s v="&gt;0"/>
    <m/>
    <s v="91309"/>
    <n v="5"/>
    <n v="0"/>
    <n v="0"/>
    <n v="0"/>
    <n v="0"/>
    <n v="0"/>
    <s v="&gt;0"/>
    <n v="0"/>
    <n v="1"/>
    <x v="2"/>
    <e v="#N/A"/>
    <m/>
  </r>
  <r>
    <n v="91310"/>
    <n v="0"/>
    <n v="5"/>
    <s v="&gt;0"/>
    <m/>
    <s v="91310"/>
    <n v="5"/>
    <n v="0"/>
    <n v="0"/>
    <n v="0"/>
    <n v="0"/>
    <n v="0"/>
    <s v="&gt;0"/>
    <n v="0"/>
    <n v="1"/>
    <x v="2"/>
    <e v="#N/A"/>
    <m/>
  </r>
  <r>
    <n v="91311"/>
    <n v="218"/>
    <n v="270"/>
    <n v="488"/>
    <m/>
    <s v="91311"/>
    <n v="369"/>
    <n v="26"/>
    <n v="18"/>
    <n v="64"/>
    <n v="5"/>
    <n v="5"/>
    <s v="&gt;477"/>
    <n v="41811"/>
    <m/>
    <x v="1"/>
    <s v="Los Angeles"/>
    <m/>
  </r>
  <r>
    <n v="91316"/>
    <n v="174"/>
    <n v="102"/>
    <n v="276"/>
    <m/>
    <s v="91316"/>
    <n v="248"/>
    <n v="21"/>
    <n v="5"/>
    <n v="0"/>
    <n v="5"/>
    <n v="0"/>
    <s v="&gt;269"/>
    <n v="30412"/>
    <m/>
    <x v="1"/>
    <s v="Los Angeles"/>
    <m/>
  </r>
  <r>
    <n v="91320"/>
    <n v="209"/>
    <n v="126"/>
    <n v="335"/>
    <m/>
    <s v="91320"/>
    <n v="318"/>
    <n v="12"/>
    <n v="0"/>
    <n v="0"/>
    <n v="5"/>
    <n v="0"/>
    <s v="&gt;330"/>
    <n v="44667"/>
    <m/>
    <x v="64"/>
    <s v="Ventura"/>
    <m/>
  </r>
  <r>
    <n v="91321"/>
    <n v="274"/>
    <n v="133"/>
    <n v="407"/>
    <m/>
    <s v="91321"/>
    <n v="358"/>
    <n v="28"/>
    <n v="5"/>
    <n v="0"/>
    <n v="14"/>
    <n v="5"/>
    <s v="&gt;400"/>
    <n v="34340"/>
    <m/>
    <x v="65"/>
    <s v="Los Angeles"/>
    <m/>
  </r>
  <r>
    <n v="91322"/>
    <n v="5"/>
    <n v="0"/>
    <s v="&gt;0"/>
    <m/>
    <s v="91322"/>
    <n v="5"/>
    <n v="0"/>
    <n v="0"/>
    <n v="0"/>
    <n v="0"/>
    <n v="0"/>
    <s v="&gt;0"/>
    <n v="0"/>
    <n v="1"/>
    <x v="2"/>
    <e v="#N/A"/>
    <m/>
  </r>
  <r>
    <n v="91324"/>
    <n v="183"/>
    <n v="184"/>
    <n v="367"/>
    <m/>
    <s v="91324"/>
    <n v="287"/>
    <n v="26"/>
    <n v="35"/>
    <n v="5"/>
    <n v="5"/>
    <n v="5"/>
    <s v="&gt;348"/>
    <n v="30995"/>
    <m/>
    <x v="1"/>
    <s v="Los Angeles"/>
    <m/>
  </r>
  <r>
    <n v="91325"/>
    <n v="212"/>
    <n v="177"/>
    <n v="389"/>
    <m/>
    <s v="91325"/>
    <n v="332"/>
    <n v="20"/>
    <n v="23"/>
    <n v="5"/>
    <n v="5"/>
    <n v="5"/>
    <s v="&gt;375"/>
    <n v="34637"/>
    <m/>
    <x v="1"/>
    <s v="Los Angeles"/>
    <m/>
  </r>
  <r>
    <n v="91326"/>
    <n v="226"/>
    <n v="135"/>
    <n v="361"/>
    <m/>
    <s v="91326"/>
    <n v="338"/>
    <n v="11"/>
    <n v="5"/>
    <n v="5"/>
    <n v="5"/>
    <n v="5"/>
    <s v="&gt;349"/>
    <n v="36126"/>
    <m/>
    <x v="1"/>
    <s v="Los Angeles"/>
    <m/>
  </r>
  <r>
    <n v="91330"/>
    <n v="5"/>
    <n v="0"/>
    <s v="&gt;0"/>
    <m/>
    <s v="91330"/>
    <n v="5"/>
    <n v="0"/>
    <n v="0"/>
    <n v="0"/>
    <n v="0"/>
    <n v="0"/>
    <s v="&gt;0"/>
    <n v="3136"/>
    <m/>
    <x v="1"/>
    <s v="Los Angeles"/>
    <m/>
  </r>
  <r>
    <n v="91331"/>
    <n v="831"/>
    <n v="500"/>
    <n v="1331"/>
    <m/>
    <s v="91331"/>
    <n v="1246"/>
    <n v="31"/>
    <n v="28"/>
    <n v="5"/>
    <n v="17"/>
    <n v="5"/>
    <s v="&gt;1322"/>
    <n v="103683"/>
    <m/>
    <x v="1"/>
    <s v="Los Angeles"/>
    <m/>
  </r>
  <r>
    <n v="91333"/>
    <n v="0"/>
    <n v="5"/>
    <s v="&gt;0"/>
    <m/>
    <s v="91333"/>
    <n v="5"/>
    <n v="0"/>
    <n v="0"/>
    <n v="0"/>
    <n v="0"/>
    <n v="0"/>
    <s v="&gt;0"/>
    <n v="0"/>
    <n v="1"/>
    <x v="2"/>
    <e v="#N/A"/>
    <m/>
  </r>
  <r>
    <n v="91334"/>
    <n v="0"/>
    <n v="5"/>
    <s v="&gt;0"/>
    <m/>
    <s v="91334"/>
    <n v="5"/>
    <n v="0"/>
    <n v="0"/>
    <n v="0"/>
    <n v="0"/>
    <n v="0"/>
    <s v="&gt;0"/>
    <n v="0"/>
    <n v="1"/>
    <x v="2"/>
    <e v="#N/A"/>
    <m/>
  </r>
  <r>
    <n v="91335"/>
    <n v="538"/>
    <n v="507"/>
    <n v="1045"/>
    <m/>
    <s v="91335"/>
    <n v="836"/>
    <n v="64"/>
    <n v="62"/>
    <n v="62"/>
    <n v="15"/>
    <n v="5"/>
    <s v="&gt;1039"/>
    <n v="80937"/>
    <m/>
    <x v="1"/>
    <s v="Los Angeles"/>
    <m/>
  </r>
  <r>
    <n v="91339"/>
    <n v="5"/>
    <n v="0"/>
    <s v="&gt;0"/>
    <m/>
    <s v="91339"/>
    <n v="5"/>
    <n v="0"/>
    <n v="0"/>
    <n v="0"/>
    <n v="0"/>
    <n v="0"/>
    <s v="&gt;0"/>
    <n v="0"/>
    <n v="1"/>
    <x v="2"/>
    <e v="#N/A"/>
    <m/>
  </r>
  <r>
    <n v="91340"/>
    <n v="282"/>
    <n v="174"/>
    <n v="456"/>
    <m/>
    <s v="91340"/>
    <n v="431"/>
    <n v="14"/>
    <n v="0"/>
    <n v="0"/>
    <n v="11"/>
    <n v="0"/>
    <n v="456"/>
    <n v="37221"/>
    <m/>
    <x v="66"/>
    <s v="Los Angeles"/>
    <m/>
  </r>
  <r>
    <n v="91342"/>
    <n v="749"/>
    <n v="628"/>
    <n v="1377"/>
    <m/>
    <s v="91342"/>
    <n v="1171"/>
    <n v="30"/>
    <n v="47"/>
    <n v="73"/>
    <n v="27"/>
    <n v="29"/>
    <n v="1377"/>
    <n v="94432"/>
    <m/>
    <x v="1"/>
    <s v="Los Angeles"/>
    <m/>
  </r>
  <r>
    <n v="91343"/>
    <n v="487"/>
    <n v="529"/>
    <n v="1016"/>
    <m/>
    <s v="91343"/>
    <n v="746"/>
    <n v="35"/>
    <n v="141"/>
    <n v="67"/>
    <n v="17"/>
    <n v="5"/>
    <s v="&gt;1006"/>
    <n v="65344"/>
    <m/>
    <x v="1"/>
    <s v="Los Angeles"/>
    <m/>
  </r>
  <r>
    <n v="91344"/>
    <n v="308"/>
    <n v="375"/>
    <n v="683"/>
    <m/>
    <s v="91344"/>
    <n v="522"/>
    <n v="24"/>
    <n v="83"/>
    <n v="34"/>
    <n v="5"/>
    <n v="5"/>
    <s v="&gt;663"/>
    <n v="55694"/>
    <m/>
    <x v="1"/>
    <s v="Los Angeles"/>
    <m/>
  </r>
  <r>
    <n v="91345"/>
    <n v="129"/>
    <n v="142"/>
    <n v="271"/>
    <m/>
    <s v="91345"/>
    <n v="231"/>
    <n v="11"/>
    <n v="16"/>
    <n v="5"/>
    <n v="5"/>
    <n v="5"/>
    <s v="&gt;258"/>
    <n v="18825"/>
    <m/>
    <x v="1"/>
    <s v="Los Angeles"/>
    <m/>
  </r>
  <r>
    <n v="91346"/>
    <n v="5"/>
    <n v="0"/>
    <s v="&gt;0"/>
    <m/>
    <s v="91346"/>
    <n v="5"/>
    <n v="0"/>
    <n v="0"/>
    <n v="0"/>
    <n v="0"/>
    <n v="0"/>
    <s v="&gt;0"/>
    <n v="0"/>
    <n v="1"/>
    <x v="2"/>
    <e v="#N/A"/>
    <m/>
  </r>
  <r>
    <n v="91350"/>
    <n v="342"/>
    <n v="200"/>
    <n v="542"/>
    <m/>
    <s v="91350"/>
    <n v="478"/>
    <n v="14"/>
    <n v="31"/>
    <n v="0"/>
    <n v="19"/>
    <n v="0"/>
    <n v="542"/>
    <n v="38611"/>
    <m/>
    <x v="65"/>
    <s v="Los Angeles"/>
    <m/>
  </r>
  <r>
    <n v="91351"/>
    <n v="286"/>
    <n v="185"/>
    <n v="471"/>
    <m/>
    <s v="91351"/>
    <n v="409"/>
    <n v="34"/>
    <n v="5"/>
    <n v="0"/>
    <n v="17"/>
    <n v="5"/>
    <s v="&gt;460"/>
    <n v="30746"/>
    <m/>
    <x v="65"/>
    <s v="Los Angeles"/>
    <m/>
  </r>
  <r>
    <n v="91352"/>
    <n v="349"/>
    <n v="274"/>
    <n v="623"/>
    <m/>
    <s v="91352"/>
    <n v="524"/>
    <n v="13"/>
    <n v="5"/>
    <n v="51"/>
    <n v="5"/>
    <n v="20"/>
    <s v="&gt;608"/>
    <n v="46027"/>
    <m/>
    <x v="1"/>
    <s v="Los Angeles"/>
    <m/>
  </r>
  <r>
    <n v="91353"/>
    <n v="5"/>
    <n v="0"/>
    <s v="&gt;0"/>
    <m/>
    <s v="91353"/>
    <n v="5"/>
    <n v="0"/>
    <n v="0"/>
    <n v="0"/>
    <n v="0"/>
    <n v="0"/>
    <s v="&gt;0"/>
    <n v="0"/>
    <n v="1"/>
    <x v="2"/>
    <e v="#N/A"/>
    <m/>
  </r>
  <r>
    <n v="91354"/>
    <n v="253"/>
    <n v="131"/>
    <n v="384"/>
    <m/>
    <s v="91354"/>
    <n v="374"/>
    <n v="5"/>
    <n v="5"/>
    <n v="0"/>
    <n v="5"/>
    <n v="0"/>
    <s v="&gt;374"/>
    <n v="33039"/>
    <m/>
    <x v="65"/>
    <s v="Los Angeles"/>
    <m/>
  </r>
  <r>
    <n v="91355"/>
    <n v="188"/>
    <n v="127"/>
    <n v="315"/>
    <m/>
    <s v="91355"/>
    <n v="290"/>
    <n v="20"/>
    <n v="0"/>
    <n v="0"/>
    <n v="5"/>
    <n v="0"/>
    <s v="&gt;310"/>
    <n v="29371"/>
    <m/>
    <x v="65"/>
    <s v="Los Angeles"/>
    <m/>
  </r>
  <r>
    <n v="91356"/>
    <n v="150"/>
    <n v="104"/>
    <n v="254"/>
    <m/>
    <s v="91356"/>
    <n v="236"/>
    <n v="15"/>
    <n v="0"/>
    <n v="0"/>
    <n v="5"/>
    <n v="5"/>
    <s v="&gt;251"/>
    <n v="30700"/>
    <m/>
    <x v="1"/>
    <s v="Los Angeles"/>
    <m/>
  </r>
  <r>
    <n v="91360"/>
    <n v="188"/>
    <n v="169"/>
    <n v="357"/>
    <m/>
    <s v="91360"/>
    <n v="311"/>
    <n v="35"/>
    <n v="5"/>
    <n v="5"/>
    <n v="5"/>
    <n v="0"/>
    <s v="&gt;346"/>
    <n v="42663"/>
    <m/>
    <x v="64"/>
    <s v="Ventura"/>
    <m/>
  </r>
  <r>
    <n v="91361"/>
    <n v="49"/>
    <n v="60"/>
    <n v="109"/>
    <m/>
    <s v="91361"/>
    <n v="102"/>
    <n v="5"/>
    <n v="0"/>
    <n v="0"/>
    <n v="5"/>
    <n v="0"/>
    <s v="&gt;102"/>
    <n v="19953"/>
    <m/>
    <x v="64"/>
    <s v="Ventura"/>
    <m/>
  </r>
  <r>
    <n v="91362"/>
    <n v="137"/>
    <n v="189"/>
    <n v="326"/>
    <m/>
    <s v="91362"/>
    <n v="250"/>
    <n v="46"/>
    <n v="5"/>
    <n v="23"/>
    <n v="5"/>
    <n v="0"/>
    <s v="&gt;319"/>
    <n v="37085"/>
    <m/>
    <x v="64"/>
    <s v="Ventura"/>
    <m/>
  </r>
  <r>
    <n v="91364"/>
    <n v="138"/>
    <n v="79"/>
    <n v="217"/>
    <m/>
    <s v="91364"/>
    <n v="206"/>
    <n v="5"/>
    <n v="0"/>
    <n v="0"/>
    <n v="5"/>
    <n v="0"/>
    <s v="&gt;206"/>
    <n v="28395"/>
    <m/>
    <x v="1"/>
    <s v="Los Angeles"/>
    <m/>
  </r>
  <r>
    <n v="91365"/>
    <n v="5"/>
    <n v="0"/>
    <s v="&gt;0"/>
    <m/>
    <s v="91365"/>
    <n v="5"/>
    <n v="0"/>
    <n v="0"/>
    <n v="0"/>
    <n v="0"/>
    <n v="0"/>
    <s v="&gt;0"/>
    <n v="0"/>
    <n v="1"/>
    <x v="2"/>
    <e v="#N/A"/>
    <m/>
  </r>
  <r>
    <n v="91367"/>
    <n v="241"/>
    <n v="222"/>
    <n v="463"/>
    <m/>
    <s v="91367"/>
    <n v="357"/>
    <n v="90"/>
    <n v="14"/>
    <n v="0"/>
    <n v="5"/>
    <n v="5"/>
    <s v="&gt;461"/>
    <n v="45074"/>
    <m/>
    <x v="1"/>
    <s v="Los Angeles"/>
    <m/>
  </r>
  <r>
    <n v="91372"/>
    <n v="5"/>
    <n v="0"/>
    <s v="&gt;0"/>
    <m/>
    <s v="91372"/>
    <n v="5"/>
    <n v="0"/>
    <n v="0"/>
    <n v="0"/>
    <n v="0"/>
    <n v="0"/>
    <s v="&gt;0"/>
    <n v="0"/>
    <n v="1"/>
    <x v="2"/>
    <e v="#N/A"/>
    <m/>
  </r>
  <r>
    <n v="91377"/>
    <n v="43"/>
    <n v="25"/>
    <n v="68"/>
    <m/>
    <s v="91377"/>
    <n v="65"/>
    <n v="5"/>
    <n v="0"/>
    <n v="0"/>
    <n v="0"/>
    <n v="5"/>
    <s v="&gt;65"/>
    <n v="13987"/>
    <m/>
    <x v="0"/>
    <s v="Ventura"/>
    <m/>
  </r>
  <r>
    <n v="91380"/>
    <n v="0"/>
    <n v="5"/>
    <s v="&gt;0"/>
    <m/>
    <s v="91380"/>
    <n v="5"/>
    <n v="0"/>
    <n v="0"/>
    <n v="0"/>
    <n v="0"/>
    <n v="0"/>
    <s v="&gt;0"/>
    <n v="0"/>
    <n v="1"/>
    <x v="2"/>
    <e v="#N/A"/>
    <m/>
  </r>
  <r>
    <n v="91381"/>
    <n v="136"/>
    <n v="65"/>
    <n v="201"/>
    <m/>
    <s v="91381"/>
    <n v="193"/>
    <n v="5"/>
    <n v="0"/>
    <n v="0"/>
    <n v="5"/>
    <n v="0"/>
    <s v="&gt;193"/>
    <n v="19675"/>
    <m/>
    <x v="65"/>
    <s v="Los Angeles"/>
    <m/>
  </r>
  <r>
    <n v="91384"/>
    <n v="160"/>
    <n v="94"/>
    <n v="254"/>
    <m/>
    <s v="91384"/>
    <n v="240"/>
    <n v="5"/>
    <n v="0"/>
    <n v="0"/>
    <n v="5"/>
    <n v="5"/>
    <s v="&gt;240"/>
    <n v="28833"/>
    <m/>
    <x v="0"/>
    <s v="Los Angeles"/>
    <m/>
  </r>
  <r>
    <n v="91386"/>
    <n v="5"/>
    <n v="0"/>
    <s v="&gt;0"/>
    <m/>
    <s v="91386"/>
    <n v="5"/>
    <n v="0"/>
    <n v="0"/>
    <n v="0"/>
    <n v="0"/>
    <n v="0"/>
    <s v="&gt;0"/>
    <n v="0"/>
    <n v="1"/>
    <x v="2"/>
    <e v="#N/A"/>
    <m/>
  </r>
  <r>
    <n v="91387"/>
    <n v="408"/>
    <n v="181"/>
    <n v="589"/>
    <m/>
    <s v="91387"/>
    <n v="559"/>
    <n v="15"/>
    <n v="5"/>
    <n v="0"/>
    <n v="12"/>
    <n v="0"/>
    <s v="&gt;586"/>
    <n v="41145"/>
    <m/>
    <x v="65"/>
    <s v="Los Angeles"/>
    <m/>
  </r>
  <r>
    <n v="91390"/>
    <n v="131"/>
    <n v="128"/>
    <n v="259"/>
    <m/>
    <s v="91390"/>
    <n v="193"/>
    <n v="5"/>
    <n v="56"/>
    <n v="0"/>
    <n v="5"/>
    <n v="5"/>
    <s v="&gt;249"/>
    <n v="19093"/>
    <m/>
    <x v="0"/>
    <s v="Los Angeles"/>
    <m/>
  </r>
  <r>
    <n v="91393"/>
    <n v="5"/>
    <n v="0"/>
    <s v="&gt;0"/>
    <m/>
    <s v="91393"/>
    <n v="5"/>
    <n v="0"/>
    <n v="0"/>
    <n v="0"/>
    <n v="0"/>
    <n v="0"/>
    <s v="&gt;0"/>
    <n v="0"/>
    <n v="1"/>
    <x v="2"/>
    <e v="#N/A"/>
    <m/>
  </r>
  <r>
    <n v="91396"/>
    <n v="0"/>
    <n v="5"/>
    <s v="&gt;0"/>
    <m/>
    <s v="91396"/>
    <n v="0"/>
    <n v="5"/>
    <n v="0"/>
    <n v="0"/>
    <n v="0"/>
    <n v="0"/>
    <s v="&gt;0"/>
    <n v="0"/>
    <n v="1"/>
    <x v="2"/>
    <e v="#N/A"/>
    <m/>
  </r>
  <r>
    <n v="91401"/>
    <n v="257"/>
    <n v="129"/>
    <n v="386"/>
    <m/>
    <s v="91401"/>
    <n v="350"/>
    <n v="12"/>
    <n v="5"/>
    <n v="5"/>
    <n v="12"/>
    <n v="5"/>
    <s v="&gt;374"/>
    <n v="40405"/>
    <m/>
    <x v="1"/>
    <s v="Los Angeles"/>
    <m/>
  </r>
  <r>
    <n v="91402"/>
    <n v="600"/>
    <n v="369"/>
    <n v="969"/>
    <m/>
    <s v="91402"/>
    <n v="870"/>
    <n v="57"/>
    <n v="5"/>
    <n v="17"/>
    <n v="14"/>
    <n v="5"/>
    <s v="&gt;958"/>
    <n v="70702"/>
    <m/>
    <x v="1"/>
    <s v="Los Angeles"/>
    <m/>
  </r>
  <r>
    <n v="91403"/>
    <n v="104"/>
    <n v="62"/>
    <n v="166"/>
    <m/>
    <s v="91403"/>
    <n v="148"/>
    <n v="12"/>
    <n v="5"/>
    <n v="0"/>
    <n v="5"/>
    <n v="5"/>
    <s v="&gt;160"/>
    <n v="25837"/>
    <m/>
    <x v="1"/>
    <s v="Los Angeles"/>
    <m/>
  </r>
  <r>
    <n v="91404"/>
    <n v="5"/>
    <n v="0"/>
    <s v="&gt;0"/>
    <m/>
    <s v="91404"/>
    <n v="5"/>
    <n v="0"/>
    <n v="0"/>
    <n v="0"/>
    <n v="0"/>
    <n v="0"/>
    <s v="&gt;0"/>
    <n v="0"/>
    <n v="1"/>
    <x v="2"/>
    <e v="#N/A"/>
    <m/>
  </r>
  <r>
    <n v="91405"/>
    <n v="442"/>
    <n v="203"/>
    <n v="645"/>
    <m/>
    <s v="91405"/>
    <n v="594"/>
    <n v="24"/>
    <n v="12"/>
    <n v="5"/>
    <n v="5"/>
    <n v="5"/>
    <s v="&gt;630"/>
    <n v="56821"/>
    <m/>
    <x v="1"/>
    <s v="Los Angeles"/>
    <m/>
  </r>
  <r>
    <n v="91406"/>
    <n v="433"/>
    <n v="254"/>
    <n v="687"/>
    <m/>
    <s v="91406"/>
    <n v="608"/>
    <n v="40"/>
    <n v="17"/>
    <n v="5"/>
    <n v="13"/>
    <n v="5"/>
    <s v="&gt;678"/>
    <n v="54309"/>
    <m/>
    <x v="1"/>
    <s v="Los Angeles"/>
    <m/>
  </r>
  <r>
    <n v="91407"/>
    <n v="5"/>
    <n v="0"/>
    <s v="&gt;0"/>
    <m/>
    <s v="91407"/>
    <n v="0"/>
    <n v="0"/>
    <n v="0"/>
    <n v="0"/>
    <n v="5"/>
    <n v="0"/>
    <s v="&gt;0"/>
    <n v="0"/>
    <n v="1"/>
    <x v="2"/>
    <e v="#N/A"/>
    <m/>
  </r>
  <r>
    <n v="91411"/>
    <n v="184"/>
    <n v="99"/>
    <n v="283"/>
    <m/>
    <s v="91411"/>
    <n v="260"/>
    <n v="5"/>
    <n v="5"/>
    <n v="0"/>
    <n v="5"/>
    <n v="5"/>
    <s v="&gt;260"/>
    <n v="24893"/>
    <m/>
    <x v="1"/>
    <s v="Los Angeles"/>
    <m/>
  </r>
  <r>
    <n v="91423"/>
    <n v="123"/>
    <n v="102"/>
    <n v="225"/>
    <m/>
    <s v="91423"/>
    <n v="211"/>
    <n v="14"/>
    <n v="0"/>
    <n v="0"/>
    <n v="0"/>
    <n v="0"/>
    <n v="225"/>
    <n v="32968"/>
    <m/>
    <x v="1"/>
    <s v="Los Angeles"/>
    <m/>
  </r>
  <r>
    <n v="91426"/>
    <n v="5"/>
    <n v="0"/>
    <s v="&gt;0"/>
    <m/>
    <s v="91426"/>
    <n v="5"/>
    <n v="0"/>
    <n v="0"/>
    <n v="0"/>
    <n v="0"/>
    <n v="0"/>
    <s v="&gt;0"/>
    <n v="0"/>
    <n v="1"/>
    <x v="2"/>
    <e v="#N/A"/>
    <m/>
  </r>
  <r>
    <n v="91436"/>
    <n v="71"/>
    <n v="39"/>
    <n v="110"/>
    <m/>
    <s v="91436"/>
    <n v="105"/>
    <n v="5"/>
    <n v="5"/>
    <n v="0"/>
    <n v="0"/>
    <n v="5"/>
    <s v="&gt;105"/>
    <n v="16737"/>
    <m/>
    <x v="1"/>
    <s v="Los Angeles"/>
    <m/>
  </r>
  <r>
    <n v="91501"/>
    <n v="91"/>
    <n v="56"/>
    <n v="147"/>
    <m/>
    <s v="91501"/>
    <n v="142"/>
    <n v="5"/>
    <n v="5"/>
    <n v="0"/>
    <n v="5"/>
    <n v="0"/>
    <s v="&gt;142"/>
    <n v="19459"/>
    <m/>
    <x v="67"/>
    <s v="Los Angeles"/>
    <m/>
  </r>
  <r>
    <n v="91502"/>
    <n v="51"/>
    <n v="64"/>
    <n v="115"/>
    <m/>
    <s v="91502"/>
    <n v="90"/>
    <n v="22"/>
    <n v="0"/>
    <n v="0"/>
    <n v="5"/>
    <n v="5"/>
    <s v="&gt;112"/>
    <n v="11218"/>
    <m/>
    <x v="67"/>
    <s v="Los Angeles"/>
    <m/>
  </r>
  <r>
    <n v="91504"/>
    <n v="163"/>
    <n v="131"/>
    <n v="294"/>
    <m/>
    <s v="91504"/>
    <n v="249"/>
    <n v="5"/>
    <n v="33"/>
    <n v="5"/>
    <n v="0"/>
    <n v="5"/>
    <s v="&gt;282"/>
    <n v="27975"/>
    <m/>
    <x v="67"/>
    <s v="Los Angeles"/>
    <m/>
  </r>
  <r>
    <n v="91505"/>
    <n v="169"/>
    <n v="119"/>
    <n v="288"/>
    <m/>
    <s v="91505"/>
    <n v="246"/>
    <n v="5"/>
    <n v="24"/>
    <n v="0"/>
    <n v="5"/>
    <n v="5"/>
    <s v="&gt;270"/>
    <n v="31139"/>
    <m/>
    <x v="67"/>
    <s v="Los Angeles"/>
    <m/>
  </r>
  <r>
    <n v="91506"/>
    <n v="83"/>
    <n v="88"/>
    <n v="171"/>
    <m/>
    <s v="91506"/>
    <n v="150"/>
    <n v="5"/>
    <n v="17"/>
    <n v="0"/>
    <n v="0"/>
    <n v="5"/>
    <s v="&gt;167"/>
    <n v="17864"/>
    <m/>
    <x v="67"/>
    <s v="Los Angeles"/>
    <m/>
  </r>
  <r>
    <n v="91509"/>
    <n v="0"/>
    <n v="5"/>
    <s v="&gt;0"/>
    <m/>
    <s v="91509"/>
    <n v="5"/>
    <n v="0"/>
    <n v="0"/>
    <n v="0"/>
    <n v="0"/>
    <n v="0"/>
    <s v="&gt;0"/>
    <n v="0"/>
    <n v="1"/>
    <x v="2"/>
    <e v="#N/A"/>
    <m/>
  </r>
  <r>
    <n v="91510"/>
    <n v="5"/>
    <n v="0"/>
    <s v="&gt;0"/>
    <m/>
    <s v="91510"/>
    <n v="5"/>
    <n v="0"/>
    <n v="0"/>
    <n v="0"/>
    <n v="0"/>
    <n v="0"/>
    <s v="&gt;0"/>
    <n v="0"/>
    <n v="1"/>
    <x v="2"/>
    <e v="#N/A"/>
    <m/>
  </r>
  <r>
    <n v="91545"/>
    <n v="0"/>
    <n v="5"/>
    <s v="&gt;0"/>
    <m/>
    <s v="91545"/>
    <n v="0"/>
    <n v="5"/>
    <n v="0"/>
    <n v="0"/>
    <n v="0"/>
    <n v="0"/>
    <s v="&gt;0"/>
    <n v="0"/>
    <n v="1"/>
    <x v="2"/>
    <e v="#N/A"/>
    <m/>
  </r>
  <r>
    <n v="91550"/>
    <n v="0"/>
    <n v="5"/>
    <s v="&gt;0"/>
    <m/>
    <s v="91550"/>
    <n v="0"/>
    <n v="5"/>
    <n v="0"/>
    <n v="0"/>
    <n v="0"/>
    <n v="0"/>
    <s v="&gt;0"/>
    <n v="0"/>
    <n v="1"/>
    <x v="2"/>
    <e v="#N/A"/>
    <m/>
  </r>
  <r>
    <n v="91559"/>
    <n v="0"/>
    <n v="5"/>
    <s v="&gt;0"/>
    <m/>
    <s v="91559"/>
    <n v="5"/>
    <n v="0"/>
    <n v="0"/>
    <n v="0"/>
    <n v="0"/>
    <n v="0"/>
    <s v="&gt;0"/>
    <n v="0"/>
    <n v="1"/>
    <x v="2"/>
    <e v="#N/A"/>
    <m/>
  </r>
  <r>
    <n v="91601"/>
    <n v="198"/>
    <n v="118"/>
    <n v="316"/>
    <m/>
    <s v="91601"/>
    <n v="297"/>
    <n v="14"/>
    <n v="0"/>
    <n v="0"/>
    <n v="5"/>
    <n v="0"/>
    <s v="&gt;311"/>
    <n v="35312"/>
    <m/>
    <x v="1"/>
    <s v="Los Angeles"/>
    <m/>
  </r>
  <r>
    <n v="91602"/>
    <n v="69"/>
    <n v="35"/>
    <n v="104"/>
    <m/>
    <s v="91602"/>
    <n v="97"/>
    <n v="5"/>
    <n v="0"/>
    <n v="0"/>
    <n v="5"/>
    <n v="0"/>
    <s v="&gt;97"/>
    <n v="20339"/>
    <m/>
    <x v="1"/>
    <s v="Los Angeles"/>
    <m/>
  </r>
  <r>
    <n v="91604"/>
    <n v="114"/>
    <n v="63"/>
    <n v="177"/>
    <m/>
    <s v="91604"/>
    <n v="167"/>
    <n v="5"/>
    <n v="5"/>
    <n v="0"/>
    <n v="0"/>
    <n v="5"/>
    <s v="&gt;167"/>
    <n v="34021"/>
    <m/>
    <x v="1"/>
    <s v="Los Angeles"/>
    <m/>
  </r>
  <r>
    <n v="91605"/>
    <n v="387"/>
    <n v="307"/>
    <n v="694"/>
    <m/>
    <s v="91605"/>
    <n v="576"/>
    <n v="21"/>
    <n v="30"/>
    <n v="15"/>
    <n v="13"/>
    <n v="39"/>
    <n v="694"/>
    <n v="52345"/>
    <m/>
    <x v="1"/>
    <s v="Los Angeles"/>
    <m/>
  </r>
  <r>
    <n v="91606"/>
    <n v="258"/>
    <n v="194"/>
    <n v="452"/>
    <m/>
    <s v="91606"/>
    <n v="385"/>
    <n v="30"/>
    <n v="24"/>
    <n v="0"/>
    <n v="5"/>
    <n v="5"/>
    <s v="&gt;439"/>
    <n v="45003"/>
    <m/>
    <x v="1"/>
    <s v="Los Angeles"/>
    <m/>
  </r>
  <r>
    <n v="91607"/>
    <n v="150"/>
    <n v="121"/>
    <n v="271"/>
    <m/>
    <s v="91607"/>
    <n v="216"/>
    <n v="25"/>
    <n v="22"/>
    <n v="5"/>
    <n v="5"/>
    <n v="5"/>
    <s v="&gt;263"/>
    <n v="31039"/>
    <m/>
    <x v="1"/>
    <s v="Los Angeles"/>
    <m/>
  </r>
  <r>
    <n v="91619"/>
    <n v="0"/>
    <n v="5"/>
    <s v="&gt;0"/>
    <m/>
    <s v="91619"/>
    <n v="0"/>
    <n v="5"/>
    <n v="0"/>
    <n v="0"/>
    <n v="0"/>
    <n v="0"/>
    <s v="&gt;0"/>
    <n v="0"/>
    <n v="1"/>
    <x v="2"/>
    <e v="#N/A"/>
    <m/>
  </r>
  <r>
    <n v="91634"/>
    <n v="0"/>
    <n v="5"/>
    <s v="&gt;0"/>
    <m/>
    <s v="91634"/>
    <n v="0"/>
    <n v="5"/>
    <n v="0"/>
    <n v="0"/>
    <n v="0"/>
    <n v="0"/>
    <s v="&gt;0"/>
    <n v="0"/>
    <n v="1"/>
    <x v="2"/>
    <e v="#N/A"/>
    <m/>
  </r>
  <r>
    <n v="91640"/>
    <n v="0"/>
    <n v="5"/>
    <s v="&gt;0"/>
    <m/>
    <s v="91640"/>
    <n v="5"/>
    <n v="0"/>
    <n v="0"/>
    <n v="0"/>
    <n v="0"/>
    <n v="5"/>
    <s v="&gt;0"/>
    <n v="0"/>
    <n v="1"/>
    <x v="2"/>
    <e v="#N/A"/>
    <m/>
  </r>
  <r>
    <n v="91701"/>
    <n v="124"/>
    <n v="163"/>
    <n v="287"/>
    <m/>
    <s v="91701"/>
    <n v="238"/>
    <n v="5"/>
    <n v="14"/>
    <n v="23"/>
    <n v="5"/>
    <n v="5"/>
    <s v="&gt;275"/>
    <n v="39954"/>
    <m/>
    <x v="68"/>
    <s v="San Bernardino"/>
    <m/>
  </r>
  <r>
    <n v="91702"/>
    <n v="343"/>
    <n v="397"/>
    <n v="740"/>
    <m/>
    <s v="91702"/>
    <n v="601"/>
    <n v="43"/>
    <n v="35"/>
    <n v="51"/>
    <n v="5"/>
    <n v="0"/>
    <s v="&gt;730"/>
    <n v="61464"/>
    <m/>
    <x v="69"/>
    <s v="Los Angeles"/>
    <m/>
  </r>
  <r>
    <n v="91703"/>
    <n v="5"/>
    <n v="5"/>
    <s v="&gt;0"/>
    <m/>
    <s v="91703"/>
    <n v="5"/>
    <n v="0"/>
    <n v="5"/>
    <n v="0"/>
    <n v="0"/>
    <n v="0"/>
    <s v="&gt;0"/>
    <n v="0"/>
    <n v="1"/>
    <x v="2"/>
    <e v="#N/A"/>
    <m/>
  </r>
  <r>
    <n v="91705"/>
    <n v="0"/>
    <n v="5"/>
    <s v="&gt;0"/>
    <m/>
    <s v="91705"/>
    <n v="5"/>
    <n v="0"/>
    <n v="0"/>
    <n v="0"/>
    <n v="0"/>
    <n v="0"/>
    <s v="&gt;0"/>
    <n v="0"/>
    <n v="1"/>
    <x v="2"/>
    <e v="#N/A"/>
    <m/>
  </r>
  <r>
    <n v="91706"/>
    <n v="507"/>
    <n v="506"/>
    <n v="1013"/>
    <m/>
    <s v="91706"/>
    <n v="818"/>
    <n v="22"/>
    <n v="33"/>
    <n v="110"/>
    <n v="19"/>
    <n v="11"/>
    <n v="1013"/>
    <n v="76581"/>
    <m/>
    <x v="70"/>
    <s v="Los Angeles"/>
    <m/>
  </r>
  <r>
    <n v="91707"/>
    <n v="5"/>
    <n v="5"/>
    <s v="&gt;0"/>
    <m/>
    <s v="91707"/>
    <n v="5"/>
    <n v="0"/>
    <n v="0"/>
    <n v="0"/>
    <n v="5"/>
    <n v="0"/>
    <s v="&gt;0"/>
    <n v="0"/>
    <n v="1"/>
    <x v="2"/>
    <e v="#N/A"/>
    <m/>
  </r>
  <r>
    <n v="91708"/>
    <n v="63"/>
    <n v="32"/>
    <n v="95"/>
    <m/>
    <s v="91708"/>
    <n v="93"/>
    <n v="5"/>
    <n v="0"/>
    <n v="0"/>
    <n v="5"/>
    <n v="0"/>
    <s v="&gt;93"/>
    <n v="4880"/>
    <m/>
    <x v="71"/>
    <s v="San Bernardino"/>
    <m/>
  </r>
  <r>
    <n v="91709"/>
    <n v="225"/>
    <n v="165"/>
    <n v="390"/>
    <m/>
    <s v="91709"/>
    <n v="377"/>
    <n v="5"/>
    <n v="5"/>
    <n v="0"/>
    <n v="5"/>
    <n v="0"/>
    <s v="&gt;377"/>
    <n v="82800"/>
    <m/>
    <x v="72"/>
    <s v="San Bernardino"/>
    <m/>
  </r>
  <r>
    <n v="91710"/>
    <n v="302"/>
    <n v="343"/>
    <n v="645"/>
    <m/>
    <s v="91710"/>
    <n v="504"/>
    <n v="14"/>
    <n v="85"/>
    <n v="26"/>
    <n v="16"/>
    <n v="0"/>
    <n v="645"/>
    <n v="90481"/>
    <m/>
    <x v="71"/>
    <s v="San Bernardino"/>
    <m/>
  </r>
  <r>
    <n v="91711"/>
    <n v="157"/>
    <n v="219"/>
    <n v="376"/>
    <m/>
    <s v="91711"/>
    <n v="262"/>
    <n v="28"/>
    <n v="41"/>
    <n v="35"/>
    <n v="5"/>
    <n v="5"/>
    <s v="&gt;366"/>
    <n v="36217"/>
    <m/>
    <x v="73"/>
    <s v="Los Angeles"/>
    <m/>
  </r>
  <r>
    <n v="91713"/>
    <n v="0"/>
    <n v="5"/>
    <s v="&gt;0"/>
    <m/>
    <s v="91713"/>
    <n v="0"/>
    <n v="0"/>
    <n v="0"/>
    <n v="0"/>
    <n v="0"/>
    <n v="5"/>
    <s v="&gt;0"/>
    <n v="0"/>
    <n v="1"/>
    <x v="2"/>
    <e v="#N/A"/>
    <m/>
  </r>
  <r>
    <n v="91715"/>
    <n v="0"/>
    <n v="5"/>
    <s v="&gt;0"/>
    <m/>
    <s v="91715"/>
    <n v="5"/>
    <n v="0"/>
    <n v="0"/>
    <n v="0"/>
    <n v="0"/>
    <n v="0"/>
    <s v="&gt;0"/>
    <n v="0"/>
    <n v="1"/>
    <x v="2"/>
    <e v="#N/A"/>
    <m/>
  </r>
  <r>
    <n v="91716"/>
    <n v="5"/>
    <n v="0"/>
    <s v="&gt;0"/>
    <m/>
    <s v="91716"/>
    <n v="5"/>
    <n v="0"/>
    <n v="0"/>
    <n v="0"/>
    <n v="0"/>
    <n v="0"/>
    <s v="&gt;0"/>
    <n v="0"/>
    <n v="1"/>
    <x v="2"/>
    <e v="#N/A"/>
    <m/>
  </r>
  <r>
    <n v="91720"/>
    <n v="5"/>
    <n v="0"/>
    <s v="&gt;0"/>
    <m/>
    <s v="91720"/>
    <n v="5"/>
    <n v="0"/>
    <n v="0"/>
    <n v="0"/>
    <n v="0"/>
    <n v="0"/>
    <s v="&gt;0"/>
    <n v="0"/>
    <n v="1"/>
    <x v="2"/>
    <e v="#N/A"/>
    <m/>
  </r>
  <r>
    <n v="91721"/>
    <n v="5"/>
    <n v="0"/>
    <s v="&gt;0"/>
    <m/>
    <s v="91721"/>
    <n v="5"/>
    <n v="0"/>
    <n v="0"/>
    <n v="0"/>
    <n v="0"/>
    <n v="0"/>
    <s v="&gt;0"/>
    <n v="0"/>
    <n v="1"/>
    <x v="2"/>
    <e v="#N/A"/>
    <m/>
  </r>
  <r>
    <n v="91722"/>
    <n v="226"/>
    <n v="235"/>
    <n v="461"/>
    <m/>
    <s v="91722"/>
    <n v="379"/>
    <n v="17"/>
    <n v="36"/>
    <n v="12"/>
    <n v="15"/>
    <n v="5"/>
    <s v="&gt;459"/>
    <n v="34951"/>
    <m/>
    <x v="74"/>
    <s v="Los Angeles"/>
    <m/>
  </r>
  <r>
    <n v="91723"/>
    <n v="130"/>
    <n v="146"/>
    <n v="276"/>
    <m/>
    <s v="91723"/>
    <n v="223"/>
    <n v="28"/>
    <n v="16"/>
    <n v="5"/>
    <n v="5"/>
    <n v="5"/>
    <s v="&gt;267"/>
    <n v="17664"/>
    <m/>
    <x v="74"/>
    <s v="Los Angeles"/>
    <m/>
  </r>
  <r>
    <n v="91724"/>
    <n v="145"/>
    <n v="173"/>
    <n v="318"/>
    <m/>
    <s v="91724"/>
    <n v="250"/>
    <n v="18"/>
    <n v="38"/>
    <n v="5"/>
    <n v="5"/>
    <n v="5"/>
    <s v="&gt;306"/>
    <n v="27510"/>
    <m/>
    <x v="74"/>
    <s v="Los Angeles"/>
    <m/>
  </r>
  <r>
    <n v="91729"/>
    <n v="0"/>
    <n v="5"/>
    <s v="&gt;0"/>
    <m/>
    <s v="91729"/>
    <n v="5"/>
    <n v="0"/>
    <n v="0"/>
    <n v="0"/>
    <n v="0"/>
    <n v="0"/>
    <s v="&gt;0"/>
    <n v="0"/>
    <n v="1"/>
    <x v="2"/>
    <e v="#N/A"/>
    <m/>
  </r>
  <r>
    <n v="91730"/>
    <n v="308"/>
    <n v="298"/>
    <n v="606"/>
    <m/>
    <s v="91730"/>
    <n v="509"/>
    <n v="29"/>
    <n v="24"/>
    <n v="27"/>
    <n v="14"/>
    <n v="5"/>
    <s v="&gt;603"/>
    <n v="74843"/>
    <m/>
    <x v="68"/>
    <s v="San Bernardino"/>
    <m/>
  </r>
  <r>
    <n v="91731"/>
    <n v="224"/>
    <n v="138"/>
    <n v="362"/>
    <m/>
    <s v="91731"/>
    <n v="341"/>
    <n v="11"/>
    <n v="5"/>
    <n v="0"/>
    <n v="5"/>
    <n v="5"/>
    <s v="&gt;352"/>
    <n v="30313"/>
    <m/>
    <x v="75"/>
    <s v="Los Angeles"/>
    <m/>
  </r>
  <r>
    <n v="91732"/>
    <n v="443"/>
    <n v="371"/>
    <n v="814"/>
    <m/>
    <s v="91732"/>
    <n v="689"/>
    <n v="19"/>
    <n v="72"/>
    <n v="20"/>
    <n v="5"/>
    <n v="5"/>
    <s v="&gt;800"/>
    <n v="61075"/>
    <m/>
    <x v="75"/>
    <s v="Los Angeles"/>
    <m/>
  </r>
  <r>
    <n v="91733"/>
    <n v="280"/>
    <n v="176"/>
    <n v="456"/>
    <m/>
    <s v="91733"/>
    <n v="425"/>
    <n v="5"/>
    <n v="11"/>
    <n v="5"/>
    <n v="5"/>
    <n v="5"/>
    <s v="&gt;436"/>
    <n v="44908"/>
    <m/>
    <x v="76"/>
    <s v="Los Angeles"/>
    <m/>
  </r>
  <r>
    <n v="91737"/>
    <n v="80"/>
    <n v="95"/>
    <n v="175"/>
    <m/>
    <s v="91737"/>
    <n v="165"/>
    <n v="5"/>
    <n v="5"/>
    <n v="5"/>
    <n v="5"/>
    <n v="0"/>
    <s v="&gt;165"/>
    <n v="24064"/>
    <m/>
    <x v="68"/>
    <s v="San Bernardino"/>
    <m/>
  </r>
  <r>
    <n v="91739"/>
    <n v="176"/>
    <n v="122"/>
    <n v="298"/>
    <m/>
    <s v="91739"/>
    <n v="278"/>
    <n v="5"/>
    <n v="5"/>
    <n v="5"/>
    <n v="5"/>
    <n v="5"/>
    <s v="&gt;278"/>
    <n v="39355"/>
    <m/>
    <x v="68"/>
    <s v="San Bernardino"/>
    <m/>
  </r>
  <r>
    <n v="91740"/>
    <n v="131"/>
    <n v="184"/>
    <n v="315"/>
    <m/>
    <s v="91740"/>
    <n v="236"/>
    <n v="43"/>
    <n v="19"/>
    <n v="5"/>
    <n v="5"/>
    <n v="5"/>
    <s v="&gt;298"/>
    <n v="26099"/>
    <m/>
    <x v="77"/>
    <s v="Los Angeles"/>
    <m/>
  </r>
  <r>
    <n v="91741"/>
    <n v="118"/>
    <n v="91"/>
    <n v="209"/>
    <m/>
    <s v="91741"/>
    <n v="182"/>
    <n v="5"/>
    <n v="5"/>
    <n v="5"/>
    <n v="11"/>
    <n v="5"/>
    <s v="&gt;193"/>
    <n v="26071"/>
    <m/>
    <x v="77"/>
    <s v="Los Angeles"/>
    <m/>
  </r>
  <r>
    <n v="91744"/>
    <n v="541"/>
    <n v="528"/>
    <n v="1069"/>
    <m/>
    <s v="91744"/>
    <n v="942"/>
    <n v="34"/>
    <n v="46"/>
    <n v="22"/>
    <n v="20"/>
    <n v="5"/>
    <s v="&gt;1064"/>
    <n v="83396"/>
    <m/>
    <x v="78"/>
    <s v="Los Angeles"/>
    <m/>
  </r>
  <r>
    <n v="91745"/>
    <n v="239"/>
    <n v="286"/>
    <n v="525"/>
    <m/>
    <s v="91745"/>
    <n v="407"/>
    <n v="5"/>
    <n v="35"/>
    <n v="62"/>
    <n v="11"/>
    <n v="5"/>
    <s v="&gt;515"/>
    <n v="55394"/>
    <m/>
    <x v="0"/>
    <s v="Los Angeles"/>
    <m/>
  </r>
  <r>
    <n v="91746"/>
    <n v="199"/>
    <n v="205"/>
    <n v="404"/>
    <m/>
    <s v="91746"/>
    <n v="313"/>
    <n v="5"/>
    <n v="66"/>
    <n v="5"/>
    <n v="14"/>
    <n v="5"/>
    <s v="&gt;393"/>
    <n v="29876"/>
    <m/>
    <x v="79"/>
    <s v="Los Angeles"/>
    <m/>
  </r>
  <r>
    <n v="91748"/>
    <n v="172"/>
    <n v="247"/>
    <n v="419"/>
    <m/>
    <s v="91748"/>
    <n v="307"/>
    <n v="5"/>
    <n v="84"/>
    <n v="11"/>
    <n v="5"/>
    <n v="0"/>
    <s v="&gt;402"/>
    <n v="46634"/>
    <m/>
    <x v="0"/>
    <s v="Los Angeles"/>
    <m/>
  </r>
  <r>
    <n v="91750"/>
    <n v="143"/>
    <n v="208"/>
    <n v="351"/>
    <m/>
    <s v="91750"/>
    <n v="280"/>
    <n v="18"/>
    <n v="22"/>
    <n v="25"/>
    <n v="5"/>
    <n v="0"/>
    <s v="&gt;345"/>
    <n v="34468"/>
    <m/>
    <x v="80"/>
    <s v="Los Angeles"/>
    <m/>
  </r>
  <r>
    <n v="91752"/>
    <n v="150"/>
    <n v="144"/>
    <n v="294"/>
    <m/>
    <s v="91752"/>
    <n v="260"/>
    <n v="5"/>
    <n v="17"/>
    <n v="0"/>
    <n v="5"/>
    <n v="0"/>
    <s v="&gt;277"/>
    <n v="36087"/>
    <m/>
    <x v="81"/>
    <s v="Riverside"/>
    <m/>
  </r>
  <r>
    <n v="91753"/>
    <n v="0"/>
    <n v="5"/>
    <s v="&gt;0"/>
    <m/>
    <s v="91753"/>
    <n v="0"/>
    <n v="0"/>
    <n v="5"/>
    <n v="0"/>
    <n v="0"/>
    <n v="0"/>
    <s v="&gt;0"/>
    <n v="0"/>
    <n v="1"/>
    <x v="2"/>
    <e v="#N/A"/>
    <m/>
  </r>
  <r>
    <n v="91754"/>
    <n v="153"/>
    <n v="165"/>
    <n v="318"/>
    <m/>
    <s v="91754"/>
    <n v="268"/>
    <n v="5"/>
    <n v="42"/>
    <n v="0"/>
    <n v="5"/>
    <n v="0"/>
    <s v="&gt;310"/>
    <n v="33343"/>
    <m/>
    <x v="82"/>
    <s v="Los Angeles"/>
    <m/>
  </r>
  <r>
    <n v="91755"/>
    <n v="102"/>
    <n v="59"/>
    <n v="161"/>
    <m/>
    <s v="91755"/>
    <n v="152"/>
    <n v="5"/>
    <n v="5"/>
    <n v="0"/>
    <n v="0"/>
    <n v="5"/>
    <s v="&gt;152"/>
    <n v="27254"/>
    <m/>
    <x v="82"/>
    <s v="Los Angeles"/>
    <m/>
  </r>
  <r>
    <n v="91756"/>
    <n v="5"/>
    <n v="0"/>
    <s v="&gt;0"/>
    <m/>
    <s v="91756"/>
    <n v="5"/>
    <n v="0"/>
    <n v="0"/>
    <n v="0"/>
    <n v="0"/>
    <n v="0"/>
    <s v="&gt;0"/>
    <n v="0"/>
    <n v="1"/>
    <x v="2"/>
    <e v="#N/A"/>
    <m/>
  </r>
  <r>
    <n v="91757"/>
    <n v="0"/>
    <n v="5"/>
    <s v="&gt;0"/>
    <m/>
    <s v="91757"/>
    <n v="5"/>
    <n v="0"/>
    <n v="0"/>
    <n v="0"/>
    <n v="0"/>
    <n v="0"/>
    <s v="&gt;0"/>
    <n v="0"/>
    <n v="1"/>
    <x v="2"/>
    <e v="#N/A"/>
    <m/>
  </r>
  <r>
    <n v="91758"/>
    <n v="0"/>
    <n v="5"/>
    <s v="&gt;0"/>
    <m/>
    <s v="91758"/>
    <n v="5"/>
    <n v="0"/>
    <n v="0"/>
    <n v="0"/>
    <n v="0"/>
    <n v="0"/>
    <s v="&gt;0"/>
    <n v="0"/>
    <n v="1"/>
    <x v="2"/>
    <e v="#N/A"/>
    <m/>
  </r>
  <r>
    <n v="91759"/>
    <n v="0"/>
    <n v="5"/>
    <s v="&gt;0"/>
    <m/>
    <s v="91759"/>
    <n v="5"/>
    <n v="0"/>
    <n v="0"/>
    <n v="0"/>
    <n v="0"/>
    <n v="0"/>
    <s v="&gt;0"/>
    <n v="351"/>
    <m/>
    <x v="73"/>
    <s v="Los Angeles"/>
    <m/>
  </r>
  <r>
    <n v="91760"/>
    <n v="5"/>
    <n v="5"/>
    <s v="&gt;0"/>
    <m/>
    <s v="91760"/>
    <n v="5"/>
    <n v="0"/>
    <n v="0"/>
    <n v="5"/>
    <n v="0"/>
    <n v="0"/>
    <s v="&gt;0"/>
    <n v="0"/>
    <n v="1"/>
    <x v="2"/>
    <e v="#N/A"/>
    <m/>
  </r>
  <r>
    <n v="91761"/>
    <n v="304"/>
    <n v="301"/>
    <n v="605"/>
    <m/>
    <s v="91761"/>
    <n v="507"/>
    <n v="13"/>
    <n v="56"/>
    <n v="5"/>
    <n v="22"/>
    <n v="0"/>
    <s v="&gt;598"/>
    <n v="60827"/>
    <m/>
    <x v="83"/>
    <s v="San Bernardino"/>
    <m/>
  </r>
  <r>
    <n v="91762"/>
    <n v="335"/>
    <n v="291"/>
    <n v="626"/>
    <m/>
    <s v="91762"/>
    <n v="511"/>
    <n v="18"/>
    <n v="45"/>
    <n v="35"/>
    <n v="14"/>
    <n v="5"/>
    <s v="&gt;623"/>
    <n v="63819"/>
    <m/>
    <x v="83"/>
    <s v="San Bernardino"/>
    <m/>
  </r>
  <r>
    <n v="91763"/>
    <n v="180"/>
    <n v="209"/>
    <n v="389"/>
    <m/>
    <s v="91763"/>
    <n v="320"/>
    <n v="22"/>
    <n v="20"/>
    <n v="18"/>
    <n v="5"/>
    <n v="5"/>
    <s v="&gt;380"/>
    <n v="39557"/>
    <m/>
    <x v="84"/>
    <s v="San Bernardino"/>
    <m/>
  </r>
  <r>
    <n v="91764"/>
    <n v="283"/>
    <n v="184"/>
    <n v="467"/>
    <m/>
    <s v="91764"/>
    <n v="424"/>
    <n v="18"/>
    <n v="5"/>
    <n v="5"/>
    <n v="12"/>
    <n v="5"/>
    <s v="&gt;454"/>
    <n v="57265"/>
    <m/>
    <x v="83"/>
    <s v="San Bernardino"/>
    <m/>
  </r>
  <r>
    <n v="91765"/>
    <n v="171"/>
    <n v="208"/>
    <n v="379"/>
    <m/>
    <s v="91765"/>
    <n v="288"/>
    <n v="5"/>
    <n v="33"/>
    <n v="44"/>
    <n v="11"/>
    <n v="5"/>
    <s v="&gt;376"/>
    <n v="46248"/>
    <m/>
    <x v="85"/>
    <s v="Los Angeles"/>
    <m/>
  </r>
  <r>
    <n v="91766"/>
    <n v="521"/>
    <n v="429"/>
    <n v="950"/>
    <m/>
    <s v="91766"/>
    <n v="815"/>
    <n v="25"/>
    <n v="58"/>
    <n v="14"/>
    <n v="33"/>
    <n v="5"/>
    <s v="&gt;945"/>
    <n v="71189"/>
    <m/>
    <x v="86"/>
    <s v="Los Angeles"/>
    <m/>
  </r>
  <r>
    <n v="91767"/>
    <n v="352"/>
    <n v="464"/>
    <n v="816"/>
    <m/>
    <s v="91767"/>
    <n v="606"/>
    <n v="34"/>
    <n v="131"/>
    <n v="23"/>
    <n v="22"/>
    <n v="0"/>
    <n v="816"/>
    <n v="50493"/>
    <m/>
    <x v="86"/>
    <s v="Los Angeles"/>
    <m/>
  </r>
  <r>
    <n v="91768"/>
    <n v="251"/>
    <n v="223"/>
    <n v="474"/>
    <m/>
    <s v="91768"/>
    <n v="388"/>
    <n v="16"/>
    <n v="29"/>
    <n v="5"/>
    <n v="12"/>
    <n v="22"/>
    <s v="&gt;467"/>
    <n v="35634"/>
    <m/>
    <x v="86"/>
    <s v="Los Angeles"/>
    <m/>
  </r>
  <r>
    <n v="91769"/>
    <n v="0"/>
    <n v="5"/>
    <s v="&gt;0"/>
    <m/>
    <s v="91769"/>
    <n v="5"/>
    <n v="5"/>
    <n v="0"/>
    <n v="0"/>
    <n v="0"/>
    <n v="0"/>
    <s v="&gt;0"/>
    <n v="0"/>
    <n v="1"/>
    <x v="2"/>
    <e v="#N/A"/>
    <m/>
  </r>
  <r>
    <n v="91770"/>
    <n v="310"/>
    <n v="257"/>
    <n v="567"/>
    <m/>
    <s v="91770"/>
    <n v="520"/>
    <n v="13"/>
    <n v="25"/>
    <n v="0"/>
    <n v="5"/>
    <n v="5"/>
    <s v="&gt;558"/>
    <n v="63177"/>
    <m/>
    <x v="87"/>
    <s v="Los Angeles"/>
    <m/>
  </r>
  <r>
    <n v="91771"/>
    <n v="0"/>
    <n v="5"/>
    <s v="&gt;0"/>
    <m/>
    <s v="91771"/>
    <n v="0"/>
    <n v="5"/>
    <n v="5"/>
    <n v="0"/>
    <n v="0"/>
    <n v="0"/>
    <s v="&gt;0"/>
    <n v="0"/>
    <n v="1"/>
    <x v="2"/>
    <e v="#N/A"/>
    <m/>
  </r>
  <r>
    <n v="91772"/>
    <n v="0"/>
    <n v="5"/>
    <s v="&gt;0"/>
    <m/>
    <s v="91772"/>
    <n v="5"/>
    <n v="0"/>
    <n v="0"/>
    <n v="0"/>
    <n v="0"/>
    <n v="5"/>
    <s v="&gt;0"/>
    <n v="0"/>
    <n v="1"/>
    <x v="2"/>
    <e v="#N/A"/>
    <m/>
  </r>
  <r>
    <n v="91773"/>
    <n v="157"/>
    <n v="140"/>
    <n v="297"/>
    <m/>
    <s v="91773"/>
    <n v="260"/>
    <n v="13"/>
    <n v="12"/>
    <n v="0"/>
    <n v="5"/>
    <n v="5"/>
    <s v="&gt;285"/>
    <n v="33703"/>
    <m/>
    <x v="88"/>
    <s v="Los Angeles"/>
    <m/>
  </r>
  <r>
    <n v="91775"/>
    <n v="118"/>
    <n v="116"/>
    <n v="234"/>
    <m/>
    <s v="91775"/>
    <n v="203"/>
    <n v="5"/>
    <n v="15"/>
    <n v="0"/>
    <n v="5"/>
    <n v="5"/>
    <s v="&gt;218"/>
    <n v="24517"/>
    <m/>
    <x v="0"/>
    <s v="Los Angeles"/>
    <m/>
  </r>
  <r>
    <n v="91776"/>
    <n v="150"/>
    <n v="153"/>
    <n v="303"/>
    <m/>
    <s v="91776"/>
    <n v="269"/>
    <n v="5"/>
    <n v="17"/>
    <n v="5"/>
    <n v="5"/>
    <n v="5"/>
    <s v="&gt;286"/>
    <n v="38675"/>
    <m/>
    <x v="89"/>
    <s v="Los Angeles"/>
    <m/>
  </r>
  <r>
    <n v="91778"/>
    <n v="0"/>
    <n v="5"/>
    <s v="&gt;0"/>
    <m/>
    <s v="91778"/>
    <n v="5"/>
    <n v="0"/>
    <n v="0"/>
    <n v="0"/>
    <n v="0"/>
    <n v="0"/>
    <s v="&gt;0"/>
    <n v="0"/>
    <n v="1"/>
    <x v="2"/>
    <e v="#N/A"/>
    <m/>
  </r>
  <r>
    <n v="91780"/>
    <n v="176"/>
    <n v="195"/>
    <n v="371"/>
    <m/>
    <s v="91780"/>
    <n v="296"/>
    <n v="11"/>
    <n v="34"/>
    <n v="18"/>
    <n v="5"/>
    <n v="5"/>
    <s v="&gt;359"/>
    <n v="34854"/>
    <m/>
    <x v="90"/>
    <s v="Los Angeles"/>
    <m/>
  </r>
  <r>
    <n v="91781"/>
    <n v="5"/>
    <n v="0"/>
    <s v="&gt;0"/>
    <m/>
    <s v="91781"/>
    <n v="5"/>
    <n v="0"/>
    <n v="0"/>
    <n v="0"/>
    <n v="0"/>
    <n v="0"/>
    <s v="&gt;0"/>
    <n v="0"/>
    <n v="1"/>
    <x v="2"/>
    <e v="#N/A"/>
    <m/>
  </r>
  <r>
    <n v="91782"/>
    <n v="5"/>
    <n v="5"/>
    <s v="&gt;0"/>
    <m/>
    <s v="91782"/>
    <n v="5"/>
    <n v="0"/>
    <n v="0"/>
    <n v="0"/>
    <n v="0"/>
    <n v="0"/>
    <s v="&gt;0"/>
    <n v="0"/>
    <n v="1"/>
    <x v="2"/>
    <e v="#N/A"/>
    <m/>
  </r>
  <r>
    <n v="91783"/>
    <n v="5"/>
    <n v="0"/>
    <s v="&gt;0"/>
    <m/>
    <s v="91783"/>
    <n v="0"/>
    <n v="0"/>
    <n v="0"/>
    <n v="5"/>
    <n v="0"/>
    <n v="0"/>
    <s v="&gt;0"/>
    <n v="0"/>
    <n v="1"/>
    <x v="2"/>
    <e v="#N/A"/>
    <m/>
  </r>
  <r>
    <n v="91784"/>
    <n v="92"/>
    <n v="85"/>
    <n v="177"/>
    <m/>
    <s v="91784"/>
    <n v="152"/>
    <n v="5"/>
    <n v="5"/>
    <n v="11"/>
    <n v="5"/>
    <n v="0"/>
    <s v="&gt;163"/>
    <n v="26296"/>
    <m/>
    <x v="91"/>
    <s v="San Bernardino"/>
    <m/>
  </r>
  <r>
    <n v="91785"/>
    <n v="0"/>
    <n v="5"/>
    <s v="&gt;0"/>
    <m/>
    <s v="91785"/>
    <n v="5"/>
    <n v="0"/>
    <n v="0"/>
    <n v="0"/>
    <n v="0"/>
    <n v="0"/>
    <s v="&gt;0"/>
    <n v="0"/>
    <n v="1"/>
    <x v="2"/>
    <e v="#N/A"/>
    <m/>
  </r>
  <r>
    <n v="91786"/>
    <n v="241"/>
    <n v="286"/>
    <n v="527"/>
    <m/>
    <s v="91786"/>
    <n v="372"/>
    <n v="26"/>
    <n v="31"/>
    <n v="73"/>
    <n v="15"/>
    <n v="5"/>
    <s v="&gt;517"/>
    <n v="54165"/>
    <m/>
    <x v="91"/>
    <s v="San Bernardino"/>
    <m/>
  </r>
  <r>
    <n v="91789"/>
    <n v="131"/>
    <n v="164"/>
    <n v="295"/>
    <m/>
    <s v="91789"/>
    <n v="251"/>
    <n v="5"/>
    <n v="27"/>
    <n v="5"/>
    <n v="5"/>
    <n v="0"/>
    <s v="&gt;278"/>
    <n v="43531"/>
    <m/>
    <x v="92"/>
    <s v="Los Angeles"/>
    <m/>
  </r>
  <r>
    <n v="91790"/>
    <n v="269"/>
    <n v="330"/>
    <n v="599"/>
    <m/>
    <s v="91790"/>
    <n v="473"/>
    <n v="30"/>
    <n v="46"/>
    <n v="18"/>
    <n v="24"/>
    <n v="5"/>
    <s v="&gt;591"/>
    <n v="44601"/>
    <m/>
    <x v="93"/>
    <s v="Los Angeles"/>
    <m/>
  </r>
  <r>
    <n v="91791"/>
    <n v="173"/>
    <n v="197"/>
    <n v="370"/>
    <m/>
    <s v="91791"/>
    <n v="308"/>
    <n v="13"/>
    <n v="43"/>
    <n v="0"/>
    <n v="5"/>
    <n v="5"/>
    <s v="&gt;364"/>
    <n v="33314"/>
    <m/>
    <x v="93"/>
    <s v="Los Angeles"/>
    <m/>
  </r>
  <r>
    <n v="91792"/>
    <n v="161"/>
    <n v="283"/>
    <n v="444"/>
    <m/>
    <s v="91792"/>
    <n v="282"/>
    <n v="23"/>
    <n v="86"/>
    <n v="38"/>
    <n v="13"/>
    <n v="5"/>
    <s v="&gt;442"/>
    <n v="29806"/>
    <m/>
    <x v="93"/>
    <s v="Los Angeles"/>
    <m/>
  </r>
  <r>
    <n v="91794"/>
    <n v="5"/>
    <n v="5"/>
    <s v="&gt;0"/>
    <m/>
    <s v="91794"/>
    <n v="5"/>
    <n v="0"/>
    <n v="5"/>
    <n v="0"/>
    <n v="0"/>
    <n v="0"/>
    <s v="&gt;0"/>
    <n v="0"/>
    <n v="1"/>
    <x v="2"/>
    <e v="#N/A"/>
    <m/>
  </r>
  <r>
    <n v="91798"/>
    <n v="5"/>
    <n v="5"/>
    <s v="&gt;0"/>
    <m/>
    <s v="91798"/>
    <n v="5"/>
    <n v="0"/>
    <n v="0"/>
    <n v="0"/>
    <n v="0"/>
    <n v="0"/>
    <s v="&gt;0"/>
    <n v="0"/>
    <n v="1"/>
    <x v="2"/>
    <e v="#N/A"/>
    <m/>
  </r>
  <r>
    <n v="91801"/>
    <n v="248"/>
    <n v="220"/>
    <n v="468"/>
    <m/>
    <s v="91801"/>
    <n v="410"/>
    <n v="27"/>
    <n v="20"/>
    <n v="0"/>
    <n v="5"/>
    <n v="5"/>
    <s v="&gt;457"/>
    <n v="54161"/>
    <m/>
    <x v="94"/>
    <s v="Los Angeles"/>
    <m/>
  </r>
  <r>
    <n v="91802"/>
    <n v="5"/>
    <n v="5"/>
    <s v="&gt;0"/>
    <m/>
    <s v="91802"/>
    <n v="5"/>
    <n v="0"/>
    <n v="0"/>
    <n v="0"/>
    <n v="0"/>
    <n v="0"/>
    <s v="&gt;0"/>
    <n v="0"/>
    <n v="1"/>
    <x v="2"/>
    <e v="#N/A"/>
    <m/>
  </r>
  <r>
    <n v="91803"/>
    <n v="148"/>
    <n v="133"/>
    <n v="281"/>
    <m/>
    <s v="91803"/>
    <n v="260"/>
    <n v="11"/>
    <n v="5"/>
    <n v="0"/>
    <n v="5"/>
    <n v="5"/>
    <s v="&gt;271"/>
    <n v="30093"/>
    <m/>
    <x v="94"/>
    <s v="Los Angeles"/>
    <m/>
  </r>
  <r>
    <n v="91807"/>
    <n v="5"/>
    <n v="0"/>
    <s v="&gt;0"/>
    <m/>
    <s v="91807"/>
    <n v="5"/>
    <n v="0"/>
    <n v="0"/>
    <n v="0"/>
    <n v="0"/>
    <n v="0"/>
    <s v="&gt;0"/>
    <n v="0"/>
    <n v="1"/>
    <x v="2"/>
    <e v="#N/A"/>
    <m/>
  </r>
  <r>
    <n v="91862"/>
    <n v="5"/>
    <n v="0"/>
    <s v="&gt;0"/>
    <m/>
    <s v="91862"/>
    <n v="5"/>
    <n v="0"/>
    <n v="0"/>
    <n v="0"/>
    <n v="0"/>
    <n v="0"/>
    <s v="&gt;0"/>
    <n v="0"/>
    <n v="1"/>
    <x v="2"/>
    <e v="#N/A"/>
    <m/>
  </r>
  <r>
    <n v="91901"/>
    <n v="62"/>
    <n v="60"/>
    <n v="122"/>
    <m/>
    <s v="91901"/>
    <n v="95"/>
    <n v="5"/>
    <n v="16"/>
    <n v="0"/>
    <n v="5"/>
    <n v="5"/>
    <s v="&gt;111"/>
    <n v="17896"/>
    <m/>
    <x v="0"/>
    <s v="San Diego"/>
    <m/>
  </r>
  <r>
    <n v="91902"/>
    <n v="84"/>
    <n v="108"/>
    <n v="192"/>
    <m/>
    <s v="91902"/>
    <n v="139"/>
    <n v="5"/>
    <n v="45"/>
    <n v="0"/>
    <n v="5"/>
    <n v="5"/>
    <s v="&gt;184"/>
    <n v="17760"/>
    <m/>
    <x v="0"/>
    <s v="San Diego"/>
    <m/>
  </r>
  <r>
    <n v="91905"/>
    <n v="5"/>
    <n v="5"/>
    <s v="&gt;0"/>
    <m/>
    <s v="91905"/>
    <n v="5"/>
    <n v="5"/>
    <n v="5"/>
    <n v="0"/>
    <n v="5"/>
    <n v="0"/>
    <s v="&gt;0"/>
    <n v="1665"/>
    <m/>
    <x v="0"/>
    <s v="San Diego"/>
    <m/>
  </r>
  <r>
    <n v="91906"/>
    <n v="21"/>
    <n v="13"/>
    <n v="34"/>
    <m/>
    <s v="91906"/>
    <n v="31"/>
    <n v="5"/>
    <n v="0"/>
    <n v="0"/>
    <n v="5"/>
    <n v="0"/>
    <s v="&gt;31"/>
    <n v="4327"/>
    <m/>
    <x v="0"/>
    <s v="San Diego"/>
    <m/>
  </r>
  <r>
    <n v="91909"/>
    <n v="0"/>
    <n v="5"/>
    <s v="&gt;0"/>
    <m/>
    <s v="91909"/>
    <n v="5"/>
    <n v="0"/>
    <n v="0"/>
    <n v="0"/>
    <n v="0"/>
    <n v="0"/>
    <s v="&gt;0"/>
    <n v="0"/>
    <n v="1"/>
    <x v="2"/>
    <e v="#N/A"/>
    <m/>
  </r>
  <r>
    <n v="91910"/>
    <n v="540"/>
    <n v="423"/>
    <n v="963"/>
    <m/>
    <s v="91910"/>
    <n v="823"/>
    <n v="52"/>
    <n v="52"/>
    <n v="15"/>
    <n v="19"/>
    <n v="5"/>
    <s v="&gt;961"/>
    <n v="74233"/>
    <m/>
    <x v="95"/>
    <s v="San Diego"/>
    <m/>
  </r>
  <r>
    <n v="91911"/>
    <n v="689"/>
    <n v="576"/>
    <n v="1265"/>
    <m/>
    <s v="91911"/>
    <n v="1111"/>
    <n v="36"/>
    <n v="81"/>
    <n v="18"/>
    <n v="17"/>
    <n v="5"/>
    <s v="&gt;1263"/>
    <n v="88593"/>
    <m/>
    <x v="95"/>
    <s v="San Diego"/>
    <m/>
  </r>
  <r>
    <n v="91912"/>
    <n v="5"/>
    <n v="5"/>
    <s v="&gt;0"/>
    <m/>
    <s v="91912"/>
    <n v="5"/>
    <n v="5"/>
    <n v="5"/>
    <n v="0"/>
    <n v="0"/>
    <n v="0"/>
    <s v="&gt;0"/>
    <n v="0"/>
    <n v="1"/>
    <x v="2"/>
    <e v="#N/A"/>
    <m/>
  </r>
  <r>
    <n v="91913"/>
    <n v="448"/>
    <n v="214"/>
    <n v="662"/>
    <m/>
    <s v="91913"/>
    <n v="614"/>
    <n v="5"/>
    <n v="32"/>
    <n v="0"/>
    <n v="5"/>
    <n v="0"/>
    <s v="&gt;646"/>
    <n v="51054"/>
    <m/>
    <x v="95"/>
    <s v="San Diego"/>
    <m/>
  </r>
  <r>
    <n v="91914"/>
    <n v="117"/>
    <n v="66"/>
    <n v="183"/>
    <m/>
    <s v="91914"/>
    <n v="177"/>
    <n v="0"/>
    <n v="5"/>
    <n v="0"/>
    <n v="0"/>
    <n v="0"/>
    <s v="&gt;177"/>
    <n v="16889"/>
    <m/>
    <x v="95"/>
    <s v="San Diego"/>
    <m/>
  </r>
  <r>
    <n v="91915"/>
    <n v="256"/>
    <n v="98"/>
    <n v="354"/>
    <m/>
    <s v="91915"/>
    <n v="349"/>
    <n v="5"/>
    <n v="0"/>
    <n v="0"/>
    <n v="5"/>
    <n v="0"/>
    <s v="&gt;349"/>
    <n v="33991"/>
    <m/>
    <x v="95"/>
    <s v="San Diego"/>
    <m/>
  </r>
  <r>
    <n v="91916"/>
    <n v="14"/>
    <n v="5"/>
    <s v="&gt;14"/>
    <m/>
    <s v="91916"/>
    <n v="20"/>
    <n v="0"/>
    <n v="0"/>
    <n v="0"/>
    <n v="0"/>
    <n v="0"/>
    <n v="20"/>
    <n v="1775"/>
    <m/>
    <x v="0"/>
    <s v="San Diego"/>
    <m/>
  </r>
  <r>
    <n v="91917"/>
    <n v="5"/>
    <n v="5"/>
    <s v="&gt;0"/>
    <m/>
    <s v="91917"/>
    <n v="5"/>
    <n v="0"/>
    <n v="0"/>
    <n v="0"/>
    <n v="5"/>
    <n v="0"/>
    <s v="&gt;0"/>
    <n v="1048"/>
    <m/>
    <x v="0"/>
    <s v="San Diego"/>
    <m/>
  </r>
  <r>
    <n v="91923"/>
    <n v="0"/>
    <n v="5"/>
    <s v="&gt;0"/>
    <m/>
    <s v="91923"/>
    <n v="0"/>
    <n v="0"/>
    <n v="0"/>
    <n v="0"/>
    <n v="0"/>
    <n v="5"/>
    <s v="&gt;0"/>
    <n v="0"/>
    <n v="1"/>
    <x v="2"/>
    <e v="#N/A"/>
    <m/>
  </r>
  <r>
    <n v="91931"/>
    <n v="5"/>
    <n v="5"/>
    <s v="&gt;0"/>
    <m/>
    <s v="91931"/>
    <n v="5"/>
    <n v="5"/>
    <n v="5"/>
    <n v="0"/>
    <n v="0"/>
    <n v="0"/>
    <s v="&gt;0"/>
    <n v="530"/>
    <m/>
    <x v="0"/>
    <s v="San Diego"/>
    <m/>
  </r>
  <r>
    <n v="91932"/>
    <n v="170"/>
    <n v="117"/>
    <n v="287"/>
    <m/>
    <s v="91932"/>
    <n v="263"/>
    <n v="11"/>
    <n v="5"/>
    <n v="0"/>
    <n v="5"/>
    <n v="5"/>
    <s v="&gt;274"/>
    <n v="26323"/>
    <m/>
    <x v="96"/>
    <s v="San Diego"/>
    <m/>
  </r>
  <r>
    <n v="91933"/>
    <n v="0"/>
    <n v="5"/>
    <s v="&gt;0"/>
    <m/>
    <s v="91933"/>
    <n v="0"/>
    <n v="5"/>
    <n v="0"/>
    <n v="0"/>
    <n v="0"/>
    <n v="0"/>
    <s v="&gt;0"/>
    <n v="0"/>
    <n v="1"/>
    <x v="2"/>
    <e v="#N/A"/>
    <m/>
  </r>
  <r>
    <n v="91934"/>
    <n v="5"/>
    <n v="5"/>
    <s v="&gt;0"/>
    <m/>
    <s v="91934"/>
    <n v="5"/>
    <n v="5"/>
    <n v="0"/>
    <n v="0"/>
    <n v="0"/>
    <n v="0"/>
    <s v="&gt;0"/>
    <n v="785"/>
    <m/>
    <x v="0"/>
    <s v="San Diego"/>
    <m/>
  </r>
  <r>
    <n v="91935"/>
    <n v="34"/>
    <n v="35"/>
    <n v="69"/>
    <m/>
    <s v="91935"/>
    <n v="60"/>
    <n v="5"/>
    <n v="5"/>
    <n v="0"/>
    <n v="5"/>
    <n v="0"/>
    <s v="&gt;60"/>
    <n v="9270"/>
    <m/>
    <x v="0"/>
    <s v="San Diego"/>
    <m/>
  </r>
  <r>
    <n v="91939"/>
    <n v="5"/>
    <n v="0"/>
    <s v="&gt;0"/>
    <m/>
    <s v="91939"/>
    <n v="5"/>
    <n v="0"/>
    <n v="0"/>
    <n v="0"/>
    <n v="0"/>
    <n v="0"/>
    <s v="&gt;0"/>
    <n v="0"/>
    <n v="1"/>
    <x v="2"/>
    <e v="#N/A"/>
    <m/>
  </r>
  <r>
    <n v="91941"/>
    <n v="162"/>
    <n v="155"/>
    <n v="317"/>
    <m/>
    <s v="91941"/>
    <n v="249"/>
    <n v="25"/>
    <n v="18"/>
    <n v="12"/>
    <n v="11"/>
    <n v="5"/>
    <s v="&gt;315"/>
    <n v="33126"/>
    <m/>
    <x v="0"/>
    <s v="San Diego"/>
    <m/>
  </r>
  <r>
    <n v="91942"/>
    <n v="185"/>
    <n v="227"/>
    <n v="412"/>
    <m/>
    <s v="91942"/>
    <n v="276"/>
    <n v="51"/>
    <n v="30"/>
    <n v="39"/>
    <n v="5"/>
    <n v="11"/>
    <s v="&gt;407"/>
    <n v="40714"/>
    <m/>
    <x v="97"/>
    <s v="San Diego"/>
    <m/>
  </r>
  <r>
    <n v="91945"/>
    <n v="157"/>
    <n v="191"/>
    <n v="348"/>
    <m/>
    <s v="91945"/>
    <n v="241"/>
    <n v="27"/>
    <n v="52"/>
    <n v="5"/>
    <n v="5"/>
    <n v="5"/>
    <s v="&gt;320"/>
    <n v="26923"/>
    <m/>
    <x v="98"/>
    <s v="San Diego"/>
    <m/>
  </r>
  <r>
    <n v="91950"/>
    <n v="390"/>
    <n v="334"/>
    <n v="724"/>
    <m/>
    <s v="91950"/>
    <n v="635"/>
    <n v="41"/>
    <n v="26"/>
    <n v="5"/>
    <n v="5"/>
    <n v="5"/>
    <s v="&gt;702"/>
    <n v="62783"/>
    <m/>
    <x v="99"/>
    <s v="San Diego"/>
    <m/>
  </r>
  <r>
    <n v="91951"/>
    <n v="5"/>
    <n v="0"/>
    <s v="&gt;0"/>
    <m/>
    <s v="91951"/>
    <n v="5"/>
    <n v="0"/>
    <n v="0"/>
    <n v="0"/>
    <n v="0"/>
    <n v="0"/>
    <s v="&gt;0"/>
    <n v="0"/>
    <n v="1"/>
    <x v="2"/>
    <e v="#N/A"/>
    <m/>
  </r>
  <r>
    <n v="91954"/>
    <n v="0"/>
    <n v="5"/>
    <s v="&gt;0"/>
    <m/>
    <s v="91954"/>
    <n v="5"/>
    <n v="0"/>
    <n v="0"/>
    <n v="0"/>
    <n v="0"/>
    <n v="0"/>
    <s v="&gt;0"/>
    <n v="0"/>
    <n v="1"/>
    <x v="2"/>
    <e v="#N/A"/>
    <m/>
  </r>
  <r>
    <n v="91962"/>
    <n v="11"/>
    <n v="5"/>
    <s v="&gt;11"/>
    <m/>
    <s v="91962"/>
    <n v="12"/>
    <n v="0"/>
    <n v="0"/>
    <n v="0"/>
    <n v="0"/>
    <n v="0"/>
    <n v="12"/>
    <n v="2652"/>
    <m/>
    <x v="0"/>
    <s v="San Diego"/>
    <m/>
  </r>
  <r>
    <n v="91963"/>
    <n v="5"/>
    <n v="5"/>
    <s v="&gt;0"/>
    <m/>
    <s v="91963"/>
    <n v="5"/>
    <n v="0"/>
    <n v="0"/>
    <n v="0"/>
    <n v="0"/>
    <n v="0"/>
    <s v="&gt;0"/>
    <n v="479"/>
    <m/>
    <x v="0"/>
    <s v="San Diego"/>
    <m/>
  </r>
  <r>
    <n v="91977"/>
    <n v="351"/>
    <n v="440"/>
    <n v="791"/>
    <m/>
    <s v="91977"/>
    <n v="585"/>
    <n v="33"/>
    <n v="152"/>
    <n v="5"/>
    <n v="5"/>
    <n v="5"/>
    <s v="&gt;770"/>
    <n v="63267"/>
    <m/>
    <x v="0"/>
    <s v="San Diego"/>
    <m/>
  </r>
  <r>
    <n v="91978"/>
    <n v="63"/>
    <n v="142"/>
    <n v="205"/>
    <m/>
    <s v="91978"/>
    <n v="98"/>
    <n v="5"/>
    <n v="98"/>
    <n v="0"/>
    <n v="5"/>
    <n v="0"/>
    <s v="&gt;196"/>
    <n v="10949"/>
    <m/>
    <x v="0"/>
    <s v="San Diego"/>
    <m/>
  </r>
  <r>
    <n v="91980"/>
    <n v="5"/>
    <n v="5"/>
    <s v="&gt;0"/>
    <m/>
    <s v="91980"/>
    <n v="5"/>
    <n v="0"/>
    <n v="0"/>
    <n v="0"/>
    <n v="0"/>
    <n v="0"/>
    <s v="&gt;0"/>
    <n v="0"/>
    <m/>
    <x v="0"/>
    <s v="San Diego"/>
    <m/>
  </r>
  <r>
    <n v="92003"/>
    <n v="26"/>
    <n v="21"/>
    <n v="47"/>
    <m/>
    <s v="92003"/>
    <n v="45"/>
    <n v="5"/>
    <n v="0"/>
    <n v="0"/>
    <n v="5"/>
    <n v="0"/>
    <s v="&gt;45"/>
    <n v="5123"/>
    <m/>
    <x v="0"/>
    <s v="San Diego"/>
    <m/>
  </r>
  <r>
    <n v="92004"/>
    <n v="5"/>
    <n v="12"/>
    <s v="&gt;12"/>
    <m/>
    <s v="92004"/>
    <n v="13"/>
    <n v="5"/>
    <n v="0"/>
    <n v="0"/>
    <n v="0"/>
    <n v="0"/>
    <s v="&gt;13"/>
    <n v="2284"/>
    <m/>
    <x v="0"/>
    <s v="Imperial"/>
    <m/>
  </r>
  <r>
    <n v="92007"/>
    <n v="23"/>
    <n v="21"/>
    <n v="44"/>
    <m/>
    <s v="92007"/>
    <n v="44"/>
    <n v="0"/>
    <n v="0"/>
    <n v="0"/>
    <n v="0"/>
    <n v="0"/>
    <n v="44"/>
    <n v="11973"/>
    <m/>
    <x v="100"/>
    <s v="San Diego"/>
    <m/>
  </r>
  <r>
    <n v="92008"/>
    <n v="60"/>
    <n v="79"/>
    <n v="139"/>
    <m/>
    <s v="92008"/>
    <n v="122"/>
    <n v="14"/>
    <n v="5"/>
    <n v="5"/>
    <n v="0"/>
    <n v="0"/>
    <s v="&gt;136"/>
    <n v="27119"/>
    <m/>
    <x v="101"/>
    <s v="San Diego"/>
    <m/>
  </r>
  <r>
    <n v="92009"/>
    <n v="169"/>
    <n v="130"/>
    <n v="299"/>
    <m/>
    <s v="92009"/>
    <n v="271"/>
    <n v="16"/>
    <n v="0"/>
    <n v="5"/>
    <n v="5"/>
    <n v="0"/>
    <s v="&gt;287"/>
    <n v="46849"/>
    <m/>
    <x v="101"/>
    <s v="San Diego"/>
    <m/>
  </r>
  <r>
    <n v="92010"/>
    <n v="75"/>
    <n v="67"/>
    <n v="142"/>
    <m/>
    <s v="92010"/>
    <n v="128"/>
    <n v="14"/>
    <n v="0"/>
    <n v="0"/>
    <n v="0"/>
    <n v="0"/>
    <n v="142"/>
    <n v="15600"/>
    <m/>
    <x v="101"/>
    <s v="San Diego"/>
    <m/>
  </r>
  <r>
    <n v="92011"/>
    <n v="83"/>
    <n v="50"/>
    <n v="133"/>
    <m/>
    <s v="92011"/>
    <n v="126"/>
    <n v="5"/>
    <n v="0"/>
    <n v="0"/>
    <n v="0"/>
    <n v="0"/>
    <s v="&gt;126"/>
    <n v="24843"/>
    <m/>
    <x v="101"/>
    <s v="San Diego"/>
    <m/>
  </r>
  <r>
    <n v="92014"/>
    <n v="28"/>
    <n v="35"/>
    <n v="63"/>
    <m/>
    <s v="92014"/>
    <n v="60"/>
    <n v="5"/>
    <n v="0"/>
    <n v="0"/>
    <n v="5"/>
    <n v="0"/>
    <s v="&gt;60"/>
    <n v="13133"/>
    <m/>
    <x v="102"/>
    <s v="San Diego"/>
    <m/>
  </r>
  <r>
    <n v="92019"/>
    <n v="271"/>
    <n v="299"/>
    <n v="570"/>
    <m/>
    <s v="92019"/>
    <n v="461"/>
    <n v="24"/>
    <n v="72"/>
    <n v="5"/>
    <n v="5"/>
    <n v="0"/>
    <s v="&gt;557"/>
    <n v="44397"/>
    <m/>
    <x v="0"/>
    <s v="San Diego"/>
    <m/>
  </r>
  <r>
    <n v="92020"/>
    <n v="405"/>
    <n v="407"/>
    <n v="812"/>
    <m/>
    <s v="92020"/>
    <n v="607"/>
    <n v="93"/>
    <n v="47"/>
    <n v="39"/>
    <n v="5"/>
    <n v="19"/>
    <s v="&gt;805"/>
    <n v="57796"/>
    <m/>
    <x v="103"/>
    <s v="San Diego"/>
    <m/>
  </r>
  <r>
    <n v="92021"/>
    <n v="448"/>
    <n v="508"/>
    <n v="956"/>
    <m/>
    <s v="92021"/>
    <n v="691"/>
    <n v="113"/>
    <n v="98"/>
    <n v="18"/>
    <n v="20"/>
    <n v="16"/>
    <n v="956"/>
    <n v="71183"/>
    <m/>
    <x v="103"/>
    <s v="San Diego"/>
    <m/>
  </r>
  <r>
    <n v="92024"/>
    <n v="156"/>
    <n v="103"/>
    <n v="259"/>
    <m/>
    <s v="92024"/>
    <n v="234"/>
    <n v="20"/>
    <n v="0"/>
    <n v="5"/>
    <n v="5"/>
    <n v="5"/>
    <s v="&gt;254"/>
    <n v="50994"/>
    <m/>
    <x v="100"/>
    <s v="San Diego"/>
    <m/>
  </r>
  <r>
    <n v="92025"/>
    <n v="338"/>
    <n v="268"/>
    <n v="606"/>
    <m/>
    <s v="92025"/>
    <n v="463"/>
    <n v="56"/>
    <n v="67"/>
    <n v="0"/>
    <n v="5"/>
    <n v="11"/>
    <s v="&gt;597"/>
    <n v="52276"/>
    <m/>
    <x v="104"/>
    <s v="San Diego"/>
    <m/>
  </r>
  <r>
    <n v="92026"/>
    <n v="270"/>
    <n v="302"/>
    <n v="572"/>
    <m/>
    <s v="92026"/>
    <n v="389"/>
    <n v="30"/>
    <n v="41"/>
    <n v="102"/>
    <n v="5"/>
    <n v="5"/>
    <s v="&gt;562"/>
    <n v="50461"/>
    <m/>
    <x v="104"/>
    <s v="San Diego"/>
    <m/>
  </r>
  <r>
    <n v="92027"/>
    <n v="342"/>
    <n v="233"/>
    <n v="575"/>
    <m/>
    <s v="92027"/>
    <n v="485"/>
    <n v="22"/>
    <n v="58"/>
    <n v="0"/>
    <n v="5"/>
    <n v="5"/>
    <s v="&gt;565"/>
    <n v="57225"/>
    <m/>
    <x v="104"/>
    <s v="San Diego"/>
    <m/>
  </r>
  <r>
    <n v="92028"/>
    <n v="226"/>
    <n v="261"/>
    <n v="487"/>
    <m/>
    <s v="92028"/>
    <n v="375"/>
    <n v="14"/>
    <n v="84"/>
    <n v="5"/>
    <n v="5"/>
    <n v="5"/>
    <s v="&gt;473"/>
    <n v="48736"/>
    <m/>
    <x v="0"/>
    <s v="San Diego"/>
    <m/>
  </r>
  <r>
    <n v="92029"/>
    <n v="103"/>
    <n v="95"/>
    <n v="198"/>
    <m/>
    <s v="92029"/>
    <n v="161"/>
    <n v="5"/>
    <n v="25"/>
    <n v="5"/>
    <n v="5"/>
    <n v="5"/>
    <s v="&gt;186"/>
    <n v="19361"/>
    <m/>
    <x v="104"/>
    <s v="San Diego"/>
    <m/>
  </r>
  <r>
    <n v="92033"/>
    <n v="0"/>
    <n v="5"/>
    <s v="&gt;0"/>
    <m/>
    <s v="92033"/>
    <n v="5"/>
    <n v="0"/>
    <n v="0"/>
    <n v="0"/>
    <n v="0"/>
    <n v="5"/>
    <s v="&gt;0"/>
    <n v="0"/>
    <n v="1"/>
    <x v="2"/>
    <e v="#N/A"/>
    <m/>
  </r>
  <r>
    <n v="92036"/>
    <n v="18"/>
    <n v="14"/>
    <n v="32"/>
    <m/>
    <s v="92036"/>
    <n v="26"/>
    <n v="5"/>
    <n v="0"/>
    <n v="0"/>
    <n v="0"/>
    <n v="5"/>
    <s v="&gt;26"/>
    <n v="2619"/>
    <m/>
    <x v="0"/>
    <s v="San Diego"/>
    <m/>
  </r>
  <r>
    <n v="92037"/>
    <n v="77"/>
    <n v="56"/>
    <n v="133"/>
    <m/>
    <s v="92037"/>
    <n v="128"/>
    <n v="5"/>
    <n v="0"/>
    <n v="0"/>
    <n v="0"/>
    <n v="0"/>
    <s v="&gt;128"/>
    <n v="38261"/>
    <m/>
    <x v="102"/>
    <s v="San Diego"/>
    <m/>
  </r>
  <r>
    <n v="92040"/>
    <n v="298"/>
    <n v="278"/>
    <n v="576"/>
    <m/>
    <s v="92040"/>
    <n v="427"/>
    <n v="35"/>
    <n v="59"/>
    <n v="35"/>
    <n v="19"/>
    <n v="5"/>
    <s v="&gt;575"/>
    <n v="45392"/>
    <m/>
    <x v="0"/>
    <s v="San Diego"/>
    <m/>
  </r>
  <r>
    <n v="92046"/>
    <n v="5"/>
    <n v="0"/>
    <s v="&gt;0"/>
    <m/>
    <s v="92046"/>
    <n v="5"/>
    <n v="0"/>
    <n v="0"/>
    <n v="0"/>
    <n v="0"/>
    <n v="0"/>
    <s v="&gt;0"/>
    <n v="0"/>
    <n v="1"/>
    <x v="2"/>
    <e v="#N/A"/>
    <m/>
  </r>
  <r>
    <n v="92047"/>
    <n v="5"/>
    <n v="0"/>
    <s v="&gt;0"/>
    <m/>
    <s v="92047"/>
    <n v="5"/>
    <n v="0"/>
    <n v="0"/>
    <n v="0"/>
    <n v="0"/>
    <n v="0"/>
    <s v="&gt;0"/>
    <n v="0"/>
    <n v="1"/>
    <x v="2"/>
    <e v="#N/A"/>
    <m/>
  </r>
  <r>
    <n v="92053"/>
    <n v="0"/>
    <n v="5"/>
    <s v="&gt;0"/>
    <m/>
    <s v="92053"/>
    <n v="0"/>
    <n v="0"/>
    <n v="0"/>
    <n v="5"/>
    <n v="0"/>
    <n v="0"/>
    <s v="&gt;0"/>
    <n v="0"/>
    <n v="1"/>
    <x v="2"/>
    <e v="#N/A"/>
    <m/>
  </r>
  <r>
    <n v="92054"/>
    <n v="140"/>
    <n v="132"/>
    <n v="272"/>
    <m/>
    <s v="92054"/>
    <n v="237"/>
    <n v="22"/>
    <n v="5"/>
    <n v="0"/>
    <n v="5"/>
    <n v="5"/>
    <s v="&gt;259"/>
    <n v="40709"/>
    <m/>
    <x v="105"/>
    <s v="San Diego"/>
    <m/>
  </r>
  <r>
    <n v="92056"/>
    <n v="224"/>
    <n v="198"/>
    <n v="422"/>
    <m/>
    <s v="92056"/>
    <n v="358"/>
    <n v="21"/>
    <n v="18"/>
    <n v="5"/>
    <n v="5"/>
    <n v="5"/>
    <s v="&gt;397"/>
    <n v="53124"/>
    <m/>
    <x v="105"/>
    <s v="San Diego"/>
    <m/>
  </r>
  <r>
    <n v="92057"/>
    <n v="270"/>
    <n v="252"/>
    <n v="522"/>
    <m/>
    <s v="92057"/>
    <n v="452"/>
    <n v="12"/>
    <n v="36"/>
    <n v="11"/>
    <n v="5"/>
    <n v="5"/>
    <s v="&gt;511"/>
    <n v="59190"/>
    <m/>
    <x v="105"/>
    <s v="San Diego"/>
    <m/>
  </r>
  <r>
    <n v="92058"/>
    <n v="249"/>
    <n v="127"/>
    <n v="376"/>
    <m/>
    <s v="92058"/>
    <n v="331"/>
    <n v="13"/>
    <n v="18"/>
    <n v="12"/>
    <n v="5"/>
    <n v="0"/>
    <s v="&gt;374"/>
    <n v="47011"/>
    <m/>
    <x v="0"/>
    <s v="San Diego"/>
    <m/>
  </r>
  <r>
    <n v="92059"/>
    <n v="12"/>
    <n v="5"/>
    <s v="&gt;12"/>
    <m/>
    <s v="92059"/>
    <n v="17"/>
    <n v="0"/>
    <n v="0"/>
    <n v="0"/>
    <n v="0"/>
    <n v="0"/>
    <n v="17"/>
    <n v="1578"/>
    <m/>
    <x v="0"/>
    <s v="San Diego"/>
    <m/>
  </r>
  <r>
    <n v="92060"/>
    <n v="0"/>
    <n v="5"/>
    <s v="&gt;0"/>
    <m/>
    <s v="92060"/>
    <n v="5"/>
    <n v="0"/>
    <n v="0"/>
    <n v="0"/>
    <n v="0"/>
    <n v="0"/>
    <s v="&gt;0"/>
    <n v="457"/>
    <m/>
    <x v="0"/>
    <s v="San Diego"/>
    <m/>
  </r>
  <r>
    <n v="92061"/>
    <n v="13"/>
    <n v="5"/>
    <s v="&gt;13"/>
    <m/>
    <s v="92061"/>
    <n v="17"/>
    <n v="0"/>
    <n v="0"/>
    <n v="0"/>
    <n v="5"/>
    <n v="0"/>
    <s v="&gt;17"/>
    <n v="2273"/>
    <m/>
    <x v="0"/>
    <s v="San Diego"/>
    <m/>
  </r>
  <r>
    <n v="92064"/>
    <n v="262"/>
    <n v="270"/>
    <n v="532"/>
    <m/>
    <s v="92064"/>
    <n v="426"/>
    <n v="61"/>
    <n v="33"/>
    <n v="0"/>
    <n v="5"/>
    <n v="5"/>
    <s v="&gt;520"/>
    <n v="49768"/>
    <m/>
    <x v="106"/>
    <s v="San Diego"/>
    <m/>
  </r>
  <r>
    <n v="92065"/>
    <n v="149"/>
    <n v="164"/>
    <n v="313"/>
    <m/>
    <s v="92065"/>
    <n v="260"/>
    <n v="5"/>
    <n v="27"/>
    <n v="5"/>
    <n v="5"/>
    <n v="5"/>
    <s v="&gt;287"/>
    <n v="36460"/>
    <m/>
    <x v="0"/>
    <s v="San Diego"/>
    <m/>
  </r>
  <r>
    <n v="92066"/>
    <n v="5"/>
    <n v="5"/>
    <s v="&gt;0"/>
    <m/>
    <s v="92066"/>
    <n v="5"/>
    <n v="0"/>
    <n v="0"/>
    <n v="0"/>
    <n v="0"/>
    <n v="0"/>
    <s v="&gt;0"/>
    <n v="350"/>
    <m/>
    <x v="0"/>
    <s v="San Diego"/>
    <m/>
  </r>
  <r>
    <n v="92067"/>
    <n v="19"/>
    <n v="18"/>
    <n v="37"/>
    <m/>
    <s v="92067"/>
    <n v="37"/>
    <n v="0"/>
    <n v="0"/>
    <n v="0"/>
    <n v="0"/>
    <n v="0"/>
    <n v="37"/>
    <n v="8968"/>
    <m/>
    <x v="0"/>
    <s v="San Diego"/>
    <m/>
  </r>
  <r>
    <n v="92068"/>
    <n v="0"/>
    <n v="5"/>
    <s v="&gt;0"/>
    <m/>
    <s v="92068"/>
    <n v="0"/>
    <n v="0"/>
    <n v="5"/>
    <n v="0"/>
    <n v="0"/>
    <n v="0"/>
    <s v="&gt;0"/>
    <n v="0"/>
    <n v="1"/>
    <x v="2"/>
    <e v="#N/A"/>
    <m/>
  </r>
  <r>
    <n v="92069"/>
    <n v="301"/>
    <n v="207"/>
    <n v="508"/>
    <m/>
    <s v="92069"/>
    <n v="457"/>
    <n v="11"/>
    <n v="20"/>
    <n v="15"/>
    <n v="5"/>
    <n v="0"/>
    <s v="&gt;503"/>
    <n v="48048"/>
    <m/>
    <x v="107"/>
    <s v="San Diego"/>
    <m/>
  </r>
  <r>
    <n v="92070"/>
    <n v="5"/>
    <n v="5"/>
    <s v="&gt;0"/>
    <m/>
    <s v="92070"/>
    <n v="5"/>
    <n v="5"/>
    <n v="0"/>
    <n v="0"/>
    <n v="5"/>
    <n v="0"/>
    <s v="&gt;0"/>
    <n v="892"/>
    <m/>
    <x v="0"/>
    <s v="San Diego"/>
    <m/>
  </r>
  <r>
    <n v="92071"/>
    <n v="335"/>
    <n v="308"/>
    <n v="643"/>
    <m/>
    <s v="92071"/>
    <n v="507"/>
    <n v="39"/>
    <n v="29"/>
    <n v="47"/>
    <n v="12"/>
    <n v="5"/>
    <s v="&gt;634"/>
    <n v="57207"/>
    <m/>
    <x v="108"/>
    <s v="San Diego"/>
    <m/>
  </r>
  <r>
    <n v="92075"/>
    <n v="20"/>
    <n v="30"/>
    <n v="50"/>
    <m/>
    <s v="92075"/>
    <n v="39"/>
    <n v="11"/>
    <n v="0"/>
    <n v="0"/>
    <n v="0"/>
    <n v="0"/>
    <n v="50"/>
    <n v="12691"/>
    <m/>
    <x v="109"/>
    <s v="San Diego"/>
    <m/>
  </r>
  <r>
    <n v="92076"/>
    <n v="0"/>
    <n v="5"/>
    <s v="&gt;0"/>
    <m/>
    <s v="92076"/>
    <n v="0"/>
    <n v="0"/>
    <n v="5"/>
    <n v="0"/>
    <n v="0"/>
    <n v="0"/>
    <s v="&gt;0"/>
    <n v="0"/>
    <n v="1"/>
    <x v="2"/>
    <e v="#N/A"/>
    <m/>
  </r>
  <r>
    <n v="92077"/>
    <n v="0"/>
    <n v="5"/>
    <s v="&gt;0"/>
    <m/>
    <s v="92077"/>
    <n v="5"/>
    <n v="0"/>
    <n v="0"/>
    <n v="0"/>
    <n v="0"/>
    <n v="0"/>
    <s v="&gt;0"/>
    <n v="0"/>
    <n v="1"/>
    <x v="2"/>
    <e v="#N/A"/>
    <m/>
  </r>
  <r>
    <n v="92078"/>
    <n v="218"/>
    <n v="122"/>
    <n v="340"/>
    <m/>
    <s v="92078"/>
    <n v="306"/>
    <n v="24"/>
    <n v="5"/>
    <n v="5"/>
    <n v="0"/>
    <n v="5"/>
    <s v="&gt;330"/>
    <n v="52810"/>
    <m/>
    <x v="107"/>
    <s v="San Diego"/>
    <m/>
  </r>
  <r>
    <n v="92081"/>
    <n v="144"/>
    <n v="85"/>
    <n v="229"/>
    <m/>
    <s v="92081"/>
    <n v="193"/>
    <n v="13"/>
    <n v="0"/>
    <n v="12"/>
    <n v="5"/>
    <n v="5"/>
    <s v="&gt;218"/>
    <n v="30434"/>
    <m/>
    <x v="110"/>
    <s v="San Diego"/>
    <m/>
  </r>
  <r>
    <n v="92082"/>
    <n v="103"/>
    <n v="83"/>
    <n v="186"/>
    <m/>
    <s v="92082"/>
    <n v="163"/>
    <n v="5"/>
    <n v="11"/>
    <n v="5"/>
    <n v="5"/>
    <n v="0"/>
    <s v="&gt;174"/>
    <n v="19636"/>
    <m/>
    <x v="0"/>
    <s v="San Diego"/>
    <m/>
  </r>
  <r>
    <n v="92083"/>
    <n v="218"/>
    <n v="208"/>
    <n v="426"/>
    <m/>
    <s v="92083"/>
    <n v="341"/>
    <n v="33"/>
    <n v="27"/>
    <n v="15"/>
    <n v="5"/>
    <n v="5"/>
    <s v="&gt;416"/>
    <n v="39276"/>
    <m/>
    <x v="110"/>
    <s v="San Diego"/>
    <m/>
  </r>
  <r>
    <n v="92084"/>
    <n v="239"/>
    <n v="254"/>
    <n v="493"/>
    <m/>
    <s v="92084"/>
    <n v="380"/>
    <n v="13"/>
    <n v="66"/>
    <n v="26"/>
    <n v="5"/>
    <n v="5"/>
    <s v="&gt;485"/>
    <n v="50306"/>
    <m/>
    <x v="110"/>
    <s v="San Diego"/>
    <m/>
  </r>
  <r>
    <n v="92085"/>
    <n v="5"/>
    <n v="5"/>
    <s v="&gt;0"/>
    <m/>
    <s v="92085"/>
    <n v="5"/>
    <n v="0"/>
    <n v="0"/>
    <n v="0"/>
    <n v="5"/>
    <n v="0"/>
    <s v="&gt;0"/>
    <n v="0"/>
    <n v="1"/>
    <x v="2"/>
    <e v="#N/A"/>
    <m/>
  </r>
  <r>
    <n v="92086"/>
    <n v="5"/>
    <n v="5"/>
    <s v="&gt;0"/>
    <m/>
    <s v="92086"/>
    <n v="5"/>
    <n v="0"/>
    <n v="0"/>
    <n v="0"/>
    <n v="0"/>
    <n v="0"/>
    <s v="&gt;0"/>
    <n v="1259"/>
    <m/>
    <x v="0"/>
    <s v="San Diego"/>
    <m/>
  </r>
  <r>
    <n v="92091"/>
    <n v="5"/>
    <n v="5"/>
    <s v="&gt;0"/>
    <m/>
    <s v="92091"/>
    <n v="5"/>
    <n v="0"/>
    <n v="0"/>
    <n v="0"/>
    <n v="0"/>
    <n v="0"/>
    <s v="&gt;0"/>
    <n v="1311"/>
    <m/>
    <x v="0"/>
    <s v="San Diego"/>
    <m/>
  </r>
  <r>
    <n v="92092"/>
    <n v="5"/>
    <n v="5"/>
    <s v="&gt;0"/>
    <m/>
    <s v="92092"/>
    <n v="5"/>
    <n v="0"/>
    <n v="0"/>
    <n v="0"/>
    <n v="0"/>
    <n v="0"/>
    <s v="&gt;0"/>
    <n v="0"/>
    <n v="1"/>
    <x v="2"/>
    <e v="#N/A"/>
    <m/>
  </r>
  <r>
    <n v="92096"/>
    <n v="5"/>
    <n v="0"/>
    <s v="&gt;0"/>
    <m/>
    <s v="92096"/>
    <n v="0"/>
    <n v="0"/>
    <n v="0"/>
    <n v="0"/>
    <n v="5"/>
    <n v="0"/>
    <s v="&gt;0"/>
    <n v="0"/>
    <n v="1"/>
    <x v="2"/>
    <e v="#N/A"/>
    <m/>
  </r>
  <r>
    <n v="92101"/>
    <n v="78"/>
    <n v="95"/>
    <n v="173"/>
    <m/>
    <s v="92101"/>
    <n v="118"/>
    <n v="46"/>
    <n v="5"/>
    <n v="0"/>
    <n v="5"/>
    <n v="5"/>
    <s v="&gt;164"/>
    <n v="42423"/>
    <m/>
    <x v="102"/>
    <s v="San Diego"/>
    <m/>
  </r>
  <r>
    <n v="92102"/>
    <n v="280"/>
    <n v="173"/>
    <n v="453"/>
    <m/>
    <s v="92102"/>
    <n v="412"/>
    <n v="28"/>
    <n v="5"/>
    <n v="0"/>
    <n v="5"/>
    <n v="5"/>
    <s v="&gt;440"/>
    <n v="42413"/>
    <m/>
    <x v="102"/>
    <s v="San Diego"/>
    <m/>
  </r>
  <r>
    <n v="92103"/>
    <n v="58"/>
    <n v="60"/>
    <n v="118"/>
    <m/>
    <s v="92103"/>
    <n v="84"/>
    <n v="27"/>
    <n v="0"/>
    <n v="0"/>
    <n v="5"/>
    <n v="5"/>
    <s v="&gt;111"/>
    <n v="34246"/>
    <m/>
    <x v="102"/>
    <s v="San Diego"/>
    <m/>
  </r>
  <r>
    <n v="92104"/>
    <n v="176"/>
    <n v="106"/>
    <n v="282"/>
    <m/>
    <s v="92104"/>
    <n v="230"/>
    <n v="41"/>
    <n v="5"/>
    <n v="0"/>
    <n v="5"/>
    <n v="5"/>
    <s v="&gt;271"/>
    <n v="45601"/>
    <m/>
    <x v="102"/>
    <s v="San Diego"/>
    <m/>
  </r>
  <r>
    <n v="92105"/>
    <n v="403"/>
    <n v="334"/>
    <n v="737"/>
    <m/>
    <s v="92105"/>
    <n v="659"/>
    <n v="67"/>
    <n v="5"/>
    <n v="0"/>
    <n v="5"/>
    <n v="5"/>
    <s v="&gt;726"/>
    <n v="75990"/>
    <m/>
    <x v="102"/>
    <s v="San Diego"/>
    <m/>
  </r>
  <r>
    <n v="92106"/>
    <n v="52"/>
    <n v="46"/>
    <n v="98"/>
    <m/>
    <s v="92106"/>
    <n v="92"/>
    <n v="5"/>
    <n v="0"/>
    <n v="0"/>
    <n v="0"/>
    <n v="0"/>
    <s v="&gt;92"/>
    <n v="20592"/>
    <m/>
    <x v="102"/>
    <s v="San Diego"/>
    <m/>
  </r>
  <r>
    <n v="92107"/>
    <n v="79"/>
    <n v="37"/>
    <n v="116"/>
    <m/>
    <s v="92107"/>
    <n v="105"/>
    <n v="5"/>
    <n v="0"/>
    <n v="5"/>
    <n v="0"/>
    <n v="0"/>
    <s v="&gt;105"/>
    <n v="31667"/>
    <m/>
    <x v="102"/>
    <s v="San Diego"/>
    <m/>
  </r>
  <r>
    <n v="92108"/>
    <n v="116"/>
    <n v="51"/>
    <n v="167"/>
    <m/>
    <s v="92108"/>
    <n v="147"/>
    <n v="18"/>
    <n v="5"/>
    <n v="0"/>
    <n v="5"/>
    <n v="0"/>
    <s v="&gt;165"/>
    <n v="21013"/>
    <m/>
    <x v="102"/>
    <s v="San Diego"/>
    <m/>
  </r>
  <r>
    <n v="92109"/>
    <n v="81"/>
    <n v="50"/>
    <n v="131"/>
    <m/>
    <s v="92109"/>
    <n v="117"/>
    <n v="13"/>
    <n v="0"/>
    <n v="0"/>
    <n v="0"/>
    <n v="5"/>
    <s v="&gt;130"/>
    <n v="46777"/>
    <m/>
    <x v="102"/>
    <s v="San Diego"/>
    <m/>
  </r>
  <r>
    <n v="92110"/>
    <n v="103"/>
    <n v="66"/>
    <n v="169"/>
    <m/>
    <s v="92110"/>
    <n v="148"/>
    <n v="18"/>
    <n v="0"/>
    <n v="0"/>
    <n v="5"/>
    <n v="5"/>
    <s v="&gt;166"/>
    <n v="30047"/>
    <m/>
    <x v="102"/>
    <s v="San Diego"/>
    <m/>
  </r>
  <r>
    <n v="92111"/>
    <n v="216"/>
    <n v="178"/>
    <n v="394"/>
    <m/>
    <s v="92111"/>
    <n v="336"/>
    <n v="46"/>
    <n v="5"/>
    <n v="0"/>
    <n v="5"/>
    <n v="5"/>
    <s v="&gt;382"/>
    <n v="49874"/>
    <m/>
    <x v="102"/>
    <s v="San Diego"/>
    <m/>
  </r>
  <r>
    <n v="92113"/>
    <n v="436"/>
    <n v="317"/>
    <n v="753"/>
    <m/>
    <s v="92113"/>
    <n v="691"/>
    <n v="48"/>
    <n v="5"/>
    <n v="0"/>
    <n v="5"/>
    <n v="5"/>
    <s v="&gt;739"/>
    <n v="58231"/>
    <m/>
    <x v="102"/>
    <s v="San Diego"/>
    <m/>
  </r>
  <r>
    <n v="92114"/>
    <n v="388"/>
    <n v="593"/>
    <n v="981"/>
    <m/>
    <s v="92114"/>
    <n v="730"/>
    <n v="33"/>
    <n v="178"/>
    <n v="13"/>
    <n v="22"/>
    <n v="5"/>
    <s v="&gt;976"/>
    <n v="69858"/>
    <m/>
    <x v="102"/>
    <s v="San Diego"/>
    <m/>
  </r>
  <r>
    <n v="92115"/>
    <n v="282"/>
    <n v="191"/>
    <n v="473"/>
    <m/>
    <s v="92115"/>
    <n v="396"/>
    <n v="65"/>
    <n v="5"/>
    <n v="0"/>
    <n v="5"/>
    <n v="5"/>
    <s v="&gt;461"/>
    <n v="63755"/>
    <m/>
    <x v="102"/>
    <s v="San Diego"/>
    <m/>
  </r>
  <r>
    <n v="92116"/>
    <n v="104"/>
    <n v="65"/>
    <n v="169"/>
    <m/>
    <s v="92116"/>
    <n v="141"/>
    <n v="24"/>
    <n v="5"/>
    <n v="0"/>
    <n v="5"/>
    <n v="5"/>
    <s v="&gt;165"/>
    <n v="32361"/>
    <m/>
    <x v="102"/>
    <s v="San Diego"/>
    <m/>
  </r>
  <r>
    <n v="92117"/>
    <n v="228"/>
    <n v="179"/>
    <n v="407"/>
    <m/>
    <s v="92117"/>
    <n v="353"/>
    <n v="45"/>
    <n v="5"/>
    <n v="0"/>
    <n v="5"/>
    <n v="5"/>
    <s v="&gt;398"/>
    <n v="58651"/>
    <m/>
    <x v="102"/>
    <s v="San Diego"/>
    <m/>
  </r>
  <r>
    <n v="92118"/>
    <n v="37"/>
    <n v="38"/>
    <n v="75"/>
    <m/>
    <s v="92118"/>
    <n v="70"/>
    <n v="0"/>
    <n v="0"/>
    <n v="0"/>
    <n v="5"/>
    <n v="5"/>
    <s v="&gt;70"/>
    <n v="23426"/>
    <m/>
    <x v="111"/>
    <s v="San Diego"/>
    <m/>
  </r>
  <r>
    <n v="92119"/>
    <n v="126"/>
    <n v="120"/>
    <n v="246"/>
    <m/>
    <s v="92119"/>
    <n v="201"/>
    <n v="14"/>
    <n v="18"/>
    <n v="5"/>
    <n v="5"/>
    <n v="0"/>
    <s v="&gt;233"/>
    <n v="24915"/>
    <m/>
    <x v="102"/>
    <s v="San Diego"/>
    <m/>
  </r>
  <r>
    <n v="92120"/>
    <n v="146"/>
    <n v="98"/>
    <n v="244"/>
    <m/>
    <s v="92120"/>
    <n v="214"/>
    <n v="13"/>
    <n v="5"/>
    <n v="0"/>
    <n v="5"/>
    <n v="0"/>
    <s v="&gt;227"/>
    <n v="29764"/>
    <m/>
    <x v="102"/>
    <s v="San Diego"/>
    <m/>
  </r>
  <r>
    <n v="92121"/>
    <n v="18"/>
    <n v="5"/>
    <s v="&gt;18"/>
    <m/>
    <s v="92121"/>
    <n v="24"/>
    <n v="0"/>
    <n v="5"/>
    <n v="0"/>
    <n v="0"/>
    <n v="0"/>
    <s v="&gt;24"/>
    <n v="4668"/>
    <m/>
    <x v="102"/>
    <s v="San Diego"/>
    <m/>
  </r>
  <r>
    <n v="92122"/>
    <n v="123"/>
    <n v="58"/>
    <n v="181"/>
    <m/>
    <s v="92122"/>
    <n v="167"/>
    <n v="11"/>
    <n v="0"/>
    <n v="0"/>
    <n v="5"/>
    <n v="0"/>
    <s v="&gt;178"/>
    <n v="47842"/>
    <m/>
    <x v="102"/>
    <s v="San Diego"/>
    <m/>
  </r>
  <r>
    <n v="92123"/>
    <n v="176"/>
    <n v="111"/>
    <n v="287"/>
    <m/>
    <s v="92123"/>
    <n v="215"/>
    <n v="5"/>
    <n v="25"/>
    <n v="5"/>
    <n v="5"/>
    <n v="27"/>
    <s v="&gt;267"/>
    <n v="34103"/>
    <m/>
    <x v="102"/>
    <s v="San Diego"/>
    <m/>
  </r>
  <r>
    <n v="92124"/>
    <n v="214"/>
    <n v="73"/>
    <n v="287"/>
    <m/>
    <s v="92124"/>
    <n v="274"/>
    <n v="5"/>
    <n v="0"/>
    <n v="0"/>
    <n v="5"/>
    <n v="0"/>
    <s v="&gt;274"/>
    <n v="32754"/>
    <m/>
    <x v="102"/>
    <s v="San Diego"/>
    <m/>
  </r>
  <r>
    <n v="92126"/>
    <n v="358"/>
    <n v="337"/>
    <n v="695"/>
    <m/>
    <s v="92126"/>
    <n v="550"/>
    <n v="34"/>
    <n v="105"/>
    <n v="0"/>
    <n v="5"/>
    <n v="5"/>
    <s v="&gt;689"/>
    <n v="83257"/>
    <m/>
    <x v="102"/>
    <s v="San Diego"/>
    <m/>
  </r>
  <r>
    <n v="92127"/>
    <n v="315"/>
    <n v="135"/>
    <n v="450"/>
    <m/>
    <s v="92127"/>
    <n v="439"/>
    <n v="5"/>
    <n v="5"/>
    <n v="0"/>
    <n v="0"/>
    <n v="5"/>
    <s v="&gt;439"/>
    <n v="50092"/>
    <m/>
    <x v="102"/>
    <s v="San Diego"/>
    <m/>
  </r>
  <r>
    <n v="92128"/>
    <n v="249"/>
    <n v="129"/>
    <n v="378"/>
    <m/>
    <s v="92128"/>
    <n v="354"/>
    <n v="20"/>
    <n v="0"/>
    <n v="0"/>
    <n v="5"/>
    <n v="5"/>
    <s v="&gt;374"/>
    <n v="52225"/>
    <m/>
    <x v="102"/>
    <s v="San Diego"/>
    <m/>
  </r>
  <r>
    <n v="92129"/>
    <n v="296"/>
    <n v="162"/>
    <n v="458"/>
    <m/>
    <s v="92129"/>
    <n v="435"/>
    <n v="15"/>
    <n v="5"/>
    <n v="0"/>
    <n v="5"/>
    <n v="0"/>
    <s v="&gt;450"/>
    <n v="56608"/>
    <m/>
    <x v="102"/>
    <s v="San Diego"/>
    <m/>
  </r>
  <r>
    <n v="92130"/>
    <n v="249"/>
    <n v="111"/>
    <n v="360"/>
    <m/>
    <s v="92130"/>
    <n v="355"/>
    <n v="5"/>
    <n v="0"/>
    <n v="0"/>
    <n v="0"/>
    <n v="5"/>
    <s v="&gt;355"/>
    <n v="56741"/>
    <m/>
    <x v="102"/>
    <s v="San Diego"/>
    <m/>
  </r>
  <r>
    <n v="92131"/>
    <n v="159"/>
    <n v="81"/>
    <n v="240"/>
    <m/>
    <s v="92131"/>
    <n v="230"/>
    <n v="5"/>
    <n v="0"/>
    <n v="0"/>
    <n v="5"/>
    <n v="0"/>
    <s v="&gt;230"/>
    <n v="34922"/>
    <m/>
    <x v="102"/>
    <s v="San Diego"/>
    <m/>
  </r>
  <r>
    <n v="92134"/>
    <n v="0"/>
    <n v="5"/>
    <s v="&gt;0"/>
    <m/>
    <s v="92134"/>
    <n v="5"/>
    <n v="0"/>
    <n v="0"/>
    <n v="0"/>
    <n v="0"/>
    <n v="0"/>
    <s v="&gt;0"/>
    <n v="297"/>
    <m/>
    <x v="102"/>
    <s v="San Diego"/>
    <m/>
  </r>
  <r>
    <n v="92139"/>
    <n v="234"/>
    <n v="273"/>
    <n v="507"/>
    <m/>
    <s v="92139"/>
    <n v="367"/>
    <n v="18"/>
    <n v="103"/>
    <n v="12"/>
    <n v="5"/>
    <n v="5"/>
    <s v="&gt;500"/>
    <n v="36172"/>
    <m/>
    <x v="102"/>
    <s v="San Diego"/>
    <m/>
  </r>
  <r>
    <n v="92142"/>
    <n v="0"/>
    <n v="5"/>
    <s v="&gt;0"/>
    <m/>
    <s v="92142"/>
    <n v="0"/>
    <n v="0"/>
    <n v="0"/>
    <n v="5"/>
    <n v="0"/>
    <n v="0"/>
    <s v="&gt;0"/>
    <n v="0"/>
    <n v="1"/>
    <x v="2"/>
    <e v="#N/A"/>
    <m/>
  </r>
  <r>
    <n v="92150"/>
    <n v="0"/>
    <n v="5"/>
    <s v="&gt;0"/>
    <m/>
    <s v="92150"/>
    <n v="5"/>
    <n v="0"/>
    <n v="0"/>
    <n v="0"/>
    <n v="0"/>
    <n v="0"/>
    <s v="&gt;0"/>
    <n v="0"/>
    <n v="1"/>
    <x v="2"/>
    <e v="#N/A"/>
    <m/>
  </r>
  <r>
    <n v="92154"/>
    <n v="614"/>
    <n v="559"/>
    <n v="1173"/>
    <m/>
    <s v="92154"/>
    <n v="991"/>
    <n v="28"/>
    <n v="93"/>
    <n v="28"/>
    <n v="33"/>
    <n v="0"/>
    <n v="1173"/>
    <n v="89886"/>
    <m/>
    <x v="102"/>
    <s v="San Diego"/>
    <m/>
  </r>
  <r>
    <n v="92158"/>
    <n v="0"/>
    <n v="5"/>
    <s v="&gt;0"/>
    <m/>
    <s v="92158"/>
    <n v="0"/>
    <n v="0"/>
    <n v="5"/>
    <n v="0"/>
    <n v="0"/>
    <n v="5"/>
    <s v="&gt;0"/>
    <n v="0"/>
    <n v="1"/>
    <x v="2"/>
    <e v="#N/A"/>
    <m/>
  </r>
  <r>
    <n v="92167"/>
    <n v="0"/>
    <n v="5"/>
    <s v="&gt;0"/>
    <m/>
    <s v="92167"/>
    <n v="5"/>
    <n v="0"/>
    <n v="0"/>
    <n v="0"/>
    <n v="0"/>
    <n v="0"/>
    <s v="&gt;0"/>
    <n v="0"/>
    <n v="1"/>
    <x v="2"/>
    <e v="#N/A"/>
    <m/>
  </r>
  <r>
    <n v="92173"/>
    <n v="300"/>
    <n v="197"/>
    <n v="497"/>
    <m/>
    <s v="92173"/>
    <n v="460"/>
    <n v="16"/>
    <n v="15"/>
    <n v="0"/>
    <n v="5"/>
    <n v="0"/>
    <s v="&gt;491"/>
    <n v="31248"/>
    <m/>
    <x v="102"/>
    <s v="San Diego"/>
    <m/>
  </r>
  <r>
    <n v="92174"/>
    <n v="0"/>
    <n v="5"/>
    <s v="&gt;0"/>
    <m/>
    <s v="92174"/>
    <n v="0"/>
    <n v="5"/>
    <n v="0"/>
    <n v="0"/>
    <n v="0"/>
    <n v="0"/>
    <s v="&gt;0"/>
    <n v="0"/>
    <n v="1"/>
    <x v="2"/>
    <e v="#N/A"/>
    <m/>
  </r>
  <r>
    <n v="92195"/>
    <n v="0"/>
    <n v="5"/>
    <s v="&gt;0"/>
    <m/>
    <s v="92195"/>
    <n v="5"/>
    <n v="0"/>
    <n v="0"/>
    <n v="0"/>
    <n v="0"/>
    <n v="0"/>
    <s v="&gt;0"/>
    <n v="0"/>
    <n v="1"/>
    <x v="2"/>
    <e v="#N/A"/>
    <m/>
  </r>
  <r>
    <n v="92196"/>
    <n v="5"/>
    <n v="0"/>
    <s v="&gt;0"/>
    <m/>
    <s v="92196"/>
    <n v="5"/>
    <n v="0"/>
    <n v="0"/>
    <n v="0"/>
    <n v="0"/>
    <n v="0"/>
    <s v="&gt;0"/>
    <n v="0"/>
    <n v="1"/>
    <x v="2"/>
    <e v="#N/A"/>
    <m/>
  </r>
  <r>
    <n v="92200"/>
    <n v="5"/>
    <n v="0"/>
    <s v="&gt;0"/>
    <m/>
    <s v="92200"/>
    <n v="5"/>
    <n v="0"/>
    <n v="0"/>
    <n v="0"/>
    <n v="0"/>
    <n v="0"/>
    <s v="&gt;0"/>
    <n v="0"/>
    <n v="1"/>
    <x v="2"/>
    <e v="#N/A"/>
    <m/>
  </r>
  <r>
    <n v="92201"/>
    <n v="257"/>
    <n v="259"/>
    <n v="516"/>
    <m/>
    <s v="92201"/>
    <n v="456"/>
    <n v="35"/>
    <n v="14"/>
    <n v="5"/>
    <n v="5"/>
    <n v="5"/>
    <s v="&gt;505"/>
    <n v="64967"/>
    <m/>
    <x v="112"/>
    <s v="Riverside"/>
    <m/>
  </r>
  <r>
    <n v="92202"/>
    <n v="0"/>
    <n v="5"/>
    <s v="&gt;0"/>
    <m/>
    <s v="92202"/>
    <n v="5"/>
    <n v="0"/>
    <n v="0"/>
    <n v="0"/>
    <n v="0"/>
    <n v="0"/>
    <s v="&gt;0"/>
    <n v="0"/>
    <n v="1"/>
    <x v="2"/>
    <e v="#N/A"/>
    <m/>
  </r>
  <r>
    <n v="92203"/>
    <n v="103"/>
    <n v="81"/>
    <n v="184"/>
    <m/>
    <s v="92203"/>
    <n v="159"/>
    <n v="5"/>
    <n v="11"/>
    <n v="0"/>
    <n v="5"/>
    <n v="0"/>
    <s v="&gt;170"/>
    <n v="32360"/>
    <m/>
    <x v="112"/>
    <s v="Riverside"/>
    <m/>
  </r>
  <r>
    <n v="92204"/>
    <n v="5"/>
    <n v="5"/>
    <s v="&gt;0"/>
    <m/>
    <s v="92204"/>
    <n v="5"/>
    <n v="0"/>
    <n v="0"/>
    <n v="0"/>
    <n v="0"/>
    <n v="0"/>
    <s v="&gt;0"/>
    <n v="0"/>
    <n v="1"/>
    <x v="2"/>
    <e v="#N/A"/>
    <m/>
  </r>
  <r>
    <n v="92207"/>
    <n v="0"/>
    <n v="5"/>
    <s v="&gt;0"/>
    <m/>
    <s v="92207"/>
    <n v="0"/>
    <n v="0"/>
    <n v="0"/>
    <n v="0"/>
    <n v="0"/>
    <n v="5"/>
    <s v="&gt;0"/>
    <n v="0"/>
    <n v="1"/>
    <x v="2"/>
    <e v="#N/A"/>
    <m/>
  </r>
  <r>
    <n v="92209"/>
    <n v="5"/>
    <n v="0"/>
    <s v="&gt;0"/>
    <m/>
    <s v="92209"/>
    <n v="5"/>
    <n v="0"/>
    <n v="0"/>
    <n v="0"/>
    <n v="0"/>
    <n v="0"/>
    <s v="&gt;0"/>
    <n v="0"/>
    <n v="1"/>
    <x v="2"/>
    <e v="#N/A"/>
    <m/>
  </r>
  <r>
    <n v="92210"/>
    <n v="5"/>
    <n v="5"/>
    <s v="&gt;0"/>
    <m/>
    <s v="92210"/>
    <n v="5"/>
    <n v="0"/>
    <n v="0"/>
    <n v="0"/>
    <n v="0"/>
    <n v="0"/>
    <s v="&gt;0"/>
    <n v="5137"/>
    <m/>
    <x v="113"/>
    <s v="Riverside"/>
    <m/>
  </r>
  <r>
    <n v="92211"/>
    <n v="50"/>
    <n v="44"/>
    <n v="94"/>
    <m/>
    <s v="92211"/>
    <n v="84"/>
    <n v="5"/>
    <n v="0"/>
    <n v="0"/>
    <n v="5"/>
    <n v="5"/>
    <s v="&gt;84"/>
    <n v="25530"/>
    <m/>
    <x v="114"/>
    <s v="Riverside"/>
    <m/>
  </r>
  <r>
    <n v="92220"/>
    <n v="111"/>
    <n v="126"/>
    <n v="237"/>
    <m/>
    <s v="92220"/>
    <n v="198"/>
    <n v="14"/>
    <n v="5"/>
    <n v="5"/>
    <n v="5"/>
    <n v="0"/>
    <s v="&gt;212"/>
    <n v="33360"/>
    <m/>
    <x v="115"/>
    <s v="Riverside"/>
    <m/>
  </r>
  <r>
    <n v="92222"/>
    <n v="5"/>
    <n v="0"/>
    <s v="&gt;0"/>
    <m/>
    <s v="92222"/>
    <n v="5"/>
    <n v="0"/>
    <n v="0"/>
    <n v="0"/>
    <n v="0"/>
    <n v="0"/>
    <s v="&gt;0"/>
    <n v="0"/>
    <m/>
    <x v="0"/>
    <s v="Imperial"/>
    <m/>
  </r>
  <r>
    <n v="92223"/>
    <n v="281"/>
    <n v="242"/>
    <n v="523"/>
    <m/>
    <s v="92223"/>
    <n v="442"/>
    <n v="24"/>
    <n v="19"/>
    <n v="5"/>
    <n v="26"/>
    <n v="5"/>
    <s v="&gt;511"/>
    <n v="56925"/>
    <m/>
    <x v="116"/>
    <s v="Riverside"/>
    <m/>
  </r>
  <r>
    <n v="92225"/>
    <n v="60"/>
    <n v="56"/>
    <n v="116"/>
    <m/>
    <s v="92225"/>
    <n v="95"/>
    <n v="14"/>
    <n v="0"/>
    <n v="0"/>
    <n v="5"/>
    <n v="0"/>
    <s v="&gt;109"/>
    <n v="22520"/>
    <m/>
    <x v="117"/>
    <s v="Riverside"/>
    <m/>
  </r>
  <r>
    <n v="92227"/>
    <n v="371"/>
    <n v="168"/>
    <n v="539"/>
    <m/>
    <s v="92227"/>
    <n v="495"/>
    <n v="28"/>
    <n v="5"/>
    <n v="5"/>
    <n v="5"/>
    <n v="5"/>
    <s v="&gt;523"/>
    <n v="27165"/>
    <m/>
    <x v="118"/>
    <s v="Imperial"/>
    <m/>
  </r>
  <r>
    <n v="92230"/>
    <n v="5"/>
    <n v="18"/>
    <s v="&gt;18"/>
    <m/>
    <s v="92230"/>
    <n v="20"/>
    <n v="5"/>
    <n v="5"/>
    <n v="0"/>
    <n v="0"/>
    <n v="0"/>
    <s v="&gt;20"/>
    <n v="2363"/>
    <m/>
    <x v="0"/>
    <s v="Riverside"/>
    <m/>
  </r>
  <r>
    <n v="92231"/>
    <n v="444"/>
    <n v="246"/>
    <n v="690"/>
    <m/>
    <s v="92231"/>
    <n v="662"/>
    <n v="5"/>
    <n v="5"/>
    <n v="0"/>
    <n v="11"/>
    <n v="5"/>
    <s v="&gt;673"/>
    <n v="39884"/>
    <m/>
    <x v="119"/>
    <s v="Imperial"/>
    <m/>
  </r>
  <r>
    <n v="92232"/>
    <n v="5"/>
    <n v="0"/>
    <s v="&gt;0"/>
    <m/>
    <s v="92232"/>
    <n v="5"/>
    <n v="0"/>
    <n v="0"/>
    <n v="0"/>
    <n v="0"/>
    <n v="0"/>
    <s v="&gt;0"/>
    <n v="0"/>
    <n v="1"/>
    <x v="2"/>
    <e v="#N/A"/>
    <m/>
  </r>
  <r>
    <n v="92233"/>
    <n v="66"/>
    <n v="22"/>
    <n v="88"/>
    <m/>
    <s v="92233"/>
    <n v="87"/>
    <n v="0"/>
    <n v="0"/>
    <n v="0"/>
    <n v="5"/>
    <n v="0"/>
    <s v="&gt;87"/>
    <n v="7520"/>
    <m/>
    <x v="120"/>
    <s v="Imperial"/>
    <m/>
  </r>
  <r>
    <n v="92234"/>
    <n v="160"/>
    <n v="153"/>
    <n v="313"/>
    <m/>
    <s v="92234"/>
    <n v="274"/>
    <n v="12"/>
    <n v="21"/>
    <n v="0"/>
    <n v="5"/>
    <n v="5"/>
    <s v="&gt;307"/>
    <n v="54812"/>
    <m/>
    <x v="121"/>
    <s v="Riverside"/>
    <m/>
  </r>
  <r>
    <n v="92235"/>
    <n v="5"/>
    <n v="5"/>
    <s v="&gt;0"/>
    <m/>
    <s v="92235"/>
    <n v="5"/>
    <n v="0"/>
    <n v="0"/>
    <n v="0"/>
    <n v="0"/>
    <n v="0"/>
    <s v="&gt;0"/>
    <n v="0"/>
    <n v="1"/>
    <x v="2"/>
    <e v="#N/A"/>
    <m/>
  </r>
  <r>
    <n v="92236"/>
    <n v="173"/>
    <n v="185"/>
    <n v="358"/>
    <m/>
    <s v="92236"/>
    <n v="338"/>
    <n v="5"/>
    <n v="5"/>
    <n v="0"/>
    <n v="5"/>
    <n v="0"/>
    <s v="&gt;338"/>
    <n v="45975"/>
    <m/>
    <x v="122"/>
    <s v="Riverside"/>
    <m/>
  </r>
  <r>
    <n v="92240"/>
    <n v="159"/>
    <n v="219"/>
    <n v="378"/>
    <m/>
    <s v="92240"/>
    <n v="264"/>
    <n v="36"/>
    <n v="5"/>
    <n v="57"/>
    <n v="5"/>
    <n v="5"/>
    <s v="&gt;357"/>
    <n v="36214"/>
    <m/>
    <x v="123"/>
    <s v="Riverside"/>
    <m/>
  </r>
  <r>
    <n v="92241"/>
    <n v="18"/>
    <n v="23"/>
    <n v="41"/>
    <m/>
    <s v="92241"/>
    <n v="37"/>
    <n v="5"/>
    <n v="0"/>
    <n v="0"/>
    <n v="5"/>
    <n v="0"/>
    <s v="&gt;37"/>
    <n v="7695"/>
    <m/>
    <x v="121"/>
    <s v="Riverside"/>
    <m/>
  </r>
  <r>
    <n v="92242"/>
    <n v="0"/>
    <n v="5"/>
    <s v="&gt;0"/>
    <m/>
    <s v="92242"/>
    <n v="5"/>
    <n v="0"/>
    <n v="0"/>
    <n v="0"/>
    <n v="0"/>
    <n v="0"/>
    <s v="&gt;0"/>
    <n v="1300"/>
    <m/>
    <x v="0"/>
    <s v="San Bernardino"/>
    <m/>
  </r>
  <r>
    <n v="92243"/>
    <n v="565"/>
    <n v="370"/>
    <n v="935"/>
    <m/>
    <s v="92243"/>
    <n v="831"/>
    <n v="77"/>
    <n v="11"/>
    <n v="0"/>
    <n v="13"/>
    <n v="5"/>
    <s v="&gt;932"/>
    <n v="50112"/>
    <m/>
    <x v="124"/>
    <s v="Imperial"/>
    <m/>
  </r>
  <r>
    <n v="92244"/>
    <n v="5"/>
    <n v="5"/>
    <s v="&gt;0"/>
    <m/>
    <s v="92244"/>
    <n v="5"/>
    <n v="0"/>
    <n v="0"/>
    <n v="0"/>
    <n v="0"/>
    <n v="0"/>
    <s v="&gt;0"/>
    <n v="0"/>
    <n v="1"/>
    <x v="2"/>
    <e v="#N/A"/>
    <m/>
  </r>
  <r>
    <n v="92246"/>
    <n v="5"/>
    <n v="0"/>
    <s v="&gt;0"/>
    <m/>
    <s v="92246"/>
    <n v="5"/>
    <n v="0"/>
    <n v="0"/>
    <n v="0"/>
    <n v="0"/>
    <n v="0"/>
    <s v="&gt;0"/>
    <n v="0"/>
    <n v="1"/>
    <x v="2"/>
    <e v="#N/A"/>
    <m/>
  </r>
  <r>
    <n v="92248"/>
    <n v="5"/>
    <n v="0"/>
    <s v="&gt;0"/>
    <m/>
    <s v="92248"/>
    <n v="5"/>
    <n v="0"/>
    <n v="0"/>
    <n v="0"/>
    <n v="0"/>
    <n v="0"/>
    <s v="&gt;0"/>
    <n v="0"/>
    <n v="1"/>
    <x v="2"/>
    <e v="#N/A"/>
    <m/>
  </r>
  <r>
    <n v="92249"/>
    <n v="111"/>
    <n v="41"/>
    <n v="152"/>
    <m/>
    <s v="92249"/>
    <n v="146"/>
    <n v="5"/>
    <n v="0"/>
    <n v="0"/>
    <n v="5"/>
    <n v="0"/>
    <s v="&gt;146"/>
    <n v="8459"/>
    <m/>
    <x v="0"/>
    <s v="Imperial"/>
    <m/>
  </r>
  <r>
    <n v="92250"/>
    <n v="55"/>
    <n v="41"/>
    <n v="96"/>
    <m/>
    <s v="92250"/>
    <n v="93"/>
    <n v="5"/>
    <n v="0"/>
    <n v="0"/>
    <n v="0"/>
    <n v="0"/>
    <s v="&gt;93"/>
    <n v="8255"/>
    <m/>
    <x v="125"/>
    <s v="Imperial"/>
    <m/>
  </r>
  <r>
    <n v="92251"/>
    <n v="313"/>
    <n v="129"/>
    <n v="442"/>
    <m/>
    <s v="92251"/>
    <n v="401"/>
    <n v="5"/>
    <n v="14"/>
    <n v="15"/>
    <n v="5"/>
    <n v="5"/>
    <s v="&gt;430"/>
    <n v="24321"/>
    <m/>
    <x v="126"/>
    <s v="Imperial"/>
    <m/>
  </r>
  <r>
    <n v="92252"/>
    <n v="12"/>
    <n v="43"/>
    <n v="55"/>
    <m/>
    <s v="92252"/>
    <n v="31"/>
    <n v="5"/>
    <n v="0"/>
    <n v="13"/>
    <n v="5"/>
    <n v="5"/>
    <s v="&gt;44"/>
    <n v="9500"/>
    <m/>
    <x v="0"/>
    <s v="San Bernardino"/>
    <m/>
  </r>
  <r>
    <n v="92253"/>
    <n v="83"/>
    <n v="96"/>
    <n v="179"/>
    <m/>
    <s v="92253"/>
    <n v="153"/>
    <n v="5"/>
    <n v="16"/>
    <n v="0"/>
    <n v="5"/>
    <n v="5"/>
    <s v="&gt;169"/>
    <n v="41573"/>
    <m/>
    <x v="127"/>
    <s v="Riverside"/>
    <m/>
  </r>
  <r>
    <n v="92254"/>
    <n v="55"/>
    <n v="30"/>
    <n v="85"/>
    <m/>
    <s v="92254"/>
    <n v="83"/>
    <n v="0"/>
    <n v="0"/>
    <n v="0"/>
    <n v="5"/>
    <n v="0"/>
    <s v="&gt;83"/>
    <n v="8336"/>
    <m/>
    <x v="0"/>
    <s v="Riverside"/>
    <m/>
  </r>
  <r>
    <n v="92255"/>
    <n v="0"/>
    <n v="5"/>
    <s v="&gt;0"/>
    <m/>
    <s v="92255"/>
    <n v="5"/>
    <n v="0"/>
    <n v="0"/>
    <n v="0"/>
    <n v="0"/>
    <n v="0"/>
    <s v="&gt;0"/>
    <n v="0"/>
    <n v="1"/>
    <x v="2"/>
    <e v="#N/A"/>
    <m/>
  </r>
  <r>
    <n v="92256"/>
    <n v="5"/>
    <n v="5"/>
    <s v="&gt;0"/>
    <m/>
    <s v="92256"/>
    <n v="5"/>
    <n v="5"/>
    <n v="0"/>
    <n v="0"/>
    <n v="0"/>
    <n v="0"/>
    <s v="&gt;0"/>
    <n v="3176"/>
    <m/>
    <x v="0"/>
    <s v="San Bernardino"/>
    <m/>
  </r>
  <r>
    <n v="92257"/>
    <n v="5"/>
    <n v="5"/>
    <s v="&gt;0"/>
    <m/>
    <s v="92257"/>
    <n v="14"/>
    <n v="5"/>
    <n v="5"/>
    <n v="0"/>
    <n v="0"/>
    <n v="0"/>
    <s v="&gt;14"/>
    <n v="1217"/>
    <m/>
    <x v="0"/>
    <s v="Imperial"/>
    <m/>
  </r>
  <r>
    <n v="92258"/>
    <n v="5"/>
    <n v="5"/>
    <s v="&gt;0"/>
    <m/>
    <s v="92258"/>
    <n v="5"/>
    <n v="0"/>
    <n v="0"/>
    <n v="0"/>
    <n v="0"/>
    <n v="0"/>
    <s v="&gt;0"/>
    <n v="517"/>
    <m/>
    <x v="128"/>
    <s v="Riverside"/>
    <m/>
  </r>
  <r>
    <n v="92259"/>
    <n v="5"/>
    <n v="5"/>
    <s v="&gt;0"/>
    <m/>
    <s v="92259"/>
    <n v="5"/>
    <n v="0"/>
    <n v="0"/>
    <n v="0"/>
    <n v="0"/>
    <n v="0"/>
    <s v="&gt;0"/>
    <n v="89"/>
    <m/>
    <x v="0"/>
    <s v="Imperial"/>
    <m/>
  </r>
  <r>
    <n v="92260"/>
    <n v="66"/>
    <n v="84"/>
    <n v="150"/>
    <m/>
    <s v="92260"/>
    <n v="120"/>
    <n v="22"/>
    <n v="5"/>
    <n v="0"/>
    <n v="5"/>
    <n v="5"/>
    <s v="&gt;142"/>
    <n v="34553"/>
    <m/>
    <x v="114"/>
    <s v="Riverside"/>
    <m/>
  </r>
  <r>
    <n v="92262"/>
    <n v="38"/>
    <n v="77"/>
    <n v="115"/>
    <m/>
    <s v="92262"/>
    <n v="78"/>
    <n v="13"/>
    <n v="5"/>
    <n v="15"/>
    <n v="5"/>
    <n v="5"/>
    <s v="&gt;106"/>
    <n v="28463"/>
    <m/>
    <x v="128"/>
    <s v="Riverside"/>
    <m/>
  </r>
  <r>
    <n v="92263"/>
    <n v="0"/>
    <n v="5"/>
    <s v="&gt;0"/>
    <m/>
    <s v="92263"/>
    <n v="5"/>
    <n v="0"/>
    <n v="0"/>
    <n v="0"/>
    <n v="0"/>
    <n v="0"/>
    <s v="&gt;0"/>
    <n v="0"/>
    <n v="1"/>
    <x v="2"/>
    <e v="#N/A"/>
    <m/>
  </r>
  <r>
    <n v="92264"/>
    <n v="15"/>
    <n v="20"/>
    <n v="35"/>
    <m/>
    <s v="92264"/>
    <n v="30"/>
    <n v="5"/>
    <n v="5"/>
    <n v="0"/>
    <n v="5"/>
    <n v="0"/>
    <s v="&gt;30"/>
    <n v="20881"/>
    <m/>
    <x v="128"/>
    <s v="Riverside"/>
    <m/>
  </r>
  <r>
    <n v="92265"/>
    <n v="0"/>
    <n v="5"/>
    <s v="&gt;0"/>
    <m/>
    <s v="92265"/>
    <n v="5"/>
    <n v="0"/>
    <n v="0"/>
    <n v="0"/>
    <n v="0"/>
    <n v="0"/>
    <s v="&gt;0"/>
    <n v="0"/>
    <n v="1"/>
    <x v="2"/>
    <e v="#N/A"/>
    <m/>
  </r>
  <r>
    <n v="92267"/>
    <n v="0"/>
    <n v="5"/>
    <s v="&gt;0"/>
    <m/>
    <s v="92267"/>
    <n v="5"/>
    <n v="0"/>
    <n v="0"/>
    <n v="0"/>
    <n v="0"/>
    <n v="0"/>
    <s v="&gt;0"/>
    <n v="26"/>
    <m/>
    <x v="0"/>
    <s v="San Bernardino"/>
    <m/>
  </r>
  <r>
    <n v="92270"/>
    <n v="11"/>
    <n v="27"/>
    <n v="38"/>
    <m/>
    <s v="92270"/>
    <n v="36"/>
    <n v="5"/>
    <n v="0"/>
    <n v="0"/>
    <n v="0"/>
    <n v="5"/>
    <s v="&gt;36"/>
    <n v="18537"/>
    <m/>
    <x v="129"/>
    <s v="Riverside"/>
    <m/>
  </r>
  <r>
    <n v="92272"/>
    <n v="0"/>
    <n v="5"/>
    <s v="&gt;0"/>
    <m/>
    <s v="92272"/>
    <n v="5"/>
    <n v="5"/>
    <n v="0"/>
    <n v="0"/>
    <n v="0"/>
    <n v="0"/>
    <s v="&gt;0"/>
    <n v="0"/>
    <n v="1"/>
    <x v="2"/>
    <e v="#N/A"/>
    <m/>
  </r>
  <r>
    <n v="92273"/>
    <n v="23"/>
    <n v="19"/>
    <n v="42"/>
    <m/>
    <s v="92273"/>
    <n v="38"/>
    <n v="5"/>
    <n v="5"/>
    <n v="0"/>
    <n v="0"/>
    <n v="0"/>
    <s v="&gt;38"/>
    <n v="1847"/>
    <m/>
    <x v="0"/>
    <s v="Imperial"/>
    <m/>
  </r>
  <r>
    <n v="92274"/>
    <n v="83"/>
    <n v="67"/>
    <n v="150"/>
    <m/>
    <s v="92274"/>
    <n v="149"/>
    <n v="0"/>
    <n v="0"/>
    <n v="0"/>
    <n v="5"/>
    <n v="0"/>
    <s v="&gt;149"/>
    <n v="14105"/>
    <m/>
    <x v="0"/>
    <s v="Riverside"/>
    <m/>
  </r>
  <r>
    <n v="92275"/>
    <n v="5"/>
    <n v="5"/>
    <s v="&gt;0"/>
    <m/>
    <s v="92275"/>
    <n v="5"/>
    <n v="5"/>
    <n v="0"/>
    <n v="0"/>
    <n v="0"/>
    <n v="0"/>
    <s v="&gt;0"/>
    <n v="2531"/>
    <m/>
    <x v="0"/>
    <s v="Imperial"/>
    <m/>
  </r>
  <r>
    <n v="92276"/>
    <n v="23"/>
    <n v="41"/>
    <n v="64"/>
    <m/>
    <s v="92276"/>
    <n v="51"/>
    <n v="5"/>
    <n v="5"/>
    <n v="5"/>
    <n v="0"/>
    <n v="0"/>
    <s v="&gt;51"/>
    <n v="8158"/>
    <m/>
    <x v="0"/>
    <s v="Riverside"/>
    <m/>
  </r>
  <r>
    <n v="92277"/>
    <n v="45"/>
    <n v="43"/>
    <n v="88"/>
    <m/>
    <s v="92277"/>
    <n v="74"/>
    <n v="11"/>
    <n v="5"/>
    <n v="0"/>
    <n v="5"/>
    <n v="0"/>
    <s v="&gt;85"/>
    <n v="24464"/>
    <m/>
    <x v="130"/>
    <s v="San Bernardino"/>
    <m/>
  </r>
  <r>
    <n v="92280"/>
    <n v="5"/>
    <n v="5"/>
    <s v="&gt;0"/>
    <m/>
    <s v="92280"/>
    <n v="5"/>
    <n v="0"/>
    <n v="0"/>
    <n v="0"/>
    <n v="5"/>
    <n v="0"/>
    <s v="&gt;0"/>
    <n v="0"/>
    <m/>
    <x v="0"/>
    <s v="San Bernardino"/>
    <m/>
  </r>
  <r>
    <n v="92281"/>
    <n v="35"/>
    <n v="15"/>
    <n v="50"/>
    <m/>
    <s v="92281"/>
    <n v="45"/>
    <n v="5"/>
    <n v="0"/>
    <n v="0"/>
    <n v="5"/>
    <n v="0"/>
    <s v="&gt;45"/>
    <n v="2865"/>
    <m/>
    <x v="131"/>
    <s v="Imperial"/>
    <m/>
  </r>
  <r>
    <n v="92282"/>
    <n v="5"/>
    <n v="15"/>
    <s v="&gt;15"/>
    <m/>
    <s v="92282"/>
    <n v="5"/>
    <n v="5"/>
    <n v="5"/>
    <n v="0"/>
    <n v="0"/>
    <n v="0"/>
    <s v="&gt;0"/>
    <n v="1440"/>
    <m/>
    <x v="0"/>
    <s v="Riverside"/>
    <m/>
  </r>
  <r>
    <n v="92283"/>
    <n v="15"/>
    <n v="5"/>
    <s v="&gt;15"/>
    <m/>
    <s v="92283"/>
    <n v="24"/>
    <n v="0"/>
    <n v="0"/>
    <n v="0"/>
    <n v="0"/>
    <n v="0"/>
    <n v="24"/>
    <n v="1730"/>
    <m/>
    <x v="0"/>
    <s v="Imperial"/>
    <m/>
  </r>
  <r>
    <n v="92284"/>
    <n v="70"/>
    <n v="98"/>
    <n v="168"/>
    <m/>
    <s v="92284"/>
    <n v="139"/>
    <n v="24"/>
    <n v="0"/>
    <n v="5"/>
    <n v="5"/>
    <n v="5"/>
    <s v="&gt;163"/>
    <n v="25791"/>
    <m/>
    <x v="132"/>
    <s v="San Bernardino"/>
    <m/>
  </r>
  <r>
    <n v="92285"/>
    <n v="5"/>
    <n v="5"/>
    <s v="&gt;0"/>
    <m/>
    <s v="92285"/>
    <n v="5"/>
    <n v="5"/>
    <n v="0"/>
    <n v="0"/>
    <n v="5"/>
    <n v="0"/>
    <s v="&gt;0"/>
    <n v="2440"/>
    <m/>
    <x v="0"/>
    <s v="San Bernardino"/>
    <m/>
  </r>
  <r>
    <n v="92286"/>
    <n v="5"/>
    <n v="5"/>
    <s v="&gt;0"/>
    <m/>
    <s v="92286"/>
    <n v="5"/>
    <n v="0"/>
    <n v="0"/>
    <n v="0"/>
    <n v="0"/>
    <n v="0"/>
    <s v="&gt;0"/>
    <n v="0"/>
    <n v="1"/>
    <x v="2"/>
    <e v="#N/A"/>
    <m/>
  </r>
  <r>
    <n v="92288"/>
    <n v="0"/>
    <n v="5"/>
    <s v="&gt;0"/>
    <m/>
    <s v="92288"/>
    <n v="5"/>
    <n v="0"/>
    <n v="0"/>
    <n v="0"/>
    <n v="0"/>
    <n v="0"/>
    <s v="&gt;0"/>
    <n v="0"/>
    <n v="1"/>
    <x v="2"/>
    <e v="#N/A"/>
    <m/>
  </r>
  <r>
    <n v="92292"/>
    <n v="0"/>
    <n v="5"/>
    <s v="&gt;0"/>
    <m/>
    <s v="92292"/>
    <n v="0"/>
    <n v="5"/>
    <n v="0"/>
    <n v="0"/>
    <n v="0"/>
    <n v="0"/>
    <s v="&gt;0"/>
    <n v="0"/>
    <n v="1"/>
    <x v="2"/>
    <e v="#N/A"/>
    <m/>
  </r>
  <r>
    <n v="92301"/>
    <n v="197"/>
    <n v="232"/>
    <n v="429"/>
    <m/>
    <s v="92301"/>
    <n v="342"/>
    <n v="23"/>
    <n v="37"/>
    <n v="0"/>
    <n v="25"/>
    <n v="5"/>
    <s v="&gt;427"/>
    <n v="34791"/>
    <m/>
    <x v="133"/>
    <s v="San Bernardino"/>
    <m/>
  </r>
  <r>
    <n v="92302"/>
    <n v="5"/>
    <n v="0"/>
    <s v="&gt;0"/>
    <m/>
    <s v="92302"/>
    <n v="5"/>
    <n v="0"/>
    <n v="0"/>
    <n v="0"/>
    <n v="0"/>
    <n v="0"/>
    <s v="&gt;0"/>
    <n v="0"/>
    <n v="1"/>
    <x v="2"/>
    <e v="#N/A"/>
    <m/>
  </r>
  <r>
    <n v="92304"/>
    <n v="5"/>
    <n v="0"/>
    <s v="&gt;0"/>
    <m/>
    <s v="92304"/>
    <n v="5"/>
    <n v="0"/>
    <n v="0"/>
    <n v="0"/>
    <n v="0"/>
    <n v="0"/>
    <s v="&gt;0"/>
    <n v="7"/>
    <m/>
    <x v="0"/>
    <s v="San Bernardino"/>
    <m/>
  </r>
  <r>
    <n v="92305"/>
    <n v="0"/>
    <n v="5"/>
    <s v="&gt;0"/>
    <m/>
    <s v="92305"/>
    <n v="5"/>
    <n v="0"/>
    <n v="0"/>
    <n v="0"/>
    <n v="0"/>
    <n v="0"/>
    <s v="&gt;0"/>
    <n v="613"/>
    <m/>
    <x v="0"/>
    <s v="San Bernardino"/>
    <m/>
  </r>
  <r>
    <n v="92307"/>
    <n v="232"/>
    <n v="320"/>
    <n v="552"/>
    <m/>
    <s v="92307"/>
    <n v="405"/>
    <n v="29"/>
    <n v="91"/>
    <n v="11"/>
    <n v="5"/>
    <n v="5"/>
    <s v="&gt;536"/>
    <n v="38848"/>
    <m/>
    <x v="134"/>
    <s v="San Bernardino"/>
    <m/>
  </r>
  <r>
    <n v="92308"/>
    <n v="177"/>
    <n v="210"/>
    <n v="387"/>
    <m/>
    <s v="92308"/>
    <n v="309"/>
    <n v="27"/>
    <n v="29"/>
    <n v="5"/>
    <n v="16"/>
    <n v="5"/>
    <s v="&gt;381"/>
    <n v="42375"/>
    <m/>
    <x v="134"/>
    <s v="San Bernardino"/>
    <m/>
  </r>
  <r>
    <n v="92309"/>
    <n v="5"/>
    <n v="0"/>
    <s v="&gt;0"/>
    <m/>
    <s v="92309"/>
    <n v="5"/>
    <n v="0"/>
    <n v="0"/>
    <n v="0"/>
    <n v="0"/>
    <n v="0"/>
    <s v="&gt;0"/>
    <n v="634"/>
    <m/>
    <x v="0"/>
    <s v="San Bernardino"/>
    <m/>
  </r>
  <r>
    <n v="92310"/>
    <n v="32"/>
    <n v="5"/>
    <s v="&gt;32"/>
    <m/>
    <s v="92310"/>
    <n v="33"/>
    <n v="0"/>
    <n v="5"/>
    <n v="0"/>
    <n v="0"/>
    <n v="0"/>
    <s v="&gt;33"/>
    <n v="9573"/>
    <m/>
    <x v="0"/>
    <s v="San Bernardino"/>
    <m/>
  </r>
  <r>
    <n v="92311"/>
    <n v="143"/>
    <n v="167"/>
    <n v="310"/>
    <m/>
    <s v="92311"/>
    <n v="242"/>
    <n v="49"/>
    <n v="5"/>
    <n v="0"/>
    <n v="15"/>
    <n v="5"/>
    <s v="&gt;306"/>
    <n v="32619"/>
    <m/>
    <x v="135"/>
    <s v="San Bernardino"/>
    <m/>
  </r>
  <r>
    <n v="92313"/>
    <n v="42"/>
    <n v="54"/>
    <n v="96"/>
    <m/>
    <s v="92313"/>
    <n v="74"/>
    <n v="5"/>
    <n v="5"/>
    <n v="5"/>
    <n v="5"/>
    <n v="5"/>
    <s v="&gt;74"/>
    <n v="12559"/>
    <m/>
    <x v="136"/>
    <s v="San Bernardino"/>
    <m/>
  </r>
  <r>
    <n v="92314"/>
    <n v="28"/>
    <n v="19"/>
    <n v="47"/>
    <m/>
    <s v="92314"/>
    <n v="43"/>
    <n v="5"/>
    <n v="0"/>
    <n v="0"/>
    <n v="5"/>
    <n v="0"/>
    <s v="&gt;43"/>
    <n v="10684"/>
    <m/>
    <x v="137"/>
    <s v="San Bernardino"/>
    <m/>
  </r>
  <r>
    <n v="92315"/>
    <n v="5"/>
    <n v="11"/>
    <s v="&gt;11"/>
    <m/>
    <s v="92315"/>
    <n v="14"/>
    <n v="5"/>
    <n v="0"/>
    <n v="0"/>
    <n v="5"/>
    <n v="0"/>
    <s v="&gt;14"/>
    <n v="5307"/>
    <m/>
    <x v="137"/>
    <s v="San Bernardino"/>
    <m/>
  </r>
  <r>
    <n v="92316"/>
    <n v="125"/>
    <n v="164"/>
    <n v="289"/>
    <m/>
    <s v="92316"/>
    <n v="250"/>
    <n v="11"/>
    <n v="22"/>
    <n v="0"/>
    <n v="5"/>
    <n v="5"/>
    <s v="&gt;283"/>
    <n v="29176"/>
    <m/>
    <x v="0"/>
    <s v="San Bernardino"/>
    <m/>
  </r>
  <r>
    <n v="92317"/>
    <n v="5"/>
    <n v="5"/>
    <s v="&gt;0"/>
    <m/>
    <s v="92317"/>
    <n v="5"/>
    <n v="0"/>
    <n v="0"/>
    <n v="0"/>
    <n v="0"/>
    <n v="0"/>
    <s v="&gt;0"/>
    <n v="0"/>
    <n v="1"/>
    <x v="2"/>
    <e v="#N/A"/>
    <m/>
  </r>
  <r>
    <n v="92318"/>
    <n v="5"/>
    <n v="5"/>
    <s v="&gt;0"/>
    <m/>
    <s v="92318"/>
    <n v="5"/>
    <n v="0"/>
    <n v="0"/>
    <n v="0"/>
    <n v="0"/>
    <n v="0"/>
    <s v="&gt;0"/>
    <n v="0"/>
    <n v="1"/>
    <x v="2"/>
    <e v="#N/A"/>
    <m/>
  </r>
  <r>
    <n v="92320"/>
    <n v="28"/>
    <n v="39"/>
    <n v="67"/>
    <m/>
    <s v="92320"/>
    <n v="56"/>
    <n v="5"/>
    <n v="5"/>
    <n v="5"/>
    <n v="5"/>
    <n v="5"/>
    <s v="&gt;56"/>
    <n v="9022"/>
    <m/>
    <x v="138"/>
    <s v="Riverside"/>
    <m/>
  </r>
  <r>
    <n v="92321"/>
    <n v="5"/>
    <n v="5"/>
    <s v="&gt;0"/>
    <m/>
    <s v="92321"/>
    <n v="5"/>
    <n v="0"/>
    <n v="0"/>
    <n v="0"/>
    <n v="0"/>
    <n v="0"/>
    <s v="&gt;0"/>
    <n v="907"/>
    <m/>
    <x v="0"/>
    <s v="San Bernardino"/>
    <m/>
  </r>
  <r>
    <n v="92322"/>
    <n v="5"/>
    <n v="5"/>
    <s v="&gt;0"/>
    <m/>
    <s v="92322"/>
    <n v="5"/>
    <n v="0"/>
    <n v="0"/>
    <n v="0"/>
    <n v="0"/>
    <n v="0"/>
    <s v="&gt;0"/>
    <n v="558"/>
    <m/>
    <x v="0"/>
    <s v="San Bernardino"/>
    <m/>
  </r>
  <r>
    <n v="92324"/>
    <n v="278"/>
    <n v="286"/>
    <n v="564"/>
    <m/>
    <s v="92324"/>
    <n v="473"/>
    <n v="31"/>
    <n v="37"/>
    <n v="5"/>
    <n v="11"/>
    <n v="5"/>
    <s v="&gt;552"/>
    <n v="59628"/>
    <m/>
    <x v="139"/>
    <s v="San Bernardino"/>
    <m/>
  </r>
  <r>
    <n v="92325"/>
    <n v="22"/>
    <n v="34"/>
    <n v="56"/>
    <m/>
    <s v="92325"/>
    <n v="52"/>
    <n v="5"/>
    <n v="0"/>
    <n v="0"/>
    <n v="0"/>
    <n v="5"/>
    <s v="&gt;52"/>
    <n v="8647"/>
    <m/>
    <x v="0"/>
    <s v="San Bernardino"/>
    <m/>
  </r>
  <r>
    <n v="92327"/>
    <n v="5"/>
    <n v="5"/>
    <s v="&gt;0"/>
    <m/>
    <s v="92327"/>
    <n v="5"/>
    <n v="5"/>
    <n v="0"/>
    <n v="0"/>
    <n v="0"/>
    <n v="0"/>
    <s v="&gt;0"/>
    <n v="835"/>
    <m/>
    <x v="135"/>
    <s v="San Bernardino"/>
    <m/>
  </r>
  <r>
    <n v="92329"/>
    <n v="5"/>
    <n v="5"/>
    <s v="&gt;0"/>
    <m/>
    <s v="92329"/>
    <n v="5"/>
    <n v="0"/>
    <n v="0"/>
    <n v="0"/>
    <n v="5"/>
    <n v="0"/>
    <s v="&gt;0"/>
    <n v="0"/>
    <n v="1"/>
    <x v="2"/>
    <e v="#N/A"/>
    <m/>
  </r>
  <r>
    <n v="92331"/>
    <n v="5"/>
    <n v="0"/>
    <s v="&gt;0"/>
    <m/>
    <s v="92331"/>
    <n v="5"/>
    <n v="0"/>
    <n v="0"/>
    <n v="0"/>
    <n v="0"/>
    <n v="0"/>
    <s v="&gt;0"/>
    <n v="0"/>
    <n v="1"/>
    <x v="2"/>
    <e v="#N/A"/>
    <m/>
  </r>
  <r>
    <n v="92332"/>
    <n v="5"/>
    <n v="0"/>
    <s v="&gt;0"/>
    <m/>
    <s v="92332"/>
    <n v="5"/>
    <n v="0"/>
    <n v="0"/>
    <n v="0"/>
    <n v="0"/>
    <n v="0"/>
    <s v="&gt;0"/>
    <n v="94"/>
    <m/>
    <x v="0"/>
    <s v="San Bernardino"/>
    <m/>
  </r>
  <r>
    <n v="92333"/>
    <n v="5"/>
    <n v="5"/>
    <s v="&gt;0"/>
    <m/>
    <s v="92333"/>
    <n v="5"/>
    <n v="5"/>
    <n v="0"/>
    <n v="0"/>
    <n v="0"/>
    <n v="0"/>
    <s v="&gt;0"/>
    <n v="409"/>
    <m/>
    <x v="137"/>
    <s v="San Bernardino"/>
    <m/>
  </r>
  <r>
    <n v="92334"/>
    <n v="5"/>
    <n v="5"/>
    <s v="&gt;0"/>
    <m/>
    <s v="92334"/>
    <n v="5"/>
    <n v="0"/>
    <n v="0"/>
    <n v="0"/>
    <n v="0"/>
    <n v="0"/>
    <s v="&gt;0"/>
    <n v="0"/>
    <n v="1"/>
    <x v="2"/>
    <e v="#N/A"/>
    <m/>
  </r>
  <r>
    <n v="92335"/>
    <n v="478"/>
    <n v="424"/>
    <n v="902"/>
    <m/>
    <s v="92335"/>
    <n v="832"/>
    <n v="25"/>
    <n v="32"/>
    <n v="5"/>
    <n v="5"/>
    <n v="5"/>
    <s v="&gt;889"/>
    <n v="99242"/>
    <m/>
    <x v="140"/>
    <s v="San Bernardino"/>
    <m/>
  </r>
  <r>
    <n v="92336"/>
    <n v="513"/>
    <n v="454"/>
    <n v="967"/>
    <m/>
    <s v="92336"/>
    <n v="866"/>
    <n v="12"/>
    <n v="36"/>
    <n v="5"/>
    <n v="33"/>
    <n v="5"/>
    <s v="&gt;947"/>
    <n v="98731"/>
    <m/>
    <x v="140"/>
    <s v="San Bernardino"/>
    <m/>
  </r>
  <r>
    <n v="92337"/>
    <n v="166"/>
    <n v="156"/>
    <n v="322"/>
    <m/>
    <s v="92337"/>
    <n v="282"/>
    <n v="5"/>
    <n v="17"/>
    <n v="0"/>
    <n v="16"/>
    <n v="0"/>
    <s v="&gt;315"/>
    <n v="39600"/>
    <m/>
    <x v="140"/>
    <s v="San Bernardino"/>
    <m/>
  </r>
  <r>
    <n v="92338"/>
    <n v="0"/>
    <n v="5"/>
    <s v="&gt;0"/>
    <m/>
    <s v="92338"/>
    <n v="5"/>
    <n v="0"/>
    <n v="0"/>
    <n v="0"/>
    <n v="0"/>
    <n v="0"/>
    <s v="&gt;0"/>
    <n v="0"/>
    <m/>
    <x v="0"/>
    <s v="San Bernardino"/>
    <m/>
  </r>
  <r>
    <n v="92339"/>
    <n v="5"/>
    <n v="5"/>
    <s v="&gt;0"/>
    <m/>
    <s v="92339"/>
    <n v="5"/>
    <n v="0"/>
    <n v="0"/>
    <n v="5"/>
    <n v="0"/>
    <n v="0"/>
    <s v="&gt;0"/>
    <n v="1382"/>
    <m/>
    <x v="0"/>
    <s v="San Bernardino"/>
    <m/>
  </r>
  <r>
    <n v="92340"/>
    <n v="0"/>
    <n v="5"/>
    <s v="&gt;0"/>
    <m/>
    <s v="92340"/>
    <n v="5"/>
    <n v="0"/>
    <n v="0"/>
    <n v="0"/>
    <n v="0"/>
    <n v="0"/>
    <s v="&gt;0"/>
    <n v="0"/>
    <n v="1"/>
    <x v="2"/>
    <e v="#N/A"/>
    <m/>
  </r>
  <r>
    <n v="92341"/>
    <n v="5"/>
    <n v="0"/>
    <s v="&gt;0"/>
    <m/>
    <s v="92341"/>
    <n v="5"/>
    <n v="0"/>
    <n v="0"/>
    <n v="0"/>
    <n v="0"/>
    <n v="0"/>
    <s v="&gt;0"/>
    <n v="248"/>
    <m/>
    <x v="0"/>
    <s v="San Bernardino"/>
    <m/>
  </r>
  <r>
    <n v="92342"/>
    <n v="19"/>
    <n v="23"/>
    <n v="42"/>
    <m/>
    <s v="92342"/>
    <n v="36"/>
    <n v="5"/>
    <n v="5"/>
    <n v="0"/>
    <n v="5"/>
    <n v="0"/>
    <s v="&gt;36"/>
    <n v="6725"/>
    <m/>
    <x v="0"/>
    <s v="San Bernardino"/>
    <m/>
  </r>
  <r>
    <n v="92343"/>
    <n v="5"/>
    <n v="5"/>
    <s v="&gt;0"/>
    <m/>
    <s v="92343"/>
    <n v="5"/>
    <n v="0"/>
    <n v="0"/>
    <n v="0"/>
    <n v="0"/>
    <n v="0"/>
    <s v="&gt;0"/>
    <n v="0"/>
    <n v="1"/>
    <x v="2"/>
    <e v="#N/A"/>
    <m/>
  </r>
  <r>
    <n v="92344"/>
    <n v="99"/>
    <n v="122"/>
    <n v="221"/>
    <m/>
    <s v="92344"/>
    <n v="189"/>
    <n v="5"/>
    <n v="14"/>
    <n v="5"/>
    <n v="5"/>
    <n v="5"/>
    <s v="&gt;203"/>
    <n v="22415"/>
    <m/>
    <x v="0"/>
    <s v="San Bernardino"/>
    <m/>
  </r>
  <r>
    <n v="92345"/>
    <n v="459"/>
    <n v="435"/>
    <n v="894"/>
    <m/>
    <s v="92345"/>
    <n v="779"/>
    <n v="46"/>
    <n v="33"/>
    <n v="5"/>
    <n v="33"/>
    <n v="5"/>
    <s v="&gt;891"/>
    <n v="83731"/>
    <m/>
    <x v="141"/>
    <s v="San Bernardino"/>
    <m/>
  </r>
  <r>
    <n v="92346"/>
    <n v="266"/>
    <n v="325"/>
    <n v="591"/>
    <m/>
    <s v="92346"/>
    <n v="488"/>
    <n v="22"/>
    <n v="27"/>
    <n v="39"/>
    <n v="11"/>
    <n v="5"/>
    <s v="&gt;587"/>
    <n v="63395"/>
    <m/>
    <x v="142"/>
    <s v="San Bernardino"/>
    <m/>
  </r>
  <r>
    <n v="92347"/>
    <n v="5"/>
    <n v="5"/>
    <s v="&gt;0"/>
    <m/>
    <s v="92347"/>
    <n v="5"/>
    <n v="5"/>
    <n v="0"/>
    <n v="0"/>
    <n v="0"/>
    <n v="0"/>
    <s v="&gt;0"/>
    <n v="683"/>
    <m/>
    <x v="135"/>
    <s v="San Bernardino"/>
    <m/>
  </r>
  <r>
    <n v="92350"/>
    <n v="5"/>
    <n v="5"/>
    <s v="&gt;0"/>
    <m/>
    <s v="92350"/>
    <n v="5"/>
    <n v="0"/>
    <n v="0"/>
    <n v="0"/>
    <n v="0"/>
    <n v="0"/>
    <s v="&gt;0"/>
    <n v="0"/>
    <n v="1"/>
    <x v="2"/>
    <e v="#N/A"/>
    <m/>
  </r>
  <r>
    <n v="92351"/>
    <n v="5"/>
    <n v="0"/>
    <s v="&gt;0"/>
    <m/>
    <s v="92351"/>
    <n v="5"/>
    <n v="0"/>
    <n v="0"/>
    <n v="0"/>
    <n v="0"/>
    <n v="0"/>
    <s v="&gt;0"/>
    <n v="0"/>
    <n v="1"/>
    <x v="2"/>
    <e v="#N/A"/>
    <m/>
  </r>
  <r>
    <n v="92352"/>
    <n v="16"/>
    <n v="20"/>
    <n v="36"/>
    <m/>
    <s v="92352"/>
    <n v="34"/>
    <n v="0"/>
    <n v="5"/>
    <n v="0"/>
    <n v="5"/>
    <n v="0"/>
    <s v="&gt;34"/>
    <n v="6319"/>
    <m/>
    <x v="0"/>
    <s v="San Bernardino"/>
    <m/>
  </r>
  <r>
    <n v="92353"/>
    <n v="0"/>
    <n v="5"/>
    <s v="&gt;0"/>
    <m/>
    <s v="92353"/>
    <n v="5"/>
    <n v="0"/>
    <n v="0"/>
    <n v="5"/>
    <n v="0"/>
    <n v="0"/>
    <s v="&gt;0"/>
    <n v="0"/>
    <n v="1"/>
    <x v="2"/>
    <e v="#N/A"/>
    <m/>
  </r>
  <r>
    <n v="92354"/>
    <n v="112"/>
    <n v="139"/>
    <n v="251"/>
    <m/>
    <s v="92354"/>
    <n v="131"/>
    <n v="5"/>
    <n v="19"/>
    <n v="72"/>
    <n v="5"/>
    <n v="19"/>
    <s v="&gt;241"/>
    <n v="22991"/>
    <m/>
    <x v="143"/>
    <s v="San Bernardino"/>
    <m/>
  </r>
  <r>
    <n v="92355"/>
    <n v="5"/>
    <n v="5"/>
    <s v="&gt;0"/>
    <m/>
    <s v="92355"/>
    <n v="5"/>
    <n v="0"/>
    <n v="0"/>
    <n v="0"/>
    <n v="0"/>
    <n v="0"/>
    <s v="&gt;0"/>
    <n v="0"/>
    <n v="1"/>
    <x v="2"/>
    <e v="#N/A"/>
    <m/>
  </r>
  <r>
    <n v="92356"/>
    <n v="17"/>
    <n v="51"/>
    <n v="68"/>
    <m/>
    <s v="92356"/>
    <n v="46"/>
    <n v="5"/>
    <n v="13"/>
    <n v="0"/>
    <n v="0"/>
    <n v="5"/>
    <s v="&gt;59"/>
    <n v="6199"/>
    <m/>
    <x v="0"/>
    <s v="San Bernardino"/>
    <m/>
  </r>
  <r>
    <n v="92358"/>
    <n v="5"/>
    <n v="5"/>
    <s v="&gt;0"/>
    <m/>
    <s v="92358"/>
    <n v="5"/>
    <n v="0"/>
    <n v="0"/>
    <n v="0"/>
    <n v="0"/>
    <n v="0"/>
    <s v="&gt;0"/>
    <n v="701"/>
    <m/>
    <x v="0"/>
    <s v="San Bernardino"/>
    <m/>
  </r>
  <r>
    <n v="92359"/>
    <n v="36"/>
    <n v="33"/>
    <n v="69"/>
    <m/>
    <s v="92359"/>
    <n v="60"/>
    <n v="5"/>
    <n v="5"/>
    <n v="0"/>
    <n v="5"/>
    <n v="0"/>
    <s v="&gt;60"/>
    <n v="9779"/>
    <m/>
    <x v="142"/>
    <s v="San Bernardino"/>
    <m/>
  </r>
  <r>
    <n v="92363"/>
    <n v="5"/>
    <n v="17"/>
    <s v="&gt;17"/>
    <m/>
    <s v="92363"/>
    <n v="22"/>
    <n v="5"/>
    <n v="0"/>
    <n v="0"/>
    <n v="0"/>
    <n v="0"/>
    <s v="&gt;22"/>
    <n v="5374"/>
    <m/>
    <x v="144"/>
    <s v="San Bernardino"/>
    <m/>
  </r>
  <r>
    <n v="92364"/>
    <n v="0"/>
    <n v="5"/>
    <s v="&gt;0"/>
    <m/>
    <s v="92364"/>
    <n v="5"/>
    <n v="0"/>
    <n v="0"/>
    <n v="0"/>
    <n v="0"/>
    <n v="0"/>
    <s v="&gt;0"/>
    <n v="5"/>
    <m/>
    <x v="0"/>
    <s v="San Bernardino"/>
    <m/>
  </r>
  <r>
    <n v="92365"/>
    <n v="5"/>
    <n v="5"/>
    <s v="&gt;0"/>
    <m/>
    <s v="92365"/>
    <n v="12"/>
    <n v="0"/>
    <n v="0"/>
    <n v="0"/>
    <n v="0"/>
    <n v="0"/>
    <n v="12"/>
    <n v="2527"/>
    <m/>
    <x v="0"/>
    <s v="San Bernardino"/>
    <m/>
  </r>
  <r>
    <n v="92366"/>
    <n v="5"/>
    <n v="0"/>
    <s v="&gt;0"/>
    <m/>
    <s v="92366"/>
    <n v="5"/>
    <n v="0"/>
    <n v="0"/>
    <n v="0"/>
    <n v="0"/>
    <n v="0"/>
    <s v="&gt;0"/>
    <n v="0"/>
    <n v="1"/>
    <x v="2"/>
    <e v="#N/A"/>
    <m/>
  </r>
  <r>
    <n v="92367"/>
    <n v="0"/>
    <n v="5"/>
    <s v="&gt;0"/>
    <m/>
    <s v="92367"/>
    <n v="0"/>
    <n v="0"/>
    <n v="5"/>
    <n v="0"/>
    <n v="0"/>
    <n v="0"/>
    <s v="&gt;0"/>
    <n v="0"/>
    <n v="1"/>
    <x v="2"/>
    <e v="#N/A"/>
    <m/>
  </r>
  <r>
    <n v="92368"/>
    <n v="5"/>
    <n v="5"/>
    <s v="&gt;0"/>
    <m/>
    <s v="92368"/>
    <n v="5"/>
    <n v="0"/>
    <n v="0"/>
    <n v="0"/>
    <n v="5"/>
    <n v="0"/>
    <s v="&gt;0"/>
    <n v="1058"/>
    <m/>
    <x v="145"/>
    <s v="San Bernardino"/>
    <m/>
  </r>
  <r>
    <n v="92369"/>
    <n v="0"/>
    <n v="5"/>
    <s v="&gt;0"/>
    <m/>
    <s v="92369"/>
    <n v="0"/>
    <n v="0"/>
    <n v="0"/>
    <n v="0"/>
    <n v="0"/>
    <n v="5"/>
    <s v="&gt;0"/>
    <n v="0"/>
    <n v="1"/>
    <x v="2"/>
    <e v="#N/A"/>
    <m/>
  </r>
  <r>
    <n v="92371"/>
    <n v="55"/>
    <n v="45"/>
    <n v="100"/>
    <m/>
    <s v="92371"/>
    <n v="88"/>
    <n v="5"/>
    <n v="0"/>
    <n v="0"/>
    <n v="5"/>
    <n v="5"/>
    <s v="&gt;88"/>
    <n v="20881"/>
    <m/>
    <x v="0"/>
    <s v="San Bernardino"/>
    <m/>
  </r>
  <r>
    <n v="92372"/>
    <n v="17"/>
    <n v="19"/>
    <n v="36"/>
    <m/>
    <s v="92372"/>
    <n v="32"/>
    <n v="5"/>
    <n v="0"/>
    <n v="0"/>
    <n v="5"/>
    <n v="0"/>
    <s v="&gt;32"/>
    <n v="5796"/>
    <m/>
    <x v="0"/>
    <s v="San Bernardino"/>
    <m/>
  </r>
  <r>
    <n v="92373"/>
    <n v="121"/>
    <n v="132"/>
    <n v="253"/>
    <m/>
    <s v="92373"/>
    <n v="201"/>
    <n v="34"/>
    <n v="5"/>
    <n v="5"/>
    <n v="5"/>
    <n v="5"/>
    <s v="&gt;235"/>
    <n v="32433"/>
    <m/>
    <x v="146"/>
    <s v="San Bernardino"/>
    <m/>
  </r>
  <r>
    <n v="92374"/>
    <n v="159"/>
    <n v="194"/>
    <n v="353"/>
    <m/>
    <s v="92374"/>
    <n v="280"/>
    <n v="16"/>
    <n v="18"/>
    <n v="30"/>
    <n v="5"/>
    <n v="5"/>
    <s v="&gt;344"/>
    <n v="44131"/>
    <m/>
    <x v="146"/>
    <s v="San Bernardino"/>
    <m/>
  </r>
  <r>
    <n v="92376"/>
    <n v="440"/>
    <n v="446"/>
    <n v="886"/>
    <m/>
    <s v="92376"/>
    <n v="760"/>
    <n v="19"/>
    <n v="66"/>
    <n v="5"/>
    <n v="36"/>
    <n v="5"/>
    <s v="&gt;881"/>
    <n v="86719"/>
    <m/>
    <x v="147"/>
    <s v="San Bernardino"/>
    <m/>
  </r>
  <r>
    <n v="92377"/>
    <n v="95"/>
    <n v="147"/>
    <n v="242"/>
    <m/>
    <s v="92377"/>
    <n v="187"/>
    <n v="5"/>
    <n v="37"/>
    <n v="0"/>
    <n v="5"/>
    <n v="5"/>
    <s v="&gt;224"/>
    <n v="20606"/>
    <m/>
    <x v="147"/>
    <s v="San Bernardino"/>
    <m/>
  </r>
  <r>
    <n v="92378"/>
    <n v="5"/>
    <n v="5"/>
    <s v="&gt;0"/>
    <m/>
    <s v="92378"/>
    <n v="5"/>
    <n v="0"/>
    <n v="0"/>
    <n v="0"/>
    <n v="0"/>
    <n v="0"/>
    <s v="&gt;0"/>
    <n v="163"/>
    <m/>
    <x v="0"/>
    <s v="San Bernardino"/>
    <m/>
  </r>
  <r>
    <n v="92382"/>
    <n v="13"/>
    <n v="16"/>
    <n v="29"/>
    <m/>
    <s v="92382"/>
    <n v="27"/>
    <n v="5"/>
    <n v="0"/>
    <n v="0"/>
    <n v="5"/>
    <n v="0"/>
    <s v="&gt;27"/>
    <n v="4816"/>
    <m/>
    <x v="0"/>
    <s v="San Bernardino"/>
    <m/>
  </r>
  <r>
    <n v="92383"/>
    <n v="0"/>
    <n v="5"/>
    <s v="&gt;0"/>
    <m/>
    <s v="92383"/>
    <n v="5"/>
    <n v="0"/>
    <n v="0"/>
    <n v="0"/>
    <n v="0"/>
    <n v="0"/>
    <s v="&gt;0"/>
    <n v="0"/>
    <n v="1"/>
    <x v="2"/>
    <e v="#N/A"/>
    <m/>
  </r>
  <r>
    <n v="92384"/>
    <n v="5"/>
    <n v="0"/>
    <s v="&gt;0"/>
    <m/>
    <s v="92384"/>
    <n v="5"/>
    <n v="0"/>
    <n v="0"/>
    <n v="0"/>
    <n v="0"/>
    <n v="0"/>
    <s v="&gt;0"/>
    <n v="18"/>
    <m/>
    <x v="0"/>
    <s v="Inyo"/>
    <m/>
  </r>
  <r>
    <n v="92385"/>
    <n v="0"/>
    <n v="5"/>
    <s v="&gt;0"/>
    <m/>
    <s v="92385"/>
    <n v="5"/>
    <n v="0"/>
    <n v="0"/>
    <n v="0"/>
    <n v="0"/>
    <n v="0"/>
    <s v="&gt;0"/>
    <n v="235"/>
    <m/>
    <x v="0"/>
    <s v="San Bernardino"/>
    <m/>
  </r>
  <r>
    <n v="92386"/>
    <n v="5"/>
    <n v="5"/>
    <s v="&gt;0"/>
    <m/>
    <s v="92386"/>
    <n v="12"/>
    <n v="5"/>
    <n v="0"/>
    <n v="0"/>
    <n v="0"/>
    <n v="0"/>
    <s v="&gt;12"/>
    <n v="2038"/>
    <m/>
    <x v="137"/>
    <s v="San Bernardino"/>
    <m/>
  </r>
  <r>
    <n v="92387"/>
    <n v="0"/>
    <n v="5"/>
    <s v="&gt;0"/>
    <m/>
    <s v="92387"/>
    <n v="5"/>
    <n v="0"/>
    <n v="0"/>
    <n v="0"/>
    <n v="0"/>
    <n v="0"/>
    <s v="&gt;0"/>
    <n v="0"/>
    <n v="1"/>
    <x v="2"/>
    <e v="#N/A"/>
    <m/>
  </r>
  <r>
    <n v="92389"/>
    <n v="5"/>
    <n v="0"/>
    <s v="&gt;0"/>
    <m/>
    <s v="92389"/>
    <n v="5"/>
    <n v="0"/>
    <n v="0"/>
    <n v="0"/>
    <n v="0"/>
    <n v="0"/>
    <s v="&gt;0"/>
    <n v="212"/>
    <m/>
    <x v="0"/>
    <s v="Inyo"/>
    <m/>
  </r>
  <r>
    <n v="92391"/>
    <n v="5"/>
    <n v="5"/>
    <s v="&gt;0"/>
    <m/>
    <s v="92391"/>
    <n v="5"/>
    <n v="5"/>
    <n v="5"/>
    <n v="0"/>
    <n v="0"/>
    <n v="0"/>
    <s v="&gt;0"/>
    <n v="2263"/>
    <m/>
    <x v="0"/>
    <s v="San Bernardino"/>
    <m/>
  </r>
  <r>
    <n v="92392"/>
    <n v="408"/>
    <n v="473"/>
    <n v="881"/>
    <m/>
    <s v="92392"/>
    <n v="737"/>
    <n v="33"/>
    <n v="55"/>
    <n v="5"/>
    <n v="47"/>
    <n v="5"/>
    <s v="&gt;872"/>
    <n v="56938"/>
    <m/>
    <x v="145"/>
    <s v="San Bernardino"/>
    <m/>
  </r>
  <r>
    <n v="92393"/>
    <n v="5"/>
    <n v="5"/>
    <s v="&gt;0"/>
    <m/>
    <s v="92393"/>
    <n v="5"/>
    <n v="0"/>
    <n v="0"/>
    <n v="0"/>
    <n v="5"/>
    <n v="0"/>
    <s v="&gt;0"/>
    <n v="0"/>
    <n v="1"/>
    <x v="2"/>
    <e v="#N/A"/>
    <m/>
  </r>
  <r>
    <n v="92394"/>
    <n v="226"/>
    <n v="229"/>
    <n v="455"/>
    <m/>
    <s v="92394"/>
    <n v="384"/>
    <n v="24"/>
    <n v="28"/>
    <n v="0"/>
    <n v="17"/>
    <n v="5"/>
    <s v="&gt;453"/>
    <n v="34836"/>
    <m/>
    <x v="145"/>
    <s v="San Bernardino"/>
    <m/>
  </r>
  <r>
    <n v="92395"/>
    <n v="225"/>
    <n v="232"/>
    <n v="457"/>
    <m/>
    <s v="92395"/>
    <n v="381"/>
    <n v="41"/>
    <n v="19"/>
    <n v="0"/>
    <n v="13"/>
    <n v="5"/>
    <s v="&gt;454"/>
    <n v="45692"/>
    <m/>
    <x v="145"/>
    <s v="San Bernardino"/>
    <m/>
  </r>
  <r>
    <n v="92397"/>
    <n v="5"/>
    <n v="5"/>
    <s v="&gt;0"/>
    <m/>
    <s v="92397"/>
    <n v="13"/>
    <n v="5"/>
    <n v="0"/>
    <n v="0"/>
    <n v="5"/>
    <n v="0"/>
    <s v="&gt;13"/>
    <n v="4638"/>
    <m/>
    <x v="0"/>
    <s v="San Bernardino"/>
    <m/>
  </r>
  <r>
    <n v="92398"/>
    <n v="5"/>
    <n v="5"/>
    <s v="&gt;0"/>
    <m/>
    <s v="92398"/>
    <n v="12"/>
    <n v="5"/>
    <n v="0"/>
    <n v="0"/>
    <n v="0"/>
    <n v="0"/>
    <s v="&gt;12"/>
    <n v="1643"/>
    <m/>
    <x v="0"/>
    <s v="San Bernardino"/>
    <m/>
  </r>
  <r>
    <n v="92399"/>
    <n v="188"/>
    <n v="267"/>
    <n v="455"/>
    <m/>
    <s v="92399"/>
    <n v="351"/>
    <n v="28"/>
    <n v="17"/>
    <n v="44"/>
    <n v="14"/>
    <n v="5"/>
    <s v="&gt;454"/>
    <n v="55070"/>
    <m/>
    <x v="148"/>
    <s v="San Bernardino"/>
    <m/>
  </r>
  <r>
    <n v="92401"/>
    <n v="14"/>
    <n v="18"/>
    <n v="32"/>
    <m/>
    <s v="92401"/>
    <n v="24"/>
    <n v="5"/>
    <n v="0"/>
    <n v="0"/>
    <n v="0"/>
    <n v="0"/>
    <s v="&gt;24"/>
    <n v="1971"/>
    <m/>
    <x v="149"/>
    <s v="San Bernardino"/>
    <m/>
  </r>
  <r>
    <n v="92403"/>
    <n v="0"/>
    <n v="5"/>
    <s v="&gt;0"/>
    <m/>
    <s v="92403"/>
    <n v="0"/>
    <n v="5"/>
    <n v="0"/>
    <n v="0"/>
    <n v="0"/>
    <n v="0"/>
    <s v="&gt;0"/>
    <n v="0"/>
    <n v="1"/>
    <x v="2"/>
    <e v="#N/A"/>
    <m/>
  </r>
  <r>
    <n v="92404"/>
    <n v="331"/>
    <n v="367"/>
    <n v="698"/>
    <m/>
    <s v="92404"/>
    <n v="560"/>
    <n v="54"/>
    <n v="24"/>
    <n v="27"/>
    <n v="19"/>
    <n v="14"/>
    <n v="698"/>
    <n v="63261"/>
    <m/>
    <x v="149"/>
    <s v="San Bernardino"/>
    <m/>
  </r>
  <r>
    <n v="92405"/>
    <n v="158"/>
    <n v="150"/>
    <n v="308"/>
    <m/>
    <s v="92405"/>
    <n v="262"/>
    <n v="29"/>
    <n v="5"/>
    <n v="5"/>
    <n v="5"/>
    <n v="5"/>
    <s v="&gt;291"/>
    <n v="30782"/>
    <m/>
    <x v="149"/>
    <s v="San Bernardino"/>
    <m/>
  </r>
  <r>
    <n v="92406"/>
    <n v="0"/>
    <n v="5"/>
    <s v="&gt;0"/>
    <m/>
    <s v="92406"/>
    <n v="5"/>
    <n v="5"/>
    <n v="0"/>
    <n v="0"/>
    <n v="0"/>
    <n v="0"/>
    <s v="&gt;0"/>
    <n v="0"/>
    <n v="1"/>
    <x v="2"/>
    <e v="#N/A"/>
    <m/>
  </r>
  <r>
    <n v="92407"/>
    <n v="320"/>
    <n v="289"/>
    <n v="609"/>
    <m/>
    <s v="92407"/>
    <n v="532"/>
    <n v="29"/>
    <n v="29"/>
    <n v="0"/>
    <n v="15"/>
    <n v="5"/>
    <s v="&gt;605"/>
    <n v="67866"/>
    <m/>
    <x v="149"/>
    <s v="San Bernardino"/>
    <m/>
  </r>
  <r>
    <n v="92408"/>
    <n v="71"/>
    <n v="88"/>
    <n v="159"/>
    <m/>
    <s v="92408"/>
    <n v="130"/>
    <n v="11"/>
    <n v="16"/>
    <n v="5"/>
    <n v="0"/>
    <n v="5"/>
    <s v="&gt;157"/>
    <n v="14312"/>
    <m/>
    <x v="149"/>
    <s v="San Bernardino"/>
    <m/>
  </r>
  <r>
    <n v="92410"/>
    <n v="265"/>
    <n v="278"/>
    <n v="543"/>
    <m/>
    <s v="92410"/>
    <n v="466"/>
    <n v="59"/>
    <n v="5"/>
    <n v="0"/>
    <n v="5"/>
    <n v="5"/>
    <s v="&gt;525"/>
    <n v="44685"/>
    <m/>
    <x v="149"/>
    <s v="San Bernardino"/>
    <m/>
  </r>
  <r>
    <n v="92411"/>
    <n v="161"/>
    <n v="161"/>
    <n v="322"/>
    <m/>
    <s v="92411"/>
    <n v="252"/>
    <n v="17"/>
    <n v="5"/>
    <n v="5"/>
    <n v="5"/>
    <n v="45"/>
    <s v="&gt;314"/>
    <n v="26361"/>
    <m/>
    <x v="149"/>
    <s v="San Bernardino"/>
    <m/>
  </r>
  <r>
    <n v="92413"/>
    <n v="0"/>
    <n v="5"/>
    <s v="&gt;0"/>
    <m/>
    <s v="92413"/>
    <n v="5"/>
    <n v="0"/>
    <n v="0"/>
    <n v="0"/>
    <n v="0"/>
    <n v="0"/>
    <s v="&gt;0"/>
    <n v="0"/>
    <n v="1"/>
    <x v="2"/>
    <e v="#N/A"/>
    <m/>
  </r>
  <r>
    <n v="92415"/>
    <n v="5"/>
    <n v="0"/>
    <s v="&gt;0"/>
    <m/>
    <s v="92415"/>
    <n v="5"/>
    <n v="0"/>
    <n v="0"/>
    <n v="0"/>
    <n v="0"/>
    <n v="5"/>
    <s v="&gt;0"/>
    <n v="0"/>
    <n v="1"/>
    <x v="2"/>
    <e v="#N/A"/>
    <m/>
  </r>
  <r>
    <n v="92423"/>
    <n v="5"/>
    <n v="5"/>
    <s v="&gt;0"/>
    <m/>
    <s v="92423"/>
    <n v="5"/>
    <n v="0"/>
    <n v="0"/>
    <n v="0"/>
    <n v="0"/>
    <n v="5"/>
    <s v="&gt;0"/>
    <n v="0"/>
    <n v="1"/>
    <x v="2"/>
    <e v="#N/A"/>
    <m/>
  </r>
  <r>
    <n v="92424"/>
    <n v="0"/>
    <n v="5"/>
    <s v="&gt;0"/>
    <m/>
    <s v="92424"/>
    <n v="5"/>
    <n v="0"/>
    <n v="0"/>
    <n v="0"/>
    <n v="0"/>
    <n v="0"/>
    <s v="&gt;0"/>
    <n v="0"/>
    <n v="1"/>
    <x v="2"/>
    <e v="#N/A"/>
    <m/>
  </r>
  <r>
    <n v="92425"/>
    <n v="5"/>
    <n v="0"/>
    <s v="&gt;0"/>
    <m/>
    <s v="92425"/>
    <n v="5"/>
    <n v="0"/>
    <n v="0"/>
    <n v="0"/>
    <n v="0"/>
    <n v="0"/>
    <s v="&gt;0"/>
    <n v="0"/>
    <n v="1"/>
    <x v="2"/>
    <e v="#N/A"/>
    <m/>
  </r>
  <r>
    <n v="92431"/>
    <n v="0"/>
    <n v="5"/>
    <s v="&gt;0"/>
    <m/>
    <s v="92431"/>
    <n v="5"/>
    <n v="0"/>
    <n v="0"/>
    <n v="0"/>
    <n v="0"/>
    <n v="0"/>
    <s v="&gt;0"/>
    <n v="0"/>
    <n v="1"/>
    <x v="2"/>
    <e v="#N/A"/>
    <m/>
  </r>
  <r>
    <n v="92435"/>
    <n v="0"/>
    <n v="5"/>
    <s v="&gt;0"/>
    <m/>
    <s v="92435"/>
    <n v="5"/>
    <n v="0"/>
    <n v="0"/>
    <n v="0"/>
    <n v="0"/>
    <n v="0"/>
    <s v="&gt;0"/>
    <n v="0"/>
    <n v="1"/>
    <x v="2"/>
    <e v="#N/A"/>
    <m/>
  </r>
  <r>
    <n v="92440"/>
    <n v="5"/>
    <n v="0"/>
    <s v="&gt;0"/>
    <m/>
    <s v="92440"/>
    <n v="5"/>
    <n v="0"/>
    <n v="0"/>
    <n v="5"/>
    <n v="0"/>
    <n v="0"/>
    <s v="&gt;0"/>
    <n v="0"/>
    <n v="1"/>
    <x v="2"/>
    <e v="#N/A"/>
    <m/>
  </r>
  <r>
    <n v="92443"/>
    <n v="0"/>
    <n v="5"/>
    <s v="&gt;0"/>
    <m/>
    <s v="92443"/>
    <n v="5"/>
    <n v="0"/>
    <n v="0"/>
    <n v="0"/>
    <n v="0"/>
    <n v="0"/>
    <s v="&gt;0"/>
    <n v="0"/>
    <n v="1"/>
    <x v="2"/>
    <e v="#N/A"/>
    <m/>
  </r>
  <r>
    <n v="92445"/>
    <n v="5"/>
    <n v="0"/>
    <s v="&gt;0"/>
    <m/>
    <s v="92445"/>
    <n v="5"/>
    <n v="0"/>
    <n v="0"/>
    <n v="0"/>
    <n v="0"/>
    <n v="0"/>
    <s v="&gt;0"/>
    <n v="0"/>
    <n v="1"/>
    <x v="2"/>
    <e v="#N/A"/>
    <m/>
  </r>
  <r>
    <n v="92453"/>
    <n v="0"/>
    <n v="5"/>
    <s v="&gt;0"/>
    <m/>
    <s v="92453"/>
    <n v="5"/>
    <n v="0"/>
    <n v="0"/>
    <n v="0"/>
    <n v="0"/>
    <n v="0"/>
    <s v="&gt;0"/>
    <n v="0"/>
    <n v="1"/>
    <x v="2"/>
    <e v="#N/A"/>
    <m/>
  </r>
  <r>
    <n v="92454"/>
    <n v="5"/>
    <n v="0"/>
    <s v="&gt;0"/>
    <m/>
    <s v="92454"/>
    <n v="5"/>
    <n v="0"/>
    <n v="0"/>
    <n v="0"/>
    <n v="0"/>
    <n v="0"/>
    <s v="&gt;0"/>
    <n v="0"/>
    <n v="1"/>
    <x v="2"/>
    <e v="#N/A"/>
    <m/>
  </r>
  <r>
    <n v="92455"/>
    <n v="5"/>
    <n v="0"/>
    <s v="&gt;0"/>
    <m/>
    <s v="92455"/>
    <n v="5"/>
    <n v="0"/>
    <n v="0"/>
    <n v="0"/>
    <n v="0"/>
    <n v="0"/>
    <s v="&gt;0"/>
    <n v="0"/>
    <n v="1"/>
    <x v="2"/>
    <e v="#N/A"/>
    <m/>
  </r>
  <r>
    <n v="92482"/>
    <n v="5"/>
    <n v="0"/>
    <s v="&gt;0"/>
    <m/>
    <s v="92482"/>
    <n v="5"/>
    <n v="0"/>
    <n v="0"/>
    <n v="0"/>
    <n v="0"/>
    <n v="0"/>
    <s v="&gt;0"/>
    <n v="0"/>
    <n v="1"/>
    <x v="2"/>
    <e v="#N/A"/>
    <m/>
  </r>
  <r>
    <n v="92501"/>
    <n v="81"/>
    <n v="76"/>
    <n v="157"/>
    <m/>
    <s v="92501"/>
    <n v="132"/>
    <n v="11"/>
    <n v="5"/>
    <n v="0"/>
    <n v="5"/>
    <n v="5"/>
    <s v="&gt;143"/>
    <n v="21967"/>
    <m/>
    <x v="150"/>
    <s v="Riverside"/>
    <m/>
  </r>
  <r>
    <n v="92503"/>
    <n v="395"/>
    <n v="422"/>
    <n v="817"/>
    <m/>
    <s v="92503"/>
    <n v="669"/>
    <n v="42"/>
    <n v="71"/>
    <n v="5"/>
    <n v="25"/>
    <n v="5"/>
    <s v="&gt;807"/>
    <n v="93032"/>
    <m/>
    <x v="150"/>
    <s v="Riverside"/>
    <m/>
  </r>
  <r>
    <n v="92504"/>
    <n v="214"/>
    <n v="237"/>
    <n v="451"/>
    <m/>
    <s v="92504"/>
    <n v="359"/>
    <n v="23"/>
    <n v="38"/>
    <n v="5"/>
    <n v="15"/>
    <n v="11"/>
    <s v="&gt;446"/>
    <n v="62423"/>
    <m/>
    <x v="150"/>
    <s v="Riverside"/>
    <m/>
  </r>
  <r>
    <n v="92505"/>
    <n v="224"/>
    <n v="292"/>
    <n v="516"/>
    <m/>
    <s v="92505"/>
    <n v="366"/>
    <n v="27"/>
    <n v="79"/>
    <n v="33"/>
    <n v="5"/>
    <n v="5"/>
    <s v="&gt;505"/>
    <n v="54706"/>
    <m/>
    <x v="150"/>
    <s v="Riverside"/>
    <m/>
  </r>
  <r>
    <n v="92506"/>
    <n v="155"/>
    <n v="209"/>
    <n v="364"/>
    <m/>
    <s v="92506"/>
    <n v="274"/>
    <n v="13"/>
    <n v="46"/>
    <n v="19"/>
    <n v="11"/>
    <n v="5"/>
    <s v="&gt;363"/>
    <n v="45699"/>
    <m/>
    <x v="150"/>
    <s v="Riverside"/>
    <m/>
  </r>
  <r>
    <n v="92507"/>
    <n v="217"/>
    <n v="188"/>
    <n v="405"/>
    <m/>
    <s v="92507"/>
    <n v="365"/>
    <n v="19"/>
    <n v="13"/>
    <n v="0"/>
    <n v="5"/>
    <n v="5"/>
    <s v="&gt;397"/>
    <n v="59612"/>
    <m/>
    <x v="150"/>
    <s v="Riverside"/>
    <m/>
  </r>
  <r>
    <n v="92508"/>
    <n v="147"/>
    <n v="173"/>
    <n v="320"/>
    <m/>
    <s v="92508"/>
    <n v="251"/>
    <n v="5"/>
    <n v="49"/>
    <n v="0"/>
    <n v="12"/>
    <n v="5"/>
    <s v="&gt;312"/>
    <n v="38518"/>
    <m/>
    <x v="150"/>
    <s v="Riverside"/>
    <m/>
  </r>
  <r>
    <n v="92509"/>
    <n v="358"/>
    <n v="414"/>
    <n v="772"/>
    <m/>
    <s v="92509"/>
    <n v="601"/>
    <n v="5"/>
    <n v="61"/>
    <n v="78"/>
    <n v="20"/>
    <n v="5"/>
    <s v="&gt;760"/>
    <n v="82377"/>
    <m/>
    <x v="81"/>
    <s v="Riverside"/>
    <m/>
  </r>
  <r>
    <n v="92513"/>
    <n v="0"/>
    <n v="5"/>
    <s v="&gt;0"/>
    <m/>
    <s v="92513"/>
    <n v="5"/>
    <n v="0"/>
    <n v="0"/>
    <n v="0"/>
    <n v="0"/>
    <n v="0"/>
    <s v="&gt;0"/>
    <n v="0"/>
    <n v="1"/>
    <x v="2"/>
    <e v="#N/A"/>
    <m/>
  </r>
  <r>
    <n v="92516"/>
    <n v="5"/>
    <n v="0"/>
    <s v="&gt;0"/>
    <m/>
    <s v="92516"/>
    <n v="5"/>
    <n v="0"/>
    <n v="0"/>
    <n v="0"/>
    <n v="0"/>
    <n v="0"/>
    <s v="&gt;0"/>
    <n v="0"/>
    <n v="1"/>
    <x v="2"/>
    <e v="#N/A"/>
    <m/>
  </r>
  <r>
    <n v="92518"/>
    <n v="5"/>
    <n v="5"/>
    <s v="&gt;0"/>
    <m/>
    <s v="92518"/>
    <n v="5"/>
    <n v="0"/>
    <n v="0"/>
    <n v="0"/>
    <n v="0"/>
    <n v="5"/>
    <s v="&gt;0"/>
    <n v="1266"/>
    <m/>
    <x v="0"/>
    <s v="Riverside"/>
    <m/>
  </r>
  <r>
    <n v="92519"/>
    <n v="5"/>
    <n v="0"/>
    <s v="&gt;0"/>
    <m/>
    <s v="92519"/>
    <n v="5"/>
    <n v="0"/>
    <n v="0"/>
    <n v="0"/>
    <n v="0"/>
    <n v="0"/>
    <s v="&gt;0"/>
    <n v="0"/>
    <n v="1"/>
    <x v="2"/>
    <e v="#N/A"/>
    <m/>
  </r>
  <r>
    <n v="92523"/>
    <n v="0"/>
    <n v="5"/>
    <s v="&gt;0"/>
    <m/>
    <s v="92523"/>
    <n v="5"/>
    <n v="0"/>
    <n v="0"/>
    <n v="0"/>
    <n v="0"/>
    <n v="0"/>
    <s v="&gt;0"/>
    <n v="0"/>
    <n v="1"/>
    <x v="2"/>
    <e v="#N/A"/>
    <m/>
  </r>
  <r>
    <n v="92530"/>
    <n v="284"/>
    <n v="229"/>
    <n v="513"/>
    <m/>
    <s v="92530"/>
    <n v="466"/>
    <n v="15"/>
    <n v="16"/>
    <n v="0"/>
    <n v="14"/>
    <n v="5"/>
    <s v="&gt;511"/>
    <n v="56442"/>
    <m/>
    <x v="151"/>
    <s v="Riverside"/>
    <m/>
  </r>
  <r>
    <n v="92531"/>
    <n v="0"/>
    <n v="5"/>
    <s v="&gt;0"/>
    <m/>
    <s v="92531"/>
    <n v="5"/>
    <n v="0"/>
    <n v="0"/>
    <n v="0"/>
    <n v="0"/>
    <n v="0"/>
    <s v="&gt;0"/>
    <n v="0"/>
    <n v="1"/>
    <x v="2"/>
    <e v="#N/A"/>
    <m/>
  </r>
  <r>
    <n v="92532"/>
    <n v="152"/>
    <n v="129"/>
    <n v="281"/>
    <m/>
    <s v="92532"/>
    <n v="252"/>
    <n v="5"/>
    <n v="12"/>
    <n v="0"/>
    <n v="13"/>
    <n v="5"/>
    <s v="&gt;277"/>
    <n v="25333"/>
    <m/>
    <x v="151"/>
    <s v="Riverside"/>
    <m/>
  </r>
  <r>
    <n v="92533"/>
    <n v="5"/>
    <n v="5"/>
    <s v="&gt;0"/>
    <m/>
    <s v="92533"/>
    <n v="5"/>
    <n v="0"/>
    <n v="5"/>
    <n v="0"/>
    <n v="0"/>
    <n v="0"/>
    <s v="&gt;0"/>
    <n v="0"/>
    <n v="1"/>
    <x v="2"/>
    <e v="#N/A"/>
    <m/>
  </r>
  <r>
    <n v="92535"/>
    <n v="5"/>
    <n v="5"/>
    <s v="&gt;0"/>
    <m/>
    <s v="92535"/>
    <n v="5"/>
    <n v="0"/>
    <n v="0"/>
    <n v="0"/>
    <n v="0"/>
    <n v="0"/>
    <s v="&gt;0"/>
    <n v="0"/>
    <n v="1"/>
    <x v="2"/>
    <e v="#N/A"/>
    <m/>
  </r>
  <r>
    <n v="92536"/>
    <n v="15"/>
    <n v="15"/>
    <n v="30"/>
    <m/>
    <s v="92536"/>
    <n v="24"/>
    <n v="5"/>
    <n v="5"/>
    <n v="0"/>
    <n v="5"/>
    <n v="0"/>
    <s v="&gt;24"/>
    <n v="2639"/>
    <m/>
    <x v="0"/>
    <s v="Riverside"/>
    <m/>
  </r>
  <r>
    <n v="92537"/>
    <n v="0"/>
    <n v="5"/>
    <s v="&gt;0"/>
    <m/>
    <s v="92537"/>
    <n v="0"/>
    <n v="0"/>
    <n v="0"/>
    <n v="5"/>
    <n v="0"/>
    <n v="0"/>
    <s v="&gt;0"/>
    <n v="0"/>
    <n v="1"/>
    <x v="2"/>
    <e v="#N/A"/>
    <m/>
  </r>
  <r>
    <n v="92539"/>
    <n v="16"/>
    <n v="5"/>
    <s v="&gt;16"/>
    <m/>
    <s v="92539"/>
    <n v="20"/>
    <n v="0"/>
    <n v="0"/>
    <n v="0"/>
    <n v="5"/>
    <n v="0"/>
    <s v="&gt;20"/>
    <n v="4433"/>
    <m/>
    <x v="0"/>
    <s v="Riverside"/>
    <m/>
  </r>
  <r>
    <n v="92540"/>
    <n v="5"/>
    <n v="0"/>
    <s v="&gt;0"/>
    <m/>
    <s v="92540"/>
    <n v="5"/>
    <n v="0"/>
    <n v="0"/>
    <n v="0"/>
    <n v="0"/>
    <n v="0"/>
    <s v="&gt;0"/>
    <n v="0"/>
    <n v="1"/>
    <x v="2"/>
    <e v="#N/A"/>
    <m/>
  </r>
  <r>
    <n v="92543"/>
    <n v="212"/>
    <n v="180"/>
    <n v="392"/>
    <m/>
    <s v="92543"/>
    <n v="344"/>
    <n v="31"/>
    <n v="5"/>
    <n v="0"/>
    <n v="5"/>
    <n v="5"/>
    <s v="&gt;375"/>
    <n v="37492"/>
    <m/>
    <x v="152"/>
    <s v="Riverside"/>
    <m/>
  </r>
  <r>
    <n v="92544"/>
    <n v="279"/>
    <n v="242"/>
    <n v="521"/>
    <m/>
    <s v="92544"/>
    <n v="451"/>
    <n v="23"/>
    <n v="39"/>
    <n v="0"/>
    <n v="5"/>
    <n v="5"/>
    <s v="&gt;513"/>
    <n v="50392"/>
    <m/>
    <x v="0"/>
    <s v="Riverside"/>
    <m/>
  </r>
  <r>
    <n v="92545"/>
    <n v="186"/>
    <n v="237"/>
    <n v="423"/>
    <m/>
    <s v="92545"/>
    <n v="353"/>
    <n v="24"/>
    <n v="33"/>
    <n v="0"/>
    <n v="5"/>
    <n v="5"/>
    <s v="&gt;410"/>
    <n v="44278"/>
    <m/>
    <x v="152"/>
    <s v="Riverside"/>
    <m/>
  </r>
  <r>
    <n v="92546"/>
    <n v="0"/>
    <n v="5"/>
    <s v="&gt;0"/>
    <m/>
    <s v="92546"/>
    <n v="5"/>
    <n v="0"/>
    <n v="0"/>
    <n v="0"/>
    <n v="0"/>
    <n v="0"/>
    <s v="&gt;0"/>
    <n v="0"/>
    <n v="1"/>
    <x v="2"/>
    <e v="#N/A"/>
    <m/>
  </r>
  <r>
    <n v="92548"/>
    <n v="35"/>
    <n v="37"/>
    <n v="72"/>
    <m/>
    <s v="92548"/>
    <n v="61"/>
    <n v="5"/>
    <n v="5"/>
    <n v="0"/>
    <n v="5"/>
    <n v="0"/>
    <s v="&gt;61"/>
    <n v="8502"/>
    <m/>
    <x v="0"/>
    <s v="Riverside"/>
    <m/>
  </r>
  <r>
    <n v="92549"/>
    <n v="5"/>
    <n v="5"/>
    <s v="&gt;0"/>
    <m/>
    <s v="92549"/>
    <n v="5"/>
    <n v="5"/>
    <n v="0"/>
    <n v="0"/>
    <n v="5"/>
    <n v="0"/>
    <s v="&gt;0"/>
    <n v="2988"/>
    <m/>
    <x v="0"/>
    <s v="Riverside"/>
    <m/>
  </r>
  <r>
    <n v="92550"/>
    <n v="5"/>
    <n v="5"/>
    <s v="&gt;0"/>
    <m/>
    <s v="92550"/>
    <n v="5"/>
    <n v="0"/>
    <n v="0"/>
    <n v="0"/>
    <n v="0"/>
    <n v="0"/>
    <s v="&gt;0"/>
    <n v="0"/>
    <n v="1"/>
    <x v="2"/>
    <e v="#N/A"/>
    <m/>
  </r>
  <r>
    <n v="92551"/>
    <n v="225"/>
    <n v="182"/>
    <n v="407"/>
    <m/>
    <s v="92551"/>
    <n v="330"/>
    <n v="5"/>
    <n v="46"/>
    <n v="0"/>
    <n v="21"/>
    <n v="0"/>
    <s v="&gt;397"/>
    <n v="34441"/>
    <m/>
    <x v="153"/>
    <s v="Riverside"/>
    <m/>
  </r>
  <r>
    <n v="92552"/>
    <n v="5"/>
    <n v="5"/>
    <s v="&gt;0"/>
    <m/>
    <s v="92552"/>
    <n v="5"/>
    <n v="0"/>
    <n v="0"/>
    <n v="0"/>
    <n v="0"/>
    <n v="0"/>
    <s v="&gt;0"/>
    <n v="0"/>
    <n v="1"/>
    <x v="2"/>
    <e v="#N/A"/>
    <m/>
  </r>
  <r>
    <n v="92553"/>
    <n v="372"/>
    <n v="491"/>
    <n v="863"/>
    <m/>
    <s v="92553"/>
    <n v="649"/>
    <n v="37"/>
    <n v="83"/>
    <n v="71"/>
    <n v="22"/>
    <n v="5"/>
    <s v="&gt;862"/>
    <n v="74107"/>
    <m/>
    <x v="153"/>
    <s v="Riverside"/>
    <m/>
  </r>
  <r>
    <n v="92554"/>
    <n v="0"/>
    <n v="5"/>
    <s v="&gt;0"/>
    <m/>
    <s v="92554"/>
    <n v="5"/>
    <n v="0"/>
    <n v="0"/>
    <n v="0"/>
    <n v="0"/>
    <n v="0"/>
    <s v="&gt;0"/>
    <n v="0"/>
    <n v="1"/>
    <x v="2"/>
    <e v="#N/A"/>
    <m/>
  </r>
  <r>
    <n v="92555"/>
    <n v="248"/>
    <n v="313"/>
    <n v="561"/>
    <m/>
    <s v="92555"/>
    <n v="457"/>
    <n v="12"/>
    <n v="60"/>
    <n v="0"/>
    <n v="26"/>
    <n v="5"/>
    <s v="&gt;555"/>
    <n v="46566"/>
    <m/>
    <x v="153"/>
    <s v="Riverside"/>
    <m/>
  </r>
  <r>
    <n v="92556"/>
    <n v="5"/>
    <n v="0"/>
    <s v="&gt;0"/>
    <m/>
    <s v="92556"/>
    <n v="5"/>
    <n v="0"/>
    <n v="0"/>
    <n v="0"/>
    <n v="0"/>
    <n v="0"/>
    <s v="&gt;0"/>
    <n v="0"/>
    <n v="1"/>
    <x v="2"/>
    <e v="#N/A"/>
    <m/>
  </r>
  <r>
    <n v="92557"/>
    <n v="274"/>
    <n v="299"/>
    <n v="573"/>
    <m/>
    <s v="92557"/>
    <n v="458"/>
    <n v="18"/>
    <n v="61"/>
    <n v="5"/>
    <n v="29"/>
    <n v="5"/>
    <s v="&gt;566"/>
    <n v="54275"/>
    <m/>
    <x v="153"/>
    <s v="Riverside"/>
    <m/>
  </r>
  <r>
    <n v="92559"/>
    <n v="5"/>
    <n v="5"/>
    <s v="&gt;0"/>
    <m/>
    <s v="92559"/>
    <n v="5"/>
    <n v="0"/>
    <n v="5"/>
    <n v="0"/>
    <n v="0"/>
    <n v="0"/>
    <s v="&gt;0"/>
    <n v="0"/>
    <n v="1"/>
    <x v="2"/>
    <e v="#N/A"/>
    <m/>
  </r>
  <r>
    <n v="92560"/>
    <n v="5"/>
    <n v="5"/>
    <s v="&gt;0"/>
    <m/>
    <s v="92560"/>
    <n v="5"/>
    <n v="0"/>
    <n v="0"/>
    <n v="0"/>
    <n v="0"/>
    <n v="0"/>
    <s v="&gt;0"/>
    <n v="0"/>
    <n v="1"/>
    <x v="2"/>
    <e v="#N/A"/>
    <m/>
  </r>
  <r>
    <n v="92561"/>
    <n v="5"/>
    <n v="13"/>
    <s v="&gt;13"/>
    <m/>
    <s v="92561"/>
    <n v="15"/>
    <n v="0"/>
    <n v="0"/>
    <n v="0"/>
    <n v="0"/>
    <n v="0"/>
    <n v="15"/>
    <n v="1471"/>
    <m/>
    <x v="0"/>
    <s v="Riverside"/>
    <m/>
  </r>
  <r>
    <n v="92562"/>
    <n v="369"/>
    <n v="234"/>
    <n v="603"/>
    <m/>
    <s v="92562"/>
    <n v="561"/>
    <n v="5"/>
    <n v="12"/>
    <n v="0"/>
    <n v="20"/>
    <n v="5"/>
    <s v="&gt;593"/>
    <n v="65159"/>
    <m/>
    <x v="154"/>
    <s v="Riverside"/>
    <m/>
  </r>
  <r>
    <n v="92563"/>
    <n v="448"/>
    <n v="248"/>
    <n v="696"/>
    <m/>
    <s v="92563"/>
    <n v="645"/>
    <n v="17"/>
    <n v="5"/>
    <n v="0"/>
    <n v="25"/>
    <n v="5"/>
    <s v="&gt;687"/>
    <n v="71394"/>
    <m/>
    <x v="154"/>
    <s v="Riverside"/>
    <m/>
  </r>
  <r>
    <n v="92565"/>
    <n v="5"/>
    <n v="5"/>
    <s v="&gt;0"/>
    <m/>
    <s v="92565"/>
    <n v="5"/>
    <n v="0"/>
    <n v="5"/>
    <n v="0"/>
    <n v="0"/>
    <n v="0"/>
    <s v="&gt;0"/>
    <n v="0"/>
    <n v="1"/>
    <x v="2"/>
    <e v="#N/A"/>
    <m/>
  </r>
  <r>
    <n v="92567"/>
    <n v="37"/>
    <n v="26"/>
    <n v="63"/>
    <m/>
    <s v="92567"/>
    <n v="57"/>
    <n v="5"/>
    <n v="0"/>
    <n v="0"/>
    <n v="5"/>
    <n v="0"/>
    <s v="&gt;57"/>
    <n v="10012"/>
    <m/>
    <x v="0"/>
    <s v="Riverside"/>
    <m/>
  </r>
  <r>
    <n v="92570"/>
    <n v="256"/>
    <n v="242"/>
    <n v="498"/>
    <m/>
    <s v="92570"/>
    <n v="453"/>
    <n v="16"/>
    <n v="14"/>
    <n v="0"/>
    <n v="15"/>
    <n v="0"/>
    <n v="498"/>
    <n v="60370"/>
    <m/>
    <x v="0"/>
    <s v="Riverside"/>
    <m/>
  </r>
  <r>
    <n v="92571"/>
    <n v="318"/>
    <n v="295"/>
    <n v="613"/>
    <m/>
    <s v="92571"/>
    <n v="534"/>
    <n v="16"/>
    <n v="32"/>
    <n v="0"/>
    <n v="28"/>
    <n v="5"/>
    <s v="&gt;610"/>
    <n v="59417"/>
    <m/>
    <x v="155"/>
    <s v="Riverside"/>
    <m/>
  </r>
  <r>
    <n v="92576"/>
    <n v="0"/>
    <n v="5"/>
    <s v="&gt;0"/>
    <m/>
    <s v="92576"/>
    <n v="5"/>
    <n v="0"/>
    <n v="0"/>
    <n v="0"/>
    <n v="0"/>
    <n v="0"/>
    <s v="&gt;0"/>
    <n v="0"/>
    <n v="1"/>
    <x v="2"/>
    <e v="#N/A"/>
    <m/>
  </r>
  <r>
    <n v="92579"/>
    <n v="0"/>
    <n v="5"/>
    <s v="&gt;0"/>
    <m/>
    <s v="92579"/>
    <n v="5"/>
    <n v="0"/>
    <n v="0"/>
    <n v="0"/>
    <n v="0"/>
    <n v="0"/>
    <s v="&gt;0"/>
    <n v="0"/>
    <n v="1"/>
    <x v="2"/>
    <e v="#N/A"/>
    <m/>
  </r>
  <r>
    <n v="92580"/>
    <n v="0"/>
    <n v="5"/>
    <s v="&gt;0"/>
    <m/>
    <s v="92580"/>
    <n v="5"/>
    <n v="0"/>
    <n v="0"/>
    <n v="0"/>
    <n v="0"/>
    <n v="0"/>
    <s v="&gt;0"/>
    <n v="0"/>
    <n v="1"/>
    <x v="2"/>
    <e v="#N/A"/>
    <m/>
  </r>
  <r>
    <n v="92581"/>
    <n v="0"/>
    <n v="5"/>
    <s v="&gt;0"/>
    <m/>
    <s v="92581"/>
    <n v="5"/>
    <n v="0"/>
    <n v="0"/>
    <n v="0"/>
    <n v="0"/>
    <n v="0"/>
    <s v="&gt;0"/>
    <n v="0"/>
    <n v="1"/>
    <x v="2"/>
    <e v="#N/A"/>
    <m/>
  </r>
  <r>
    <n v="92582"/>
    <n v="126"/>
    <n v="118"/>
    <n v="244"/>
    <m/>
    <s v="92582"/>
    <n v="202"/>
    <n v="11"/>
    <n v="13"/>
    <n v="0"/>
    <n v="16"/>
    <n v="5"/>
    <s v="&gt;242"/>
    <n v="18243"/>
    <m/>
    <x v="156"/>
    <s v="Riverside"/>
    <m/>
  </r>
  <r>
    <n v="92583"/>
    <n v="189"/>
    <n v="205"/>
    <n v="394"/>
    <m/>
    <s v="92583"/>
    <n v="312"/>
    <n v="32"/>
    <n v="36"/>
    <n v="0"/>
    <n v="12"/>
    <n v="5"/>
    <s v="&gt;392"/>
    <n v="32077"/>
    <m/>
    <x v="156"/>
    <s v="Riverside"/>
    <m/>
  </r>
  <r>
    <n v="92584"/>
    <n v="304"/>
    <n v="255"/>
    <n v="559"/>
    <m/>
    <s v="92584"/>
    <n v="507"/>
    <n v="11"/>
    <n v="29"/>
    <n v="0"/>
    <n v="12"/>
    <n v="0"/>
    <n v="559"/>
    <n v="54130"/>
    <m/>
    <x v="157"/>
    <s v="Riverside"/>
    <m/>
  </r>
  <r>
    <n v="92585"/>
    <n v="160"/>
    <n v="112"/>
    <n v="272"/>
    <m/>
    <s v="92585"/>
    <n v="241"/>
    <n v="5"/>
    <n v="5"/>
    <n v="5"/>
    <n v="13"/>
    <n v="5"/>
    <s v="&gt;254"/>
    <n v="23868"/>
    <m/>
    <x v="157"/>
    <s v="Riverside"/>
    <m/>
  </r>
  <r>
    <n v="92586"/>
    <n v="74"/>
    <n v="101"/>
    <n v="175"/>
    <m/>
    <s v="92586"/>
    <n v="157"/>
    <n v="5"/>
    <n v="5"/>
    <n v="0"/>
    <n v="5"/>
    <n v="5"/>
    <s v="&gt;157"/>
    <n v="18615"/>
    <m/>
    <x v="157"/>
    <s v="Riverside"/>
    <m/>
  </r>
  <r>
    <n v="92587"/>
    <n v="91"/>
    <n v="55"/>
    <n v="146"/>
    <m/>
    <s v="92587"/>
    <n v="139"/>
    <n v="5"/>
    <n v="5"/>
    <n v="0"/>
    <n v="5"/>
    <n v="0"/>
    <s v="&gt;139"/>
    <n v="18017"/>
    <m/>
    <x v="158"/>
    <s v="Riverside"/>
    <m/>
  </r>
  <r>
    <n v="92590"/>
    <n v="17"/>
    <n v="23"/>
    <n v="40"/>
    <m/>
    <s v="92590"/>
    <n v="34"/>
    <n v="5"/>
    <n v="0"/>
    <n v="0"/>
    <n v="0"/>
    <n v="0"/>
    <s v="&gt;34"/>
    <n v="5215"/>
    <m/>
    <x v="159"/>
    <s v="Riverside"/>
    <m/>
  </r>
  <r>
    <n v="92591"/>
    <n v="198"/>
    <n v="144"/>
    <n v="342"/>
    <m/>
    <s v="92591"/>
    <n v="321"/>
    <n v="5"/>
    <n v="5"/>
    <n v="0"/>
    <n v="5"/>
    <n v="0"/>
    <s v="&gt;321"/>
    <n v="41588"/>
    <m/>
    <x v="159"/>
    <s v="Riverside"/>
    <m/>
  </r>
  <r>
    <n v="92592"/>
    <n v="365"/>
    <n v="246"/>
    <n v="611"/>
    <m/>
    <s v="92592"/>
    <n v="586"/>
    <n v="5"/>
    <n v="5"/>
    <n v="0"/>
    <n v="5"/>
    <n v="0"/>
    <s v="&gt;586"/>
    <n v="86115"/>
    <m/>
    <x v="159"/>
    <s v="Riverside"/>
    <m/>
  </r>
  <r>
    <n v="92593"/>
    <n v="5"/>
    <n v="5"/>
    <s v="&gt;0"/>
    <m/>
    <s v="92593"/>
    <n v="5"/>
    <n v="0"/>
    <n v="0"/>
    <n v="0"/>
    <n v="0"/>
    <n v="0"/>
    <s v="&gt;0"/>
    <n v="0"/>
    <n v="1"/>
    <x v="2"/>
    <e v="#N/A"/>
    <m/>
  </r>
  <r>
    <n v="92594"/>
    <n v="5"/>
    <n v="0"/>
    <s v="&gt;0"/>
    <m/>
    <s v="92594"/>
    <n v="5"/>
    <n v="0"/>
    <n v="0"/>
    <n v="0"/>
    <n v="0"/>
    <n v="0"/>
    <s v="&gt;0"/>
    <n v="0"/>
    <n v="1"/>
    <x v="2"/>
    <e v="#N/A"/>
    <m/>
  </r>
  <r>
    <n v="92595"/>
    <n v="158"/>
    <n v="121"/>
    <n v="279"/>
    <m/>
    <s v="92595"/>
    <n v="263"/>
    <n v="5"/>
    <n v="5"/>
    <n v="0"/>
    <n v="5"/>
    <n v="0"/>
    <s v="&gt;263"/>
    <n v="34034"/>
    <m/>
    <x v="160"/>
    <s v="Riverside"/>
    <m/>
  </r>
  <r>
    <n v="92596"/>
    <n v="183"/>
    <n v="153"/>
    <n v="336"/>
    <m/>
    <s v="92596"/>
    <n v="301"/>
    <n v="5"/>
    <n v="24"/>
    <n v="0"/>
    <n v="5"/>
    <n v="0"/>
    <s v="&gt;325"/>
    <n v="34743"/>
    <m/>
    <x v="0"/>
    <s v="Riverside"/>
    <m/>
  </r>
  <r>
    <n v="92599"/>
    <n v="5"/>
    <n v="0"/>
    <s v="&gt;0"/>
    <m/>
    <s v="92599"/>
    <n v="5"/>
    <n v="0"/>
    <n v="0"/>
    <n v="0"/>
    <n v="0"/>
    <n v="0"/>
    <s v="&gt;0"/>
    <n v="0"/>
    <n v="1"/>
    <x v="2"/>
    <e v="#N/A"/>
    <m/>
  </r>
  <r>
    <n v="92602"/>
    <n v="112"/>
    <n v="64"/>
    <n v="176"/>
    <m/>
    <s v="92602"/>
    <n v="164"/>
    <n v="5"/>
    <n v="5"/>
    <n v="0"/>
    <n v="0"/>
    <n v="0"/>
    <s v="&gt;164"/>
    <n v="21666"/>
    <m/>
    <x v="161"/>
    <s v="Orange"/>
    <m/>
  </r>
  <r>
    <n v="92603"/>
    <n v="66"/>
    <n v="42"/>
    <n v="108"/>
    <m/>
    <s v="92603"/>
    <n v="100"/>
    <n v="0"/>
    <n v="5"/>
    <n v="5"/>
    <n v="0"/>
    <n v="0"/>
    <s v="&gt;100"/>
    <n v="20183"/>
    <m/>
    <x v="161"/>
    <s v="Orange"/>
    <m/>
  </r>
  <r>
    <n v="92604"/>
    <n v="101"/>
    <n v="107"/>
    <n v="208"/>
    <m/>
    <s v="92604"/>
    <n v="169"/>
    <n v="5"/>
    <n v="25"/>
    <n v="0"/>
    <n v="5"/>
    <n v="5"/>
    <s v="&gt;194"/>
    <n v="28330"/>
    <m/>
    <x v="161"/>
    <s v="Orange"/>
    <m/>
  </r>
  <r>
    <n v="92605"/>
    <n v="0"/>
    <n v="5"/>
    <s v="&gt;0"/>
    <m/>
    <s v="92605"/>
    <n v="5"/>
    <n v="0"/>
    <n v="0"/>
    <n v="0"/>
    <n v="0"/>
    <n v="0"/>
    <s v="&gt;0"/>
    <n v="0"/>
    <n v="1"/>
    <x v="2"/>
    <e v="#N/A"/>
    <m/>
  </r>
  <r>
    <n v="92606"/>
    <n v="101"/>
    <n v="88"/>
    <n v="189"/>
    <m/>
    <s v="92606"/>
    <n v="170"/>
    <n v="18"/>
    <n v="0"/>
    <n v="0"/>
    <n v="5"/>
    <n v="0"/>
    <s v="&gt;188"/>
    <n v="27410"/>
    <m/>
    <x v="161"/>
    <s v="Orange"/>
    <m/>
  </r>
  <r>
    <n v="92610"/>
    <n v="43"/>
    <n v="33"/>
    <n v="76"/>
    <m/>
    <s v="92610"/>
    <n v="76"/>
    <n v="0"/>
    <n v="0"/>
    <n v="0"/>
    <n v="0"/>
    <n v="0"/>
    <n v="76"/>
    <n v="17002"/>
    <m/>
    <x v="162"/>
    <s v="Orange"/>
    <m/>
  </r>
  <r>
    <n v="92612"/>
    <n v="51"/>
    <n v="69"/>
    <n v="120"/>
    <m/>
    <s v="92612"/>
    <n v="102"/>
    <n v="17"/>
    <n v="0"/>
    <n v="0"/>
    <n v="5"/>
    <n v="0"/>
    <s v="&gt;119"/>
    <n v="32069"/>
    <m/>
    <x v="161"/>
    <s v="Orange"/>
    <m/>
  </r>
  <r>
    <n v="92614"/>
    <n v="109"/>
    <n v="85"/>
    <n v="194"/>
    <m/>
    <s v="92614"/>
    <n v="172"/>
    <n v="21"/>
    <n v="0"/>
    <n v="0"/>
    <n v="5"/>
    <n v="0"/>
    <s v="&gt;193"/>
    <n v="27471"/>
    <m/>
    <x v="161"/>
    <s v="Orange"/>
    <m/>
  </r>
  <r>
    <n v="92617"/>
    <n v="19"/>
    <n v="5"/>
    <s v="&gt;19"/>
    <m/>
    <s v="92617"/>
    <n v="25"/>
    <n v="0"/>
    <n v="0"/>
    <n v="0"/>
    <n v="0"/>
    <n v="0"/>
    <n v="25"/>
    <n v="17213"/>
    <m/>
    <x v="161"/>
    <s v="Orange"/>
    <m/>
  </r>
  <r>
    <n v="92618"/>
    <n v="245"/>
    <n v="80"/>
    <n v="325"/>
    <m/>
    <s v="92618"/>
    <n v="313"/>
    <n v="11"/>
    <n v="0"/>
    <n v="0"/>
    <n v="5"/>
    <n v="0"/>
    <s v="&gt;324"/>
    <n v="54509"/>
    <m/>
    <x v="161"/>
    <s v="Orange"/>
    <m/>
  </r>
  <r>
    <n v="92620"/>
    <n v="249"/>
    <n v="162"/>
    <n v="411"/>
    <m/>
    <s v="92620"/>
    <n v="391"/>
    <n v="5"/>
    <n v="5"/>
    <n v="0"/>
    <n v="5"/>
    <n v="0"/>
    <s v="&gt;391"/>
    <n v="48360"/>
    <m/>
    <x v="161"/>
    <s v="Orange"/>
    <m/>
  </r>
  <r>
    <n v="92624"/>
    <n v="17"/>
    <n v="22"/>
    <n v="39"/>
    <m/>
    <s v="92624"/>
    <n v="35"/>
    <n v="5"/>
    <n v="0"/>
    <n v="0"/>
    <n v="5"/>
    <n v="5"/>
    <s v="&gt;35"/>
    <n v="6376"/>
    <m/>
    <x v="163"/>
    <s v="Orange"/>
    <m/>
  </r>
  <r>
    <n v="92625"/>
    <n v="12"/>
    <n v="21"/>
    <n v="33"/>
    <m/>
    <s v="92625"/>
    <n v="28"/>
    <n v="5"/>
    <n v="0"/>
    <n v="0"/>
    <n v="5"/>
    <n v="0"/>
    <s v="&gt;28"/>
    <n v="13149"/>
    <m/>
    <x v="164"/>
    <s v="Orange"/>
    <m/>
  </r>
  <r>
    <n v="92626"/>
    <n v="142"/>
    <n v="420"/>
    <n v="562"/>
    <m/>
    <s v="92626"/>
    <n v="230"/>
    <n v="209"/>
    <n v="36"/>
    <n v="77"/>
    <n v="5"/>
    <n v="5"/>
    <s v="&gt;552"/>
    <n v="50978"/>
    <m/>
    <x v="165"/>
    <s v="Orange"/>
    <m/>
  </r>
  <r>
    <n v="92627"/>
    <n v="192"/>
    <n v="195"/>
    <n v="387"/>
    <m/>
    <s v="92627"/>
    <n v="317"/>
    <n v="16"/>
    <n v="48"/>
    <n v="0"/>
    <n v="5"/>
    <n v="5"/>
    <s v="&gt;381"/>
    <n v="62437"/>
    <m/>
    <x v="165"/>
    <s v="Orange"/>
    <m/>
  </r>
  <r>
    <n v="92629"/>
    <n v="49"/>
    <n v="74"/>
    <n v="123"/>
    <m/>
    <s v="92629"/>
    <n v="106"/>
    <n v="5"/>
    <n v="0"/>
    <n v="5"/>
    <n v="5"/>
    <n v="0"/>
    <s v="&gt;106"/>
    <n v="27023"/>
    <m/>
    <x v="163"/>
    <s v="Orange"/>
    <m/>
  </r>
  <r>
    <n v="92630"/>
    <n v="222"/>
    <n v="265"/>
    <n v="487"/>
    <m/>
    <s v="92630"/>
    <n v="398"/>
    <n v="29"/>
    <n v="39"/>
    <n v="11"/>
    <n v="5"/>
    <n v="0"/>
    <s v="&gt;477"/>
    <n v="60804"/>
    <m/>
    <x v="162"/>
    <s v="Orange"/>
    <m/>
  </r>
  <r>
    <n v="92631"/>
    <n v="0"/>
    <n v="5"/>
    <s v="&gt;0"/>
    <m/>
    <s v="92631"/>
    <n v="5"/>
    <n v="0"/>
    <n v="0"/>
    <n v="0"/>
    <n v="0"/>
    <n v="0"/>
    <s v="&gt;0"/>
    <n v="0"/>
    <n v="1"/>
    <x v="2"/>
    <e v="#N/A"/>
    <m/>
  </r>
  <r>
    <n v="92635"/>
    <n v="0"/>
    <n v="5"/>
    <s v="&gt;0"/>
    <m/>
    <s v="92635"/>
    <n v="5"/>
    <n v="0"/>
    <n v="0"/>
    <n v="0"/>
    <n v="0"/>
    <n v="0"/>
    <s v="&gt;0"/>
    <n v="0"/>
    <n v="1"/>
    <x v="2"/>
    <e v="#N/A"/>
    <m/>
  </r>
  <r>
    <n v="92637"/>
    <n v="5"/>
    <n v="30"/>
    <s v="&gt;30"/>
    <m/>
    <s v="92637"/>
    <n v="21"/>
    <n v="5"/>
    <n v="0"/>
    <n v="0"/>
    <n v="5"/>
    <n v="0"/>
    <s v="&gt;21"/>
    <n v="16034"/>
    <m/>
    <x v="166"/>
    <s v="Orange"/>
    <m/>
  </r>
  <r>
    <n v="92638"/>
    <n v="0"/>
    <n v="5"/>
    <s v="&gt;0"/>
    <m/>
    <s v="92638"/>
    <n v="5"/>
    <n v="0"/>
    <n v="0"/>
    <n v="0"/>
    <n v="0"/>
    <n v="0"/>
    <s v="&gt;0"/>
    <n v="0"/>
    <n v="1"/>
    <x v="2"/>
    <e v="#N/A"/>
    <m/>
  </r>
  <r>
    <n v="92646"/>
    <n v="160"/>
    <n v="193"/>
    <n v="353"/>
    <m/>
    <s v="92646"/>
    <n v="317"/>
    <n v="14"/>
    <n v="19"/>
    <n v="0"/>
    <n v="5"/>
    <n v="0"/>
    <s v="&gt;350"/>
    <n v="56568"/>
    <m/>
    <x v="48"/>
    <s v="Orange"/>
    <m/>
  </r>
  <r>
    <n v="92647"/>
    <n v="199"/>
    <n v="237"/>
    <n v="436"/>
    <m/>
    <s v="92647"/>
    <n v="381"/>
    <n v="33"/>
    <n v="5"/>
    <n v="0"/>
    <n v="12"/>
    <n v="5"/>
    <s v="&gt;426"/>
    <n v="61476"/>
    <m/>
    <x v="48"/>
    <s v="Orange"/>
    <m/>
  </r>
  <r>
    <n v="92648"/>
    <n v="79"/>
    <n v="107"/>
    <n v="186"/>
    <m/>
    <s v="92648"/>
    <n v="150"/>
    <n v="33"/>
    <n v="0"/>
    <n v="0"/>
    <n v="5"/>
    <n v="5"/>
    <s v="&gt;183"/>
    <n v="45328"/>
    <m/>
    <x v="48"/>
    <s v="Orange"/>
    <m/>
  </r>
  <r>
    <n v="92649"/>
    <n v="78"/>
    <n v="66"/>
    <n v="144"/>
    <m/>
    <s v="92649"/>
    <n v="130"/>
    <n v="12"/>
    <n v="0"/>
    <n v="0"/>
    <n v="5"/>
    <n v="0"/>
    <s v="&gt;142"/>
    <n v="35856"/>
    <m/>
    <x v="48"/>
    <s v="Orange"/>
    <m/>
  </r>
  <r>
    <n v="92651"/>
    <n v="46"/>
    <n v="73"/>
    <n v="119"/>
    <m/>
    <s v="92651"/>
    <n v="75"/>
    <n v="39"/>
    <n v="5"/>
    <n v="0"/>
    <n v="0"/>
    <n v="5"/>
    <s v="&gt;114"/>
    <n v="23732"/>
    <m/>
    <x v="167"/>
    <s v="Orange"/>
    <m/>
  </r>
  <r>
    <n v="92652"/>
    <n v="0"/>
    <n v="5"/>
    <s v="&gt;0"/>
    <m/>
    <s v="92652"/>
    <n v="5"/>
    <n v="0"/>
    <n v="0"/>
    <n v="0"/>
    <n v="0"/>
    <n v="0"/>
    <s v="&gt;0"/>
    <n v="0"/>
    <n v="1"/>
    <x v="2"/>
    <e v="#N/A"/>
    <m/>
  </r>
  <r>
    <n v="92653"/>
    <n v="80"/>
    <n v="143"/>
    <n v="223"/>
    <m/>
    <s v="92653"/>
    <n v="178"/>
    <n v="5"/>
    <n v="5"/>
    <n v="21"/>
    <n v="5"/>
    <n v="5"/>
    <s v="&gt;199"/>
    <n v="30080"/>
    <m/>
    <x v="168"/>
    <s v="Orange"/>
    <m/>
  </r>
  <r>
    <n v="92655"/>
    <n v="37"/>
    <n v="51"/>
    <n v="88"/>
    <m/>
    <s v="92655"/>
    <n v="83"/>
    <n v="0"/>
    <n v="5"/>
    <n v="0"/>
    <n v="0"/>
    <n v="5"/>
    <s v="&gt;83"/>
    <n v="8730"/>
    <m/>
    <x v="0"/>
    <s v="Orange"/>
    <m/>
  </r>
  <r>
    <n v="92656"/>
    <n v="149"/>
    <n v="133"/>
    <n v="282"/>
    <m/>
    <s v="92656"/>
    <n v="258"/>
    <n v="18"/>
    <n v="0"/>
    <n v="0"/>
    <n v="5"/>
    <n v="0"/>
    <s v="&gt;276"/>
    <n v="51940"/>
    <m/>
    <x v="169"/>
    <s v="Orange"/>
    <m/>
  </r>
  <r>
    <n v="92657"/>
    <n v="16"/>
    <n v="13"/>
    <n v="29"/>
    <m/>
    <s v="92657"/>
    <n v="28"/>
    <n v="0"/>
    <n v="0"/>
    <n v="0"/>
    <n v="5"/>
    <n v="0"/>
    <s v="&gt;28"/>
    <n v="8988"/>
    <m/>
    <x v="164"/>
    <s v="Orange"/>
    <m/>
  </r>
  <r>
    <n v="92660"/>
    <n v="71"/>
    <n v="51"/>
    <n v="122"/>
    <m/>
    <s v="92660"/>
    <n v="114"/>
    <n v="5"/>
    <n v="0"/>
    <n v="0"/>
    <n v="5"/>
    <n v="0"/>
    <s v="&gt;114"/>
    <n v="35409"/>
    <m/>
    <x v="164"/>
    <s v="Orange"/>
    <m/>
  </r>
  <r>
    <n v="92661"/>
    <n v="0"/>
    <n v="5"/>
    <s v="&gt;0"/>
    <m/>
    <s v="92661"/>
    <n v="5"/>
    <n v="0"/>
    <n v="0"/>
    <n v="0"/>
    <n v="0"/>
    <n v="0"/>
    <s v="&gt;0"/>
    <n v="3825"/>
    <m/>
    <x v="164"/>
    <s v="Orange"/>
    <m/>
  </r>
  <r>
    <n v="92662"/>
    <n v="5"/>
    <n v="0"/>
    <s v="&gt;0"/>
    <m/>
    <s v="92662"/>
    <n v="5"/>
    <n v="0"/>
    <n v="0"/>
    <n v="0"/>
    <n v="0"/>
    <n v="0"/>
    <s v="&gt;0"/>
    <n v="2710"/>
    <m/>
    <x v="164"/>
    <s v="Orange"/>
    <m/>
  </r>
  <r>
    <n v="92663"/>
    <n v="25"/>
    <n v="28"/>
    <n v="53"/>
    <m/>
    <s v="92663"/>
    <n v="46"/>
    <n v="5"/>
    <n v="5"/>
    <n v="0"/>
    <n v="0"/>
    <n v="0"/>
    <s v="&gt;46"/>
    <n v="22721"/>
    <m/>
    <x v="164"/>
    <s v="Orange"/>
    <m/>
  </r>
  <r>
    <n v="92672"/>
    <n v="81"/>
    <n v="91"/>
    <n v="172"/>
    <m/>
    <s v="92672"/>
    <n v="152"/>
    <n v="11"/>
    <n v="5"/>
    <n v="5"/>
    <n v="5"/>
    <n v="0"/>
    <s v="&gt;163"/>
    <n v="34659"/>
    <m/>
    <x v="170"/>
    <s v="Orange"/>
    <m/>
  </r>
  <r>
    <n v="92673"/>
    <n v="76"/>
    <n v="62"/>
    <n v="138"/>
    <m/>
    <s v="92673"/>
    <n v="133"/>
    <n v="5"/>
    <n v="0"/>
    <n v="0"/>
    <n v="5"/>
    <n v="0"/>
    <s v="&gt;133"/>
    <n v="30634"/>
    <m/>
    <x v="170"/>
    <s v="Orange"/>
    <m/>
  </r>
  <r>
    <n v="92675"/>
    <n v="90"/>
    <n v="144"/>
    <n v="234"/>
    <m/>
    <s v="92675"/>
    <n v="188"/>
    <n v="42"/>
    <n v="0"/>
    <n v="0"/>
    <n v="5"/>
    <n v="5"/>
    <s v="&gt;230"/>
    <n v="39827"/>
    <m/>
    <x v="171"/>
    <s v="Orange"/>
    <m/>
  </r>
  <r>
    <n v="92676"/>
    <n v="5"/>
    <n v="5"/>
    <s v="&gt;0"/>
    <m/>
    <s v="92676"/>
    <n v="5"/>
    <n v="0"/>
    <n v="0"/>
    <n v="0"/>
    <n v="5"/>
    <n v="0"/>
    <s v="&gt;0"/>
    <n v="2033"/>
    <m/>
    <x v="172"/>
    <s v="Orange"/>
    <m/>
  </r>
  <r>
    <n v="92677"/>
    <n v="144"/>
    <n v="174"/>
    <n v="318"/>
    <m/>
    <s v="92677"/>
    <n v="288"/>
    <n v="17"/>
    <n v="0"/>
    <n v="5"/>
    <n v="5"/>
    <n v="0"/>
    <s v="&gt;305"/>
    <n v="65508"/>
    <m/>
    <x v="173"/>
    <s v="Orange"/>
    <m/>
  </r>
  <r>
    <n v="92679"/>
    <n v="91"/>
    <n v="68"/>
    <n v="159"/>
    <m/>
    <s v="92679"/>
    <n v="153"/>
    <n v="5"/>
    <n v="5"/>
    <n v="0"/>
    <n v="5"/>
    <n v="0"/>
    <s v="&gt;153"/>
    <n v="32784"/>
    <m/>
    <x v="0"/>
    <s v="Orange"/>
    <m/>
  </r>
  <r>
    <n v="92683"/>
    <n v="342"/>
    <n v="430"/>
    <n v="772"/>
    <m/>
    <s v="92683"/>
    <n v="687"/>
    <n v="32"/>
    <n v="38"/>
    <n v="0"/>
    <n v="12"/>
    <n v="5"/>
    <s v="&gt;769"/>
    <n v="90833"/>
    <m/>
    <x v="174"/>
    <s v="Orange"/>
    <m/>
  </r>
  <r>
    <n v="92688"/>
    <n v="141"/>
    <n v="92"/>
    <n v="233"/>
    <m/>
    <s v="92688"/>
    <n v="210"/>
    <n v="20"/>
    <n v="0"/>
    <n v="0"/>
    <n v="5"/>
    <n v="0"/>
    <s v="&gt;230"/>
    <n v="44586"/>
    <m/>
    <x v="175"/>
    <s v="Orange"/>
    <m/>
  </r>
  <r>
    <n v="92691"/>
    <n v="143"/>
    <n v="347"/>
    <n v="490"/>
    <m/>
    <s v="92691"/>
    <n v="280"/>
    <n v="44"/>
    <n v="52"/>
    <n v="103"/>
    <n v="5"/>
    <n v="5"/>
    <s v="&gt;479"/>
    <n v="50033"/>
    <m/>
    <x v="176"/>
    <s v="Orange"/>
    <m/>
  </r>
  <r>
    <n v="92692"/>
    <n v="125"/>
    <n v="149"/>
    <n v="274"/>
    <m/>
    <s v="92692"/>
    <n v="242"/>
    <n v="25"/>
    <n v="5"/>
    <n v="0"/>
    <n v="5"/>
    <n v="0"/>
    <s v="&gt;267"/>
    <n v="47548"/>
    <m/>
    <x v="176"/>
    <s v="Orange"/>
    <m/>
  </r>
  <r>
    <n v="92694"/>
    <n v="140"/>
    <n v="47"/>
    <n v="187"/>
    <m/>
    <s v="92694"/>
    <n v="184"/>
    <n v="5"/>
    <n v="0"/>
    <n v="0"/>
    <n v="0"/>
    <n v="0"/>
    <s v="&gt;184"/>
    <n v="26679"/>
    <m/>
    <x v="0"/>
    <s v="Orange"/>
    <m/>
  </r>
  <r>
    <n v="92697"/>
    <n v="0"/>
    <n v="5"/>
    <s v="&gt;0"/>
    <m/>
    <s v="92697"/>
    <n v="0"/>
    <n v="5"/>
    <n v="0"/>
    <n v="0"/>
    <n v="0"/>
    <n v="0"/>
    <s v="&gt;0"/>
    <n v="0"/>
    <n v="1"/>
    <x v="2"/>
    <e v="#N/A"/>
    <m/>
  </r>
  <r>
    <n v="92701"/>
    <n v="228"/>
    <n v="175"/>
    <n v="403"/>
    <m/>
    <s v="92701"/>
    <n v="378"/>
    <n v="5"/>
    <n v="5"/>
    <n v="0"/>
    <n v="5"/>
    <n v="5"/>
    <s v="&gt;378"/>
    <n v="54796"/>
    <m/>
    <x v="177"/>
    <s v="Orange"/>
    <m/>
  </r>
  <r>
    <n v="92702"/>
    <n v="5"/>
    <n v="0"/>
    <s v="&gt;0"/>
    <m/>
    <s v="92702"/>
    <n v="5"/>
    <n v="0"/>
    <n v="0"/>
    <n v="0"/>
    <n v="0"/>
    <n v="0"/>
    <s v="&gt;0"/>
    <n v="0"/>
    <n v="1"/>
    <x v="2"/>
    <e v="#N/A"/>
    <m/>
  </r>
  <r>
    <n v="92703"/>
    <n v="282"/>
    <n v="278"/>
    <n v="560"/>
    <m/>
    <s v="92703"/>
    <n v="526"/>
    <n v="5"/>
    <n v="20"/>
    <n v="0"/>
    <n v="5"/>
    <n v="5"/>
    <s v="&gt;546"/>
    <n v="66428"/>
    <m/>
    <x v="177"/>
    <s v="Orange"/>
    <m/>
  </r>
  <r>
    <n v="92704"/>
    <n v="348"/>
    <n v="329"/>
    <n v="677"/>
    <m/>
    <s v="92704"/>
    <n v="613"/>
    <n v="12"/>
    <n v="35"/>
    <n v="0"/>
    <n v="13"/>
    <n v="5"/>
    <s v="&gt;673"/>
    <n v="85935"/>
    <m/>
    <x v="177"/>
    <s v="Orange"/>
    <m/>
  </r>
  <r>
    <n v="92705"/>
    <n v="149"/>
    <n v="192"/>
    <n v="341"/>
    <m/>
    <s v="92705"/>
    <n v="288"/>
    <n v="13"/>
    <n v="31"/>
    <n v="5"/>
    <n v="5"/>
    <n v="5"/>
    <s v="&gt;332"/>
    <n v="47044"/>
    <m/>
    <x v="177"/>
    <s v="Orange"/>
    <m/>
  </r>
  <r>
    <n v="92706"/>
    <n v="137"/>
    <n v="210"/>
    <n v="347"/>
    <m/>
    <s v="92706"/>
    <n v="272"/>
    <n v="37"/>
    <n v="19"/>
    <n v="5"/>
    <n v="5"/>
    <n v="5"/>
    <s v="&gt;328"/>
    <n v="39080"/>
    <m/>
    <x v="177"/>
    <s v="Orange"/>
    <m/>
  </r>
  <r>
    <n v="92707"/>
    <n v="213"/>
    <n v="245"/>
    <n v="458"/>
    <m/>
    <s v="92707"/>
    <n v="415"/>
    <n v="5"/>
    <n v="21"/>
    <n v="0"/>
    <n v="11"/>
    <n v="5"/>
    <s v="&gt;447"/>
    <n v="62698"/>
    <m/>
    <x v="177"/>
    <s v="Orange"/>
    <m/>
  </r>
  <r>
    <n v="92708"/>
    <n v="217"/>
    <n v="207"/>
    <n v="424"/>
    <m/>
    <s v="92708"/>
    <n v="376"/>
    <n v="22"/>
    <n v="16"/>
    <n v="5"/>
    <n v="5"/>
    <n v="5"/>
    <s v="&gt;414"/>
    <n v="56811"/>
    <m/>
    <x v="178"/>
    <s v="Orange"/>
    <m/>
  </r>
  <r>
    <n v="92709"/>
    <n v="5"/>
    <n v="0"/>
    <s v="&gt;0"/>
    <m/>
    <s v="92709"/>
    <n v="5"/>
    <n v="0"/>
    <n v="0"/>
    <n v="0"/>
    <n v="0"/>
    <n v="0"/>
    <s v="&gt;0"/>
    <n v="0"/>
    <n v="1"/>
    <x v="2"/>
    <e v="#N/A"/>
    <m/>
  </r>
  <r>
    <n v="92722"/>
    <n v="0"/>
    <n v="5"/>
    <s v="&gt;0"/>
    <m/>
    <s v="92722"/>
    <n v="0"/>
    <n v="0"/>
    <n v="0"/>
    <n v="0"/>
    <n v="5"/>
    <n v="0"/>
    <s v="&gt;0"/>
    <n v="0"/>
    <n v="1"/>
    <x v="2"/>
    <e v="#N/A"/>
    <m/>
  </r>
  <r>
    <n v="92733"/>
    <n v="0"/>
    <n v="5"/>
    <s v="&gt;0"/>
    <m/>
    <s v="92733"/>
    <n v="0"/>
    <n v="0"/>
    <n v="5"/>
    <n v="0"/>
    <n v="0"/>
    <n v="0"/>
    <s v="&gt;0"/>
    <n v="0"/>
    <n v="1"/>
    <x v="2"/>
    <e v="#N/A"/>
    <m/>
  </r>
  <r>
    <n v="92746"/>
    <n v="0"/>
    <n v="5"/>
    <s v="&gt;0"/>
    <m/>
    <s v="92746"/>
    <n v="0"/>
    <n v="5"/>
    <n v="0"/>
    <n v="0"/>
    <n v="0"/>
    <n v="0"/>
    <s v="&gt;0"/>
    <n v="0"/>
    <n v="1"/>
    <x v="2"/>
    <e v="#N/A"/>
    <m/>
  </r>
  <r>
    <n v="92776"/>
    <n v="5"/>
    <n v="0"/>
    <s v="&gt;0"/>
    <m/>
    <s v="92776"/>
    <n v="5"/>
    <n v="0"/>
    <n v="0"/>
    <n v="0"/>
    <n v="0"/>
    <n v="0"/>
    <s v="&gt;0"/>
    <n v="0"/>
    <n v="1"/>
    <x v="2"/>
    <e v="#N/A"/>
    <m/>
  </r>
  <r>
    <n v="92780"/>
    <n v="238"/>
    <n v="223"/>
    <n v="461"/>
    <m/>
    <s v="92780"/>
    <n v="387"/>
    <n v="35"/>
    <n v="15"/>
    <n v="0"/>
    <n v="5"/>
    <n v="20"/>
    <s v="&gt;457"/>
    <n v="58654"/>
    <m/>
    <x v="179"/>
    <s v="Orange"/>
    <m/>
  </r>
  <r>
    <n v="92782"/>
    <n v="108"/>
    <n v="74"/>
    <n v="182"/>
    <m/>
    <s v="92782"/>
    <n v="167"/>
    <n v="15"/>
    <n v="0"/>
    <n v="0"/>
    <n v="0"/>
    <n v="0"/>
    <n v="182"/>
    <n v="23166"/>
    <m/>
    <x v="179"/>
    <s v="Orange"/>
    <m/>
  </r>
  <r>
    <n v="92789"/>
    <n v="0"/>
    <n v="5"/>
    <s v="&gt;0"/>
    <m/>
    <s v="92789"/>
    <n v="5"/>
    <n v="0"/>
    <n v="0"/>
    <n v="0"/>
    <n v="0"/>
    <n v="0"/>
    <s v="&gt;0"/>
    <n v="0"/>
    <n v="1"/>
    <x v="2"/>
    <e v="#N/A"/>
    <m/>
  </r>
  <r>
    <n v="92801"/>
    <n v="260"/>
    <n v="400"/>
    <n v="660"/>
    <m/>
    <s v="92801"/>
    <n v="438"/>
    <n v="39"/>
    <n v="115"/>
    <n v="46"/>
    <n v="16"/>
    <n v="5"/>
    <s v="&gt;654"/>
    <n v="65757"/>
    <m/>
    <x v="180"/>
    <s v="Orange"/>
    <m/>
  </r>
  <r>
    <n v="92802"/>
    <n v="184"/>
    <n v="268"/>
    <n v="452"/>
    <m/>
    <s v="92802"/>
    <n v="326"/>
    <n v="24"/>
    <n v="71"/>
    <n v="19"/>
    <n v="5"/>
    <n v="5"/>
    <s v="&gt;440"/>
    <n v="44013"/>
    <m/>
    <x v="180"/>
    <s v="Orange"/>
    <m/>
  </r>
  <r>
    <n v="92804"/>
    <n v="341"/>
    <n v="642"/>
    <n v="983"/>
    <m/>
    <s v="92804"/>
    <n v="641"/>
    <n v="91"/>
    <n v="171"/>
    <n v="46"/>
    <n v="13"/>
    <n v="21"/>
    <n v="983"/>
    <n v="88173"/>
    <m/>
    <x v="180"/>
    <s v="Orange"/>
    <m/>
  </r>
  <r>
    <n v="92805"/>
    <n v="303"/>
    <n v="290"/>
    <n v="593"/>
    <m/>
    <s v="92805"/>
    <n v="501"/>
    <n v="33"/>
    <n v="22"/>
    <n v="17"/>
    <n v="15"/>
    <n v="5"/>
    <s v="&gt;588"/>
    <n v="74557"/>
    <m/>
    <x v="180"/>
    <s v="Orange"/>
    <m/>
  </r>
  <r>
    <n v="92806"/>
    <n v="146"/>
    <n v="216"/>
    <n v="362"/>
    <m/>
    <s v="92806"/>
    <n v="257"/>
    <n v="36"/>
    <n v="46"/>
    <n v="19"/>
    <n v="5"/>
    <n v="5"/>
    <s v="&gt;358"/>
    <n v="40216"/>
    <m/>
    <x v="180"/>
    <s v="Orange"/>
    <m/>
  </r>
  <r>
    <n v="92807"/>
    <n v="129"/>
    <n v="101"/>
    <n v="230"/>
    <m/>
    <s v="92807"/>
    <n v="220"/>
    <n v="5"/>
    <n v="0"/>
    <n v="0"/>
    <n v="5"/>
    <n v="0"/>
    <s v="&gt;220"/>
    <n v="36057"/>
    <m/>
    <x v="180"/>
    <s v="Orange"/>
    <m/>
  </r>
  <r>
    <n v="92808"/>
    <n v="55"/>
    <n v="51"/>
    <n v="106"/>
    <m/>
    <s v="92808"/>
    <n v="102"/>
    <n v="5"/>
    <n v="0"/>
    <n v="0"/>
    <n v="0"/>
    <n v="0"/>
    <s v="&gt;102"/>
    <n v="21787"/>
    <m/>
    <x v="180"/>
    <s v="Orange"/>
    <m/>
  </r>
  <r>
    <n v="92812"/>
    <n v="5"/>
    <n v="0"/>
    <s v="&gt;0"/>
    <m/>
    <s v="92812"/>
    <n v="5"/>
    <n v="0"/>
    <n v="0"/>
    <n v="0"/>
    <n v="0"/>
    <n v="0"/>
    <s v="&gt;0"/>
    <n v="0"/>
    <n v="1"/>
    <x v="2"/>
    <e v="#N/A"/>
    <m/>
  </r>
  <r>
    <n v="92820"/>
    <n v="0"/>
    <n v="5"/>
    <s v="&gt;0"/>
    <m/>
    <s v="92820"/>
    <n v="0"/>
    <n v="0"/>
    <n v="5"/>
    <n v="0"/>
    <n v="0"/>
    <n v="0"/>
    <s v="&gt;0"/>
    <n v="0"/>
    <n v="1"/>
    <x v="2"/>
    <e v="#N/A"/>
    <m/>
  </r>
  <r>
    <n v="92821"/>
    <n v="165"/>
    <n v="143"/>
    <n v="308"/>
    <m/>
    <s v="92821"/>
    <n v="261"/>
    <n v="14"/>
    <n v="25"/>
    <n v="0"/>
    <n v="5"/>
    <n v="5"/>
    <s v="&gt;300"/>
    <n v="39140"/>
    <m/>
    <x v="181"/>
    <s v="Orange"/>
    <m/>
  </r>
  <r>
    <n v="92823"/>
    <n v="5"/>
    <n v="18"/>
    <s v="&gt;18"/>
    <m/>
    <s v="92823"/>
    <n v="26"/>
    <n v="5"/>
    <n v="0"/>
    <n v="0"/>
    <n v="0"/>
    <n v="0"/>
    <s v="&gt;26"/>
    <n v="4996"/>
    <m/>
    <x v="181"/>
    <s v="Orange"/>
    <m/>
  </r>
  <r>
    <n v="92831"/>
    <n v="117"/>
    <n v="114"/>
    <n v="231"/>
    <m/>
    <s v="92831"/>
    <n v="194"/>
    <n v="15"/>
    <n v="5"/>
    <n v="5"/>
    <n v="5"/>
    <n v="5"/>
    <s v="&gt;209"/>
    <n v="36211"/>
    <m/>
    <x v="182"/>
    <s v="Orange"/>
    <m/>
  </r>
  <r>
    <n v="92832"/>
    <n v="95"/>
    <n v="150"/>
    <n v="245"/>
    <m/>
    <s v="92832"/>
    <n v="176"/>
    <n v="15"/>
    <n v="41"/>
    <n v="5"/>
    <n v="5"/>
    <n v="5"/>
    <s v="&gt;232"/>
    <n v="25887"/>
    <m/>
    <x v="182"/>
    <s v="Orange"/>
    <m/>
  </r>
  <r>
    <n v="92833"/>
    <n v="208"/>
    <n v="205"/>
    <n v="413"/>
    <m/>
    <s v="92833"/>
    <n v="354"/>
    <n v="17"/>
    <n v="26"/>
    <n v="5"/>
    <n v="5"/>
    <n v="0"/>
    <s v="&gt;397"/>
    <n v="52537"/>
    <m/>
    <x v="182"/>
    <s v="Orange"/>
    <m/>
  </r>
  <r>
    <n v="92834"/>
    <n v="5"/>
    <n v="0"/>
    <s v="&gt;0"/>
    <m/>
    <s v="92834"/>
    <n v="5"/>
    <n v="0"/>
    <n v="0"/>
    <n v="0"/>
    <n v="0"/>
    <n v="0"/>
    <s v="&gt;0"/>
    <n v="0"/>
    <n v="1"/>
    <x v="2"/>
    <e v="#N/A"/>
    <m/>
  </r>
  <r>
    <n v="92835"/>
    <n v="79"/>
    <n v="85"/>
    <n v="164"/>
    <m/>
    <s v="92835"/>
    <n v="136"/>
    <n v="12"/>
    <n v="5"/>
    <n v="0"/>
    <n v="5"/>
    <n v="5"/>
    <s v="&gt;148"/>
    <n v="26115"/>
    <m/>
    <x v="182"/>
    <s v="Orange"/>
    <m/>
  </r>
  <r>
    <n v="92837"/>
    <n v="0"/>
    <n v="5"/>
    <s v="&gt;0"/>
    <m/>
    <s v="92837"/>
    <n v="5"/>
    <n v="0"/>
    <n v="0"/>
    <n v="0"/>
    <n v="0"/>
    <n v="5"/>
    <s v="&gt;0"/>
    <n v="0"/>
    <n v="1"/>
    <x v="2"/>
    <e v="#N/A"/>
    <m/>
  </r>
  <r>
    <n v="92838"/>
    <n v="5"/>
    <n v="0"/>
    <s v="&gt;0"/>
    <m/>
    <s v="92838"/>
    <n v="5"/>
    <n v="0"/>
    <n v="0"/>
    <n v="0"/>
    <n v="0"/>
    <n v="0"/>
    <s v="&gt;0"/>
    <n v="0"/>
    <n v="1"/>
    <x v="2"/>
    <e v="#N/A"/>
    <m/>
  </r>
  <r>
    <n v="92840"/>
    <n v="228"/>
    <n v="266"/>
    <n v="494"/>
    <m/>
    <s v="92840"/>
    <n v="390"/>
    <n v="11"/>
    <n v="63"/>
    <n v="5"/>
    <n v="13"/>
    <n v="5"/>
    <s v="&gt;477"/>
    <n v="54315"/>
    <m/>
    <x v="183"/>
    <s v="Orange"/>
    <m/>
  </r>
  <r>
    <n v="92841"/>
    <n v="177"/>
    <n v="215"/>
    <n v="392"/>
    <m/>
    <s v="92841"/>
    <n v="305"/>
    <n v="5"/>
    <n v="71"/>
    <n v="0"/>
    <n v="5"/>
    <n v="5"/>
    <s v="&gt;376"/>
    <n v="33990"/>
    <m/>
    <x v="183"/>
    <s v="Orange"/>
    <m/>
  </r>
  <r>
    <n v="92842"/>
    <n v="5"/>
    <n v="0"/>
    <s v="&gt;0"/>
    <m/>
    <s v="92842"/>
    <n v="5"/>
    <n v="0"/>
    <n v="0"/>
    <n v="0"/>
    <n v="0"/>
    <n v="0"/>
    <s v="&gt;0"/>
    <n v="0"/>
    <n v="1"/>
    <x v="2"/>
    <e v="#N/A"/>
    <m/>
  </r>
  <r>
    <n v="92843"/>
    <n v="193"/>
    <n v="211"/>
    <n v="404"/>
    <m/>
    <s v="92843"/>
    <n v="330"/>
    <n v="17"/>
    <n v="48"/>
    <n v="0"/>
    <n v="5"/>
    <n v="5"/>
    <s v="&gt;395"/>
    <n v="47823"/>
    <m/>
    <x v="183"/>
    <s v="Orange"/>
    <m/>
  </r>
  <r>
    <n v="92844"/>
    <n v="79"/>
    <n v="141"/>
    <n v="220"/>
    <m/>
    <s v="92844"/>
    <n v="163"/>
    <n v="5"/>
    <n v="51"/>
    <n v="0"/>
    <n v="5"/>
    <n v="0"/>
    <s v="&gt;214"/>
    <n v="22686"/>
    <m/>
    <x v="183"/>
    <s v="Orange"/>
    <m/>
  </r>
  <r>
    <n v="92845"/>
    <n v="50"/>
    <n v="58"/>
    <n v="108"/>
    <m/>
    <s v="92845"/>
    <n v="95"/>
    <n v="5"/>
    <n v="5"/>
    <n v="0"/>
    <n v="5"/>
    <n v="5"/>
    <s v="&gt;95"/>
    <n v="15490"/>
    <m/>
    <x v="183"/>
    <s v="Orange"/>
    <m/>
  </r>
  <r>
    <n v="92850"/>
    <n v="0"/>
    <n v="5"/>
    <s v="&gt;0"/>
    <m/>
    <s v="92850"/>
    <n v="0"/>
    <n v="0"/>
    <n v="5"/>
    <n v="0"/>
    <n v="0"/>
    <n v="0"/>
    <s v="&gt;0"/>
    <n v="0"/>
    <n v="1"/>
    <x v="2"/>
    <e v="#N/A"/>
    <m/>
  </r>
  <r>
    <n v="92853"/>
    <n v="0"/>
    <n v="5"/>
    <s v="&gt;0"/>
    <m/>
    <s v="92853"/>
    <n v="5"/>
    <n v="0"/>
    <n v="0"/>
    <n v="0"/>
    <n v="0"/>
    <n v="0"/>
    <s v="&gt;0"/>
    <n v="0"/>
    <n v="1"/>
    <x v="2"/>
    <e v="#N/A"/>
    <m/>
  </r>
  <r>
    <n v="92854"/>
    <n v="5"/>
    <n v="0"/>
    <s v="&gt;0"/>
    <m/>
    <s v="92854"/>
    <n v="0"/>
    <n v="0"/>
    <n v="0"/>
    <n v="0"/>
    <n v="5"/>
    <n v="0"/>
    <s v="&gt;0"/>
    <n v="0"/>
    <n v="1"/>
    <x v="2"/>
    <e v="#N/A"/>
    <m/>
  </r>
  <r>
    <n v="92860"/>
    <n v="78"/>
    <n v="119"/>
    <n v="197"/>
    <m/>
    <s v="92860"/>
    <n v="146"/>
    <n v="5"/>
    <n v="32"/>
    <n v="5"/>
    <n v="5"/>
    <n v="0"/>
    <s v="&gt;178"/>
    <n v="27219"/>
    <m/>
    <x v="184"/>
    <s v="Riverside"/>
    <m/>
  </r>
  <r>
    <n v="92861"/>
    <n v="5"/>
    <n v="29"/>
    <s v="&gt;29"/>
    <m/>
    <s v="92861"/>
    <n v="30"/>
    <n v="0"/>
    <n v="5"/>
    <n v="5"/>
    <n v="0"/>
    <n v="0"/>
    <s v="&gt;30"/>
    <n v="5886"/>
    <m/>
    <x v="185"/>
    <s v="Orange"/>
    <m/>
  </r>
  <r>
    <n v="92863"/>
    <n v="5"/>
    <n v="0"/>
    <s v="&gt;0"/>
    <m/>
    <s v="92863"/>
    <n v="5"/>
    <n v="0"/>
    <n v="0"/>
    <n v="0"/>
    <n v="0"/>
    <n v="0"/>
    <s v="&gt;0"/>
    <n v="0"/>
    <n v="1"/>
    <x v="2"/>
    <e v="#N/A"/>
    <m/>
  </r>
  <r>
    <n v="92864"/>
    <n v="0"/>
    <n v="5"/>
    <s v="&gt;0"/>
    <m/>
    <s v="92864"/>
    <n v="0"/>
    <n v="0"/>
    <n v="0"/>
    <n v="0"/>
    <n v="5"/>
    <n v="0"/>
    <s v="&gt;0"/>
    <n v="0"/>
    <n v="1"/>
    <x v="2"/>
    <e v="#N/A"/>
    <m/>
  </r>
  <r>
    <n v="92865"/>
    <n v="79"/>
    <n v="109"/>
    <n v="188"/>
    <m/>
    <s v="92865"/>
    <n v="142"/>
    <n v="11"/>
    <n v="29"/>
    <n v="5"/>
    <n v="0"/>
    <n v="0"/>
    <s v="&gt;182"/>
    <n v="21003"/>
    <m/>
    <x v="172"/>
    <s v="Orange"/>
    <m/>
  </r>
  <r>
    <n v="92866"/>
    <n v="53"/>
    <n v="79"/>
    <n v="132"/>
    <m/>
    <s v="92866"/>
    <n v="89"/>
    <n v="27"/>
    <n v="5"/>
    <n v="0"/>
    <n v="5"/>
    <n v="5"/>
    <s v="&gt;116"/>
    <n v="15428"/>
    <m/>
    <x v="172"/>
    <s v="Orange"/>
    <m/>
  </r>
  <r>
    <n v="92867"/>
    <n v="168"/>
    <n v="165"/>
    <n v="333"/>
    <m/>
    <s v="92867"/>
    <n v="290"/>
    <n v="16"/>
    <n v="23"/>
    <n v="0"/>
    <n v="5"/>
    <n v="0"/>
    <s v="&gt;329"/>
    <n v="44437"/>
    <m/>
    <x v="172"/>
    <s v="Orange"/>
    <m/>
  </r>
  <r>
    <n v="92868"/>
    <n v="98"/>
    <n v="110"/>
    <n v="208"/>
    <m/>
    <s v="92868"/>
    <n v="163"/>
    <n v="5"/>
    <n v="24"/>
    <n v="0"/>
    <n v="5"/>
    <n v="5"/>
    <s v="&gt;187"/>
    <n v="26549"/>
    <m/>
    <x v="172"/>
    <s v="Orange"/>
    <m/>
  </r>
  <r>
    <n v="92869"/>
    <n v="107"/>
    <n v="135"/>
    <n v="242"/>
    <m/>
    <s v="92869"/>
    <n v="210"/>
    <n v="5"/>
    <n v="14"/>
    <n v="0"/>
    <n v="5"/>
    <n v="5"/>
    <s v="&gt;224"/>
    <n v="36259"/>
    <m/>
    <x v="172"/>
    <s v="Orange"/>
    <m/>
  </r>
  <r>
    <n v="92870"/>
    <n v="201"/>
    <n v="180"/>
    <n v="381"/>
    <m/>
    <s v="92870"/>
    <n v="345"/>
    <n v="5"/>
    <n v="5"/>
    <n v="5"/>
    <n v="5"/>
    <n v="5"/>
    <s v="&gt;345"/>
    <n v="53194"/>
    <m/>
    <x v="186"/>
    <s v="Orange"/>
    <m/>
  </r>
  <r>
    <n v="92871"/>
    <n v="5"/>
    <n v="0"/>
    <s v="&gt;0"/>
    <m/>
    <s v="92871"/>
    <n v="5"/>
    <n v="0"/>
    <n v="0"/>
    <n v="0"/>
    <n v="0"/>
    <n v="0"/>
    <s v="&gt;0"/>
    <n v="0"/>
    <n v="1"/>
    <x v="2"/>
    <e v="#N/A"/>
    <m/>
  </r>
  <r>
    <n v="92875"/>
    <n v="0"/>
    <n v="5"/>
    <s v="&gt;0"/>
    <m/>
    <s v="92875"/>
    <n v="0"/>
    <n v="5"/>
    <n v="0"/>
    <n v="0"/>
    <n v="0"/>
    <n v="0"/>
    <s v="&gt;0"/>
    <n v="0"/>
    <n v="1"/>
    <x v="2"/>
    <e v="#N/A"/>
    <m/>
  </r>
  <r>
    <n v="92877"/>
    <n v="5"/>
    <n v="0"/>
    <s v="&gt;0"/>
    <m/>
    <s v="92877"/>
    <n v="5"/>
    <n v="0"/>
    <n v="0"/>
    <n v="0"/>
    <n v="0"/>
    <n v="0"/>
    <s v="&gt;0"/>
    <n v="0"/>
    <n v="1"/>
    <x v="2"/>
    <e v="#N/A"/>
    <m/>
  </r>
  <r>
    <n v="92878"/>
    <n v="31"/>
    <n v="5"/>
    <s v="&gt;31"/>
    <m/>
    <s v="92878"/>
    <n v="38"/>
    <n v="0"/>
    <n v="0"/>
    <n v="5"/>
    <n v="0"/>
    <n v="0"/>
    <s v="&gt;38"/>
    <n v="0"/>
    <n v="1"/>
    <x v="2"/>
    <e v="#N/A"/>
    <m/>
  </r>
  <r>
    <n v="92879"/>
    <n v="210"/>
    <n v="227"/>
    <n v="437"/>
    <m/>
    <s v="92879"/>
    <n v="327"/>
    <n v="13"/>
    <n v="41"/>
    <n v="44"/>
    <n v="5"/>
    <n v="5"/>
    <s v="&gt;425"/>
    <n v="49481"/>
    <m/>
    <x v="187"/>
    <s v="Riverside"/>
    <m/>
  </r>
  <r>
    <n v="92880"/>
    <n v="316"/>
    <n v="256"/>
    <n v="572"/>
    <m/>
    <s v="92880"/>
    <n v="472"/>
    <n v="5"/>
    <n v="47"/>
    <n v="23"/>
    <n v="23"/>
    <n v="0"/>
    <s v="&gt;565"/>
    <n v="72614"/>
    <m/>
    <x v="188"/>
    <s v="Riverside"/>
    <m/>
  </r>
  <r>
    <n v="92881"/>
    <n v="110"/>
    <n v="127"/>
    <n v="237"/>
    <m/>
    <s v="92881"/>
    <n v="202"/>
    <n v="5"/>
    <n v="24"/>
    <n v="5"/>
    <n v="5"/>
    <n v="5"/>
    <s v="&gt;226"/>
    <n v="32694"/>
    <m/>
    <x v="187"/>
    <s v="Riverside"/>
    <m/>
  </r>
  <r>
    <n v="92882"/>
    <n v="284"/>
    <n v="260"/>
    <n v="544"/>
    <m/>
    <s v="92882"/>
    <n v="497"/>
    <n v="14"/>
    <n v="27"/>
    <n v="0"/>
    <n v="5"/>
    <n v="5"/>
    <s v="&gt;538"/>
    <n v="74742"/>
    <m/>
    <x v="187"/>
    <s v="Riverside"/>
    <m/>
  </r>
  <r>
    <n v="92883"/>
    <n v="185"/>
    <n v="128"/>
    <n v="313"/>
    <m/>
    <s v="92883"/>
    <n v="280"/>
    <n v="5"/>
    <n v="5"/>
    <n v="11"/>
    <n v="5"/>
    <n v="5"/>
    <s v="&gt;291"/>
    <n v="36608"/>
    <m/>
    <x v="0"/>
    <s v="Riverside"/>
    <m/>
  </r>
  <r>
    <n v="92884"/>
    <n v="5"/>
    <n v="5"/>
    <s v="&gt;0"/>
    <m/>
    <s v="92884"/>
    <n v="5"/>
    <n v="5"/>
    <n v="0"/>
    <n v="0"/>
    <n v="0"/>
    <n v="0"/>
    <s v="&gt;0"/>
    <n v="0"/>
    <n v="1"/>
    <x v="2"/>
    <e v="#N/A"/>
    <m/>
  </r>
  <r>
    <n v="92886"/>
    <n v="155"/>
    <n v="177"/>
    <n v="332"/>
    <m/>
    <s v="92886"/>
    <n v="294"/>
    <n v="5"/>
    <n v="5"/>
    <n v="15"/>
    <n v="5"/>
    <n v="0"/>
    <s v="&gt;309"/>
    <n v="51312"/>
    <m/>
    <x v="189"/>
    <s v="Orange"/>
    <m/>
  </r>
  <r>
    <n v="92887"/>
    <n v="54"/>
    <n v="61"/>
    <n v="115"/>
    <m/>
    <s v="92887"/>
    <n v="112"/>
    <n v="5"/>
    <n v="0"/>
    <n v="0"/>
    <n v="5"/>
    <n v="0"/>
    <s v="&gt;112"/>
    <n v="19362"/>
    <m/>
    <x v="189"/>
    <s v="Orange"/>
    <m/>
  </r>
  <r>
    <n v="92892"/>
    <n v="0"/>
    <n v="5"/>
    <s v="&gt;0"/>
    <m/>
    <s v="92892"/>
    <n v="5"/>
    <n v="0"/>
    <n v="0"/>
    <n v="0"/>
    <n v="0"/>
    <n v="0"/>
    <s v="&gt;0"/>
    <n v="0"/>
    <n v="1"/>
    <x v="2"/>
    <e v="#N/A"/>
    <m/>
  </r>
  <r>
    <n v="92894"/>
    <n v="0"/>
    <n v="5"/>
    <s v="&gt;0"/>
    <m/>
    <s v="92894"/>
    <n v="5"/>
    <n v="0"/>
    <n v="0"/>
    <n v="0"/>
    <n v="0"/>
    <n v="0"/>
    <s v="&gt;0"/>
    <n v="0"/>
    <n v="1"/>
    <x v="2"/>
    <e v="#N/A"/>
    <m/>
  </r>
  <r>
    <n v="92927"/>
    <n v="0"/>
    <n v="5"/>
    <s v="&gt;0"/>
    <m/>
    <s v="92927"/>
    <n v="5"/>
    <n v="0"/>
    <n v="0"/>
    <n v="0"/>
    <n v="0"/>
    <n v="0"/>
    <s v="&gt;0"/>
    <n v="0"/>
    <n v="1"/>
    <x v="2"/>
    <e v="#N/A"/>
    <m/>
  </r>
  <r>
    <n v="92928"/>
    <n v="0"/>
    <n v="5"/>
    <s v="&gt;0"/>
    <m/>
    <s v="92928"/>
    <n v="5"/>
    <n v="0"/>
    <n v="0"/>
    <n v="0"/>
    <n v="0"/>
    <n v="0"/>
    <s v="&gt;0"/>
    <n v="0"/>
    <n v="1"/>
    <x v="2"/>
    <e v="#N/A"/>
    <m/>
  </r>
  <r>
    <n v="92933"/>
    <n v="5"/>
    <n v="0"/>
    <s v="&gt;0"/>
    <m/>
    <s v="92933"/>
    <n v="5"/>
    <n v="0"/>
    <n v="0"/>
    <n v="0"/>
    <n v="0"/>
    <n v="0"/>
    <s v="&gt;0"/>
    <n v="0"/>
    <n v="1"/>
    <x v="2"/>
    <e v="#N/A"/>
    <m/>
  </r>
  <r>
    <n v="92937"/>
    <n v="5"/>
    <n v="0"/>
    <s v="&gt;0"/>
    <m/>
    <s v="92937"/>
    <n v="5"/>
    <n v="0"/>
    <n v="0"/>
    <n v="0"/>
    <n v="0"/>
    <n v="0"/>
    <s v="&gt;0"/>
    <n v="0"/>
    <n v="1"/>
    <x v="2"/>
    <e v="#N/A"/>
    <m/>
  </r>
  <r>
    <n v="92994"/>
    <n v="0"/>
    <n v="5"/>
    <s v="&gt;0"/>
    <m/>
    <s v="92994"/>
    <n v="5"/>
    <n v="0"/>
    <n v="0"/>
    <n v="0"/>
    <n v="0"/>
    <n v="0"/>
    <s v="&gt;0"/>
    <n v="0"/>
    <n v="1"/>
    <x v="2"/>
    <e v="#N/A"/>
    <m/>
  </r>
  <r>
    <n v="93001"/>
    <n v="138"/>
    <n v="166"/>
    <n v="304"/>
    <m/>
    <s v="93001"/>
    <n v="208"/>
    <n v="87"/>
    <n v="0"/>
    <n v="0"/>
    <n v="5"/>
    <n v="5"/>
    <s v="&gt;295"/>
    <n v="31729"/>
    <m/>
    <x v="190"/>
    <s v="Santa Barbara"/>
    <m/>
  </r>
  <r>
    <n v="93002"/>
    <n v="0"/>
    <n v="5"/>
    <s v="&gt;0"/>
    <m/>
    <s v="93002"/>
    <n v="5"/>
    <n v="0"/>
    <n v="0"/>
    <n v="0"/>
    <n v="0"/>
    <n v="0"/>
    <s v="&gt;0"/>
    <n v="0"/>
    <n v="1"/>
    <x v="2"/>
    <e v="#N/A"/>
    <m/>
  </r>
  <r>
    <n v="93003"/>
    <n v="240"/>
    <n v="299"/>
    <n v="539"/>
    <m/>
    <s v="93003"/>
    <n v="421"/>
    <n v="92"/>
    <n v="5"/>
    <n v="14"/>
    <n v="5"/>
    <n v="5"/>
    <s v="&gt;527"/>
    <n v="51461"/>
    <m/>
    <x v="190"/>
    <s v="Ventura"/>
    <m/>
  </r>
  <r>
    <n v="93004"/>
    <n v="190"/>
    <n v="186"/>
    <n v="376"/>
    <m/>
    <s v="93004"/>
    <n v="288"/>
    <n v="37"/>
    <n v="14"/>
    <n v="30"/>
    <n v="5"/>
    <n v="5"/>
    <s v="&gt;369"/>
    <n v="31283"/>
    <m/>
    <x v="0"/>
    <s v="Ventura"/>
    <m/>
  </r>
  <r>
    <n v="93005"/>
    <n v="5"/>
    <n v="0"/>
    <s v="&gt;0"/>
    <m/>
    <s v="93005"/>
    <n v="5"/>
    <n v="0"/>
    <n v="0"/>
    <n v="0"/>
    <n v="0"/>
    <n v="0"/>
    <s v="&gt;0"/>
    <n v="0"/>
    <n v="1"/>
    <x v="2"/>
    <e v="#N/A"/>
    <m/>
  </r>
  <r>
    <n v="93010"/>
    <n v="251"/>
    <n v="212"/>
    <n v="463"/>
    <m/>
    <s v="93010"/>
    <n v="414"/>
    <n v="36"/>
    <n v="5"/>
    <n v="5"/>
    <n v="5"/>
    <n v="5"/>
    <s v="&gt;450"/>
    <n v="46434"/>
    <m/>
    <x v="191"/>
    <s v="Ventura"/>
    <m/>
  </r>
  <r>
    <n v="93011"/>
    <n v="5"/>
    <n v="0"/>
    <s v="&gt;0"/>
    <m/>
    <s v="93011"/>
    <n v="5"/>
    <n v="0"/>
    <n v="0"/>
    <n v="0"/>
    <n v="0"/>
    <n v="0"/>
    <s v="&gt;0"/>
    <n v="0"/>
    <n v="1"/>
    <x v="2"/>
    <e v="#N/A"/>
    <m/>
  </r>
  <r>
    <n v="93012"/>
    <n v="168"/>
    <n v="119"/>
    <n v="287"/>
    <m/>
    <s v="93012"/>
    <n v="276"/>
    <n v="5"/>
    <n v="0"/>
    <n v="0"/>
    <n v="5"/>
    <n v="0"/>
    <s v="&gt;276"/>
    <n v="35726"/>
    <m/>
    <x v="191"/>
    <s v="Ventura"/>
    <m/>
  </r>
  <r>
    <n v="93013"/>
    <n v="82"/>
    <n v="82"/>
    <n v="164"/>
    <m/>
    <s v="93013"/>
    <n v="138"/>
    <n v="13"/>
    <n v="5"/>
    <n v="5"/>
    <n v="5"/>
    <n v="0"/>
    <s v="&gt;151"/>
    <n v="17021"/>
    <m/>
    <x v="192"/>
    <s v="Santa Barbara"/>
    <m/>
  </r>
  <r>
    <n v="93015"/>
    <n v="143"/>
    <n v="86"/>
    <n v="229"/>
    <m/>
    <s v="93015"/>
    <n v="195"/>
    <n v="5"/>
    <n v="5"/>
    <n v="5"/>
    <n v="5"/>
    <n v="5"/>
    <s v="&gt;195"/>
    <n v="18182"/>
    <m/>
    <x v="193"/>
    <s v="Ventura"/>
    <m/>
  </r>
  <r>
    <n v="93016"/>
    <n v="5"/>
    <n v="0"/>
    <s v="&gt;0"/>
    <m/>
    <s v="93016"/>
    <n v="5"/>
    <n v="0"/>
    <n v="0"/>
    <n v="0"/>
    <n v="0"/>
    <n v="0"/>
    <s v="&gt;0"/>
    <n v="0"/>
    <n v="1"/>
    <x v="2"/>
    <e v="#N/A"/>
    <m/>
  </r>
  <r>
    <n v="93018"/>
    <n v="5"/>
    <n v="0"/>
    <s v="&gt;0"/>
    <m/>
    <s v="93018"/>
    <n v="5"/>
    <n v="0"/>
    <n v="0"/>
    <n v="0"/>
    <n v="0"/>
    <n v="0"/>
    <s v="&gt;0"/>
    <n v="0"/>
    <n v="1"/>
    <x v="2"/>
    <e v="#N/A"/>
    <m/>
  </r>
  <r>
    <n v="93020"/>
    <n v="5"/>
    <n v="5"/>
    <s v="&gt;0"/>
    <m/>
    <s v="93020"/>
    <n v="5"/>
    <n v="0"/>
    <n v="0"/>
    <n v="0"/>
    <n v="0"/>
    <n v="0"/>
    <s v="&gt;0"/>
    <n v="0"/>
    <n v="1"/>
    <x v="2"/>
    <e v="#N/A"/>
    <m/>
  </r>
  <r>
    <n v="93021"/>
    <n v="222"/>
    <n v="149"/>
    <n v="371"/>
    <m/>
    <s v="93021"/>
    <n v="353"/>
    <n v="5"/>
    <n v="5"/>
    <n v="0"/>
    <n v="5"/>
    <n v="0"/>
    <s v="&gt;353"/>
    <n v="38235"/>
    <m/>
    <x v="194"/>
    <s v="Ventura"/>
    <m/>
  </r>
  <r>
    <n v="93022"/>
    <n v="40"/>
    <n v="22"/>
    <n v="62"/>
    <m/>
    <s v="93022"/>
    <n v="61"/>
    <n v="0"/>
    <n v="0"/>
    <n v="0"/>
    <n v="5"/>
    <n v="0"/>
    <s v="&gt;61"/>
    <n v="6607"/>
    <m/>
    <x v="0"/>
    <s v="Ventura"/>
    <m/>
  </r>
  <r>
    <n v="93023"/>
    <n v="66"/>
    <n v="107"/>
    <n v="173"/>
    <m/>
    <s v="93023"/>
    <n v="121"/>
    <n v="15"/>
    <n v="14"/>
    <n v="19"/>
    <n v="5"/>
    <n v="5"/>
    <s v="&gt;169"/>
    <n v="21011"/>
    <m/>
    <x v="195"/>
    <s v="Ventura"/>
    <m/>
  </r>
  <r>
    <n v="93030"/>
    <n v="553"/>
    <n v="342"/>
    <n v="895"/>
    <m/>
    <s v="93030"/>
    <n v="788"/>
    <n v="39"/>
    <n v="21"/>
    <n v="28"/>
    <n v="12"/>
    <n v="5"/>
    <s v="&gt;888"/>
    <n v="59844"/>
    <m/>
    <x v="196"/>
    <s v="Ventura"/>
    <m/>
  </r>
  <r>
    <n v="93031"/>
    <n v="5"/>
    <n v="0"/>
    <s v="&gt;0"/>
    <m/>
    <s v="93031"/>
    <n v="5"/>
    <n v="0"/>
    <n v="0"/>
    <n v="0"/>
    <n v="0"/>
    <n v="0"/>
    <s v="&gt;0"/>
    <n v="0"/>
    <n v="1"/>
    <x v="2"/>
    <e v="#N/A"/>
    <m/>
  </r>
  <r>
    <n v="93033"/>
    <n v="748"/>
    <n v="487"/>
    <n v="1235"/>
    <m/>
    <s v="93033"/>
    <n v="1041"/>
    <n v="17"/>
    <n v="148"/>
    <n v="5"/>
    <n v="14"/>
    <n v="5"/>
    <s v="&gt;1220"/>
    <n v="84902"/>
    <m/>
    <x v="196"/>
    <s v="Ventura"/>
    <m/>
  </r>
  <r>
    <n v="93034"/>
    <n v="5"/>
    <n v="5"/>
    <s v="&gt;0"/>
    <m/>
    <s v="93034"/>
    <n v="5"/>
    <n v="0"/>
    <n v="0"/>
    <n v="0"/>
    <n v="5"/>
    <n v="0"/>
    <s v="&gt;0"/>
    <n v="0"/>
    <n v="1"/>
    <x v="2"/>
    <e v="#N/A"/>
    <m/>
  </r>
  <r>
    <n v="93035"/>
    <n v="132"/>
    <n v="138"/>
    <n v="270"/>
    <m/>
    <s v="93035"/>
    <n v="235"/>
    <n v="11"/>
    <n v="17"/>
    <n v="0"/>
    <n v="5"/>
    <n v="5"/>
    <s v="&gt;263"/>
    <n v="28426"/>
    <m/>
    <x v="196"/>
    <s v="Ventura"/>
    <m/>
  </r>
  <r>
    <n v="93036"/>
    <n v="427"/>
    <n v="242"/>
    <n v="669"/>
    <m/>
    <s v="93036"/>
    <n v="570"/>
    <n v="48"/>
    <n v="26"/>
    <n v="13"/>
    <n v="5"/>
    <n v="5"/>
    <s v="&gt;657"/>
    <n v="47126"/>
    <m/>
    <x v="196"/>
    <s v="Ventura"/>
    <m/>
  </r>
  <r>
    <n v="93040"/>
    <n v="21"/>
    <n v="11"/>
    <n v="32"/>
    <m/>
    <s v="93040"/>
    <n v="30"/>
    <n v="5"/>
    <n v="0"/>
    <n v="0"/>
    <n v="0"/>
    <n v="0"/>
    <s v="&gt;30"/>
    <n v="1822"/>
    <m/>
    <x v="0"/>
    <s v="Ventura"/>
    <m/>
  </r>
  <r>
    <n v="93041"/>
    <n v="166"/>
    <n v="134"/>
    <n v="300"/>
    <m/>
    <s v="93041"/>
    <n v="248"/>
    <n v="21"/>
    <n v="15"/>
    <n v="11"/>
    <n v="5"/>
    <n v="5"/>
    <s v="&gt;295"/>
    <n v="24102"/>
    <m/>
    <x v="197"/>
    <s v="Ventura"/>
    <m/>
  </r>
  <r>
    <n v="93060"/>
    <n v="291"/>
    <n v="162"/>
    <n v="453"/>
    <m/>
    <s v="93060"/>
    <n v="405"/>
    <n v="42"/>
    <n v="0"/>
    <n v="0"/>
    <n v="5"/>
    <n v="5"/>
    <s v="&gt;447"/>
    <n v="33799"/>
    <m/>
    <x v="198"/>
    <s v="Ventura"/>
    <m/>
  </r>
  <r>
    <n v="93062"/>
    <n v="5"/>
    <n v="5"/>
    <s v="&gt;0"/>
    <m/>
    <s v="93062"/>
    <n v="5"/>
    <n v="0"/>
    <n v="0"/>
    <n v="0"/>
    <n v="0"/>
    <n v="0"/>
    <s v="&gt;0"/>
    <n v="0"/>
    <n v="1"/>
    <x v="2"/>
    <e v="#N/A"/>
    <m/>
  </r>
  <r>
    <n v="93063"/>
    <n v="294"/>
    <n v="314"/>
    <n v="608"/>
    <m/>
    <s v="93063"/>
    <n v="497"/>
    <n v="34"/>
    <n v="46"/>
    <n v="18"/>
    <n v="5"/>
    <n v="5"/>
    <s v="&gt;595"/>
    <n v="56259"/>
    <m/>
    <x v="199"/>
    <s v="Ventura"/>
    <m/>
  </r>
  <r>
    <n v="93065"/>
    <n v="445"/>
    <n v="385"/>
    <n v="830"/>
    <m/>
    <s v="93065"/>
    <n v="726"/>
    <n v="19"/>
    <n v="51"/>
    <n v="17"/>
    <n v="16"/>
    <n v="5"/>
    <s v="&gt;829"/>
    <n v="71906"/>
    <m/>
    <x v="199"/>
    <s v="Ventura"/>
    <m/>
  </r>
  <r>
    <n v="93066"/>
    <n v="21"/>
    <n v="5"/>
    <s v="&gt;21"/>
    <m/>
    <s v="93066"/>
    <n v="30"/>
    <n v="0"/>
    <n v="0"/>
    <n v="0"/>
    <n v="0"/>
    <n v="0"/>
    <n v="30"/>
    <n v="2925"/>
    <m/>
    <x v="191"/>
    <s v="Ventura"/>
    <m/>
  </r>
  <r>
    <n v="93067"/>
    <n v="5"/>
    <n v="5"/>
    <s v="&gt;0"/>
    <m/>
    <s v="93067"/>
    <n v="5"/>
    <n v="5"/>
    <n v="0"/>
    <n v="0"/>
    <n v="0"/>
    <n v="0"/>
    <s v="&gt;0"/>
    <n v="369"/>
    <m/>
    <x v="0"/>
    <s v="Santa Barbara"/>
    <m/>
  </r>
  <r>
    <n v="93076"/>
    <n v="0"/>
    <n v="5"/>
    <s v="&gt;0"/>
    <m/>
    <s v="93076"/>
    <n v="5"/>
    <n v="0"/>
    <n v="0"/>
    <n v="0"/>
    <n v="0"/>
    <n v="0"/>
    <s v="&gt;0"/>
    <n v="0"/>
    <n v="1"/>
    <x v="2"/>
    <e v="#N/A"/>
    <m/>
  </r>
  <r>
    <n v="93092"/>
    <n v="5"/>
    <n v="0"/>
    <s v="&gt;0"/>
    <m/>
    <s v="93092"/>
    <n v="5"/>
    <n v="0"/>
    <n v="0"/>
    <n v="0"/>
    <n v="0"/>
    <n v="0"/>
    <s v="&gt;0"/>
    <n v="0"/>
    <n v="1"/>
    <x v="2"/>
    <e v="#N/A"/>
    <m/>
  </r>
  <r>
    <n v="93094"/>
    <n v="5"/>
    <n v="0"/>
    <s v="&gt;0"/>
    <m/>
    <s v="93094"/>
    <n v="5"/>
    <n v="0"/>
    <n v="0"/>
    <n v="0"/>
    <n v="0"/>
    <n v="0"/>
    <s v="&gt;0"/>
    <n v="0"/>
    <n v="1"/>
    <x v="2"/>
    <e v="#N/A"/>
    <m/>
  </r>
  <r>
    <n v="93096"/>
    <n v="5"/>
    <n v="0"/>
    <s v="&gt;0"/>
    <m/>
    <s v="93096"/>
    <n v="5"/>
    <n v="0"/>
    <n v="0"/>
    <n v="0"/>
    <n v="0"/>
    <n v="0"/>
    <s v="&gt;0"/>
    <n v="0"/>
    <n v="1"/>
    <x v="2"/>
    <e v="#N/A"/>
    <m/>
  </r>
  <r>
    <n v="93101"/>
    <n v="165"/>
    <n v="166"/>
    <n v="331"/>
    <m/>
    <s v="93101"/>
    <n v="229"/>
    <n v="92"/>
    <n v="5"/>
    <n v="0"/>
    <n v="5"/>
    <n v="5"/>
    <s v="&gt;321"/>
    <n v="32650"/>
    <m/>
    <x v="200"/>
    <s v="Santa Barbara"/>
    <m/>
  </r>
  <r>
    <n v="93102"/>
    <n v="0"/>
    <n v="5"/>
    <s v="&gt;0"/>
    <m/>
    <s v="93102"/>
    <n v="0"/>
    <n v="0"/>
    <n v="0"/>
    <n v="0"/>
    <n v="0"/>
    <n v="5"/>
    <s v="&gt;0"/>
    <n v="0"/>
    <n v="1"/>
    <x v="2"/>
    <e v="#N/A"/>
    <m/>
  </r>
  <r>
    <n v="93103"/>
    <n v="99"/>
    <n v="68"/>
    <n v="167"/>
    <m/>
    <s v="93103"/>
    <n v="146"/>
    <n v="19"/>
    <n v="0"/>
    <n v="0"/>
    <n v="0"/>
    <n v="5"/>
    <s v="&gt;165"/>
    <n v="20542"/>
    <m/>
    <x v="200"/>
    <s v="Santa Barbara"/>
    <m/>
  </r>
  <r>
    <n v="93105"/>
    <n v="109"/>
    <n v="135"/>
    <n v="244"/>
    <m/>
    <s v="93105"/>
    <n v="152"/>
    <n v="33"/>
    <n v="5"/>
    <n v="57"/>
    <n v="0"/>
    <n v="5"/>
    <s v="&gt;242"/>
    <n v="26933"/>
    <m/>
    <x v="200"/>
    <s v="Santa Barbara"/>
    <m/>
  </r>
  <r>
    <n v="93106"/>
    <n v="0"/>
    <n v="5"/>
    <s v="&gt;0"/>
    <m/>
    <s v="93106"/>
    <n v="5"/>
    <n v="0"/>
    <n v="0"/>
    <n v="0"/>
    <n v="0"/>
    <n v="0"/>
    <s v="&gt;0"/>
    <n v="0"/>
    <n v="1"/>
    <x v="2"/>
    <e v="#N/A"/>
    <m/>
  </r>
  <r>
    <n v="93107"/>
    <n v="0"/>
    <n v="5"/>
    <s v="&gt;0"/>
    <m/>
    <s v="93107"/>
    <n v="0"/>
    <n v="0"/>
    <n v="5"/>
    <n v="0"/>
    <n v="0"/>
    <n v="0"/>
    <s v="&gt;0"/>
    <n v="0"/>
    <n v="1"/>
    <x v="2"/>
    <e v="#N/A"/>
    <m/>
  </r>
  <r>
    <n v="93108"/>
    <n v="26"/>
    <n v="17"/>
    <n v="43"/>
    <m/>
    <s v="93108"/>
    <n v="40"/>
    <n v="5"/>
    <n v="0"/>
    <n v="0"/>
    <n v="5"/>
    <n v="0"/>
    <s v="&gt;40"/>
    <n v="10451"/>
    <m/>
    <x v="0"/>
    <s v="Santa Barbara"/>
    <m/>
  </r>
  <r>
    <n v="93109"/>
    <n v="21"/>
    <n v="32"/>
    <n v="53"/>
    <m/>
    <s v="93109"/>
    <n v="40"/>
    <n v="13"/>
    <n v="0"/>
    <n v="0"/>
    <n v="0"/>
    <n v="0"/>
    <n v="53"/>
    <n v="11289"/>
    <m/>
    <x v="200"/>
    <s v="Santa Barbara"/>
    <m/>
  </r>
  <r>
    <n v="93110"/>
    <n v="69"/>
    <n v="64"/>
    <n v="133"/>
    <m/>
    <s v="93110"/>
    <n v="107"/>
    <n v="19"/>
    <n v="5"/>
    <n v="5"/>
    <n v="0"/>
    <n v="5"/>
    <s v="&gt;126"/>
    <n v="15777"/>
    <m/>
    <x v="200"/>
    <s v="Santa Barbara"/>
    <m/>
  </r>
  <r>
    <n v="93111"/>
    <n v="98"/>
    <n v="86"/>
    <n v="184"/>
    <m/>
    <s v="93111"/>
    <n v="136"/>
    <n v="24"/>
    <n v="17"/>
    <n v="5"/>
    <n v="0"/>
    <n v="5"/>
    <s v="&gt;177"/>
    <n v="18468"/>
    <m/>
    <x v="201"/>
    <s v="Santa Barbara"/>
    <m/>
  </r>
  <r>
    <n v="93113"/>
    <n v="0"/>
    <n v="5"/>
    <s v="&gt;0"/>
    <m/>
    <s v="93113"/>
    <n v="0"/>
    <n v="0"/>
    <n v="5"/>
    <n v="0"/>
    <n v="0"/>
    <n v="0"/>
    <s v="&gt;0"/>
    <n v="0"/>
    <n v="1"/>
    <x v="2"/>
    <e v="#N/A"/>
    <m/>
  </r>
  <r>
    <n v="93114"/>
    <n v="0"/>
    <n v="5"/>
    <s v="&gt;0"/>
    <m/>
    <s v="93114"/>
    <n v="0"/>
    <n v="5"/>
    <n v="0"/>
    <n v="0"/>
    <n v="0"/>
    <n v="0"/>
    <s v="&gt;0"/>
    <n v="0"/>
    <n v="1"/>
    <x v="2"/>
    <e v="#N/A"/>
    <m/>
  </r>
  <r>
    <n v="93117"/>
    <n v="225"/>
    <n v="238"/>
    <n v="463"/>
    <m/>
    <s v="93117"/>
    <n v="336"/>
    <n v="84"/>
    <n v="35"/>
    <n v="5"/>
    <n v="5"/>
    <n v="5"/>
    <s v="&gt;455"/>
    <n v="59298"/>
    <m/>
    <x v="201"/>
    <s v="Santa Barbara"/>
    <m/>
  </r>
  <r>
    <n v="93118"/>
    <n v="5"/>
    <n v="0"/>
    <s v="&gt;0"/>
    <m/>
    <s v="93118"/>
    <n v="5"/>
    <n v="0"/>
    <n v="0"/>
    <n v="0"/>
    <n v="0"/>
    <n v="0"/>
    <s v="&gt;0"/>
    <n v="0"/>
    <n v="1"/>
    <x v="2"/>
    <e v="#N/A"/>
    <m/>
  </r>
  <r>
    <n v="93120"/>
    <n v="0"/>
    <n v="5"/>
    <s v="&gt;0"/>
    <m/>
    <s v="93120"/>
    <n v="5"/>
    <n v="0"/>
    <n v="0"/>
    <n v="0"/>
    <n v="0"/>
    <n v="0"/>
    <s v="&gt;0"/>
    <n v="0"/>
    <n v="1"/>
    <x v="2"/>
    <e v="#N/A"/>
    <m/>
  </r>
  <r>
    <n v="93130"/>
    <n v="5"/>
    <n v="0"/>
    <s v="&gt;0"/>
    <m/>
    <s v="93130"/>
    <n v="5"/>
    <n v="0"/>
    <n v="0"/>
    <n v="0"/>
    <n v="0"/>
    <n v="0"/>
    <s v="&gt;0"/>
    <n v="0"/>
    <n v="1"/>
    <x v="2"/>
    <e v="#N/A"/>
    <m/>
  </r>
  <r>
    <n v="93140"/>
    <n v="5"/>
    <n v="0"/>
    <s v="&gt;0"/>
    <m/>
    <s v="93140"/>
    <n v="5"/>
    <n v="0"/>
    <n v="0"/>
    <n v="0"/>
    <n v="0"/>
    <n v="0"/>
    <s v="&gt;0"/>
    <n v="0"/>
    <n v="1"/>
    <x v="2"/>
    <e v="#N/A"/>
    <m/>
  </r>
  <r>
    <n v="93160"/>
    <n v="0"/>
    <n v="5"/>
    <s v="&gt;0"/>
    <m/>
    <s v="93160"/>
    <n v="0"/>
    <n v="0"/>
    <n v="5"/>
    <n v="0"/>
    <n v="0"/>
    <n v="5"/>
    <s v="&gt;0"/>
    <n v="0"/>
    <n v="1"/>
    <x v="2"/>
    <e v="#N/A"/>
    <m/>
  </r>
  <r>
    <n v="93201"/>
    <n v="5"/>
    <n v="5"/>
    <s v="&gt;0"/>
    <m/>
    <s v="93201"/>
    <n v="11"/>
    <n v="0"/>
    <n v="0"/>
    <n v="0"/>
    <n v="5"/>
    <n v="0"/>
    <s v="&gt;11"/>
    <n v="1251"/>
    <m/>
    <x v="0"/>
    <s v="Tulare"/>
    <m/>
  </r>
  <r>
    <n v="93202"/>
    <n v="36"/>
    <n v="23"/>
    <n v="59"/>
    <m/>
    <s v="93202"/>
    <n v="52"/>
    <n v="5"/>
    <n v="0"/>
    <n v="0"/>
    <n v="5"/>
    <n v="0"/>
    <s v="&gt;52"/>
    <n v="4236"/>
    <m/>
    <x v="0"/>
    <s v="Kings"/>
    <m/>
  </r>
  <r>
    <n v="93203"/>
    <n v="120"/>
    <n v="87"/>
    <n v="207"/>
    <m/>
    <s v="93203"/>
    <n v="195"/>
    <n v="5"/>
    <n v="5"/>
    <n v="0"/>
    <n v="5"/>
    <n v="5"/>
    <s v="&gt;195"/>
    <n v="22546"/>
    <m/>
    <x v="202"/>
    <s v="Kern"/>
    <m/>
  </r>
  <r>
    <n v="93204"/>
    <n v="68"/>
    <n v="24"/>
    <n v="92"/>
    <m/>
    <s v="93204"/>
    <n v="88"/>
    <n v="5"/>
    <n v="0"/>
    <n v="0"/>
    <n v="0"/>
    <n v="5"/>
    <s v="&gt;88"/>
    <n v="13033"/>
    <m/>
    <x v="203"/>
    <s v="Kings"/>
    <m/>
  </r>
  <r>
    <n v="93205"/>
    <n v="5"/>
    <n v="5"/>
    <s v="&gt;0"/>
    <m/>
    <s v="93205"/>
    <n v="5"/>
    <n v="0"/>
    <n v="0"/>
    <n v="0"/>
    <n v="0"/>
    <n v="0"/>
    <s v="&gt;0"/>
    <n v="2164"/>
    <m/>
    <x v="0"/>
    <s v="Kern"/>
    <m/>
  </r>
  <r>
    <n v="93206"/>
    <n v="11"/>
    <n v="5"/>
    <s v="&gt;11"/>
    <m/>
    <s v="93206"/>
    <n v="14"/>
    <n v="5"/>
    <n v="0"/>
    <n v="0"/>
    <n v="0"/>
    <n v="0"/>
    <s v="&gt;14"/>
    <n v="1741"/>
    <m/>
    <x v="204"/>
    <s v="Kern"/>
    <m/>
  </r>
  <r>
    <n v="93208"/>
    <n v="0"/>
    <n v="5"/>
    <s v="&gt;0"/>
    <m/>
    <s v="93208"/>
    <n v="0"/>
    <n v="0"/>
    <n v="0"/>
    <n v="0"/>
    <n v="5"/>
    <n v="0"/>
    <s v="&gt;0"/>
    <n v="110"/>
    <m/>
    <x v="0"/>
    <s v="Tulare"/>
    <m/>
  </r>
  <r>
    <n v="93210"/>
    <n v="54"/>
    <n v="44"/>
    <n v="98"/>
    <m/>
    <s v="93210"/>
    <n v="91"/>
    <n v="5"/>
    <n v="0"/>
    <n v="0"/>
    <n v="5"/>
    <n v="5"/>
    <s v="&gt;91"/>
    <n v="18339"/>
    <m/>
    <x v="205"/>
    <s v="Fresno"/>
    <m/>
  </r>
  <r>
    <n v="93212"/>
    <n v="85"/>
    <n v="57"/>
    <n v="142"/>
    <m/>
    <s v="93212"/>
    <n v="127"/>
    <n v="12"/>
    <n v="5"/>
    <n v="0"/>
    <n v="5"/>
    <n v="0"/>
    <s v="&gt;139"/>
    <n v="22596"/>
    <m/>
    <x v="206"/>
    <s v="Tulare"/>
    <m/>
  </r>
  <r>
    <n v="93215"/>
    <n v="253"/>
    <n v="265"/>
    <n v="518"/>
    <m/>
    <s v="93215"/>
    <n v="406"/>
    <n v="25"/>
    <n v="20"/>
    <n v="51"/>
    <n v="12"/>
    <n v="5"/>
    <s v="&gt;514"/>
    <n v="55648"/>
    <m/>
    <x v="207"/>
    <s v="Kern"/>
    <m/>
  </r>
  <r>
    <n v="93216"/>
    <n v="5"/>
    <n v="5"/>
    <s v="&gt;0"/>
    <m/>
    <s v="93216"/>
    <n v="5"/>
    <n v="0"/>
    <n v="0"/>
    <n v="0"/>
    <n v="0"/>
    <n v="5"/>
    <s v="&gt;0"/>
    <n v="0"/>
    <n v="1"/>
    <x v="2"/>
    <e v="#N/A"/>
    <m/>
  </r>
  <r>
    <n v="93218"/>
    <n v="5"/>
    <n v="5"/>
    <s v="&gt;0"/>
    <m/>
    <s v="93218"/>
    <n v="5"/>
    <n v="5"/>
    <n v="0"/>
    <n v="0"/>
    <n v="0"/>
    <n v="0"/>
    <s v="&gt;0"/>
    <n v="827"/>
    <m/>
    <x v="0"/>
    <s v="Tulare"/>
    <m/>
  </r>
  <r>
    <n v="93219"/>
    <n v="51"/>
    <n v="36"/>
    <n v="87"/>
    <m/>
    <s v="93219"/>
    <n v="85"/>
    <n v="5"/>
    <n v="0"/>
    <n v="0"/>
    <n v="0"/>
    <n v="5"/>
    <s v="&gt;85"/>
    <n v="10998"/>
    <m/>
    <x v="0"/>
    <s v="Tulare"/>
    <m/>
  </r>
  <r>
    <n v="93220"/>
    <n v="5"/>
    <n v="0"/>
    <s v="&gt;0"/>
    <m/>
    <s v="93220"/>
    <n v="5"/>
    <n v="0"/>
    <n v="0"/>
    <n v="0"/>
    <n v="0"/>
    <n v="0"/>
    <s v="&gt;0"/>
    <n v="45"/>
    <m/>
    <x v="208"/>
    <s v="Kern"/>
    <m/>
  </r>
  <r>
    <n v="93221"/>
    <n v="100"/>
    <n v="96"/>
    <n v="196"/>
    <m/>
    <s v="93221"/>
    <n v="165"/>
    <n v="5"/>
    <n v="5"/>
    <n v="11"/>
    <n v="5"/>
    <n v="0"/>
    <s v="&gt;176"/>
    <n v="14596"/>
    <m/>
    <x v="209"/>
    <s v="Tulare"/>
    <m/>
  </r>
  <r>
    <n v="93222"/>
    <n v="5"/>
    <n v="5"/>
    <s v="&gt;0"/>
    <m/>
    <s v="93222"/>
    <n v="5"/>
    <n v="0"/>
    <n v="0"/>
    <n v="0"/>
    <n v="0"/>
    <n v="0"/>
    <s v="&gt;0"/>
    <n v="1812"/>
    <m/>
    <x v="0"/>
    <s v="Kern"/>
    <m/>
  </r>
  <r>
    <n v="93223"/>
    <n v="60"/>
    <n v="64"/>
    <n v="124"/>
    <m/>
    <s v="93223"/>
    <n v="102"/>
    <n v="5"/>
    <n v="0"/>
    <n v="13"/>
    <n v="5"/>
    <n v="5"/>
    <s v="&gt;115"/>
    <n v="10842"/>
    <m/>
    <x v="210"/>
    <s v="Tulare"/>
    <m/>
  </r>
  <r>
    <n v="93224"/>
    <n v="5"/>
    <n v="5"/>
    <s v="&gt;0"/>
    <m/>
    <s v="93224"/>
    <n v="5"/>
    <n v="0"/>
    <n v="0"/>
    <n v="0"/>
    <n v="0"/>
    <n v="0"/>
    <s v="&gt;0"/>
    <n v="364"/>
    <m/>
    <x v="0"/>
    <s v="Kern"/>
    <m/>
  </r>
  <r>
    <n v="93225"/>
    <n v="20"/>
    <n v="11"/>
    <n v="31"/>
    <m/>
    <s v="93225"/>
    <n v="30"/>
    <n v="5"/>
    <n v="0"/>
    <n v="0"/>
    <n v="0"/>
    <n v="0"/>
    <s v="&gt;30"/>
    <n v="5538"/>
    <m/>
    <x v="0"/>
    <s v="Ventura"/>
    <m/>
  </r>
  <r>
    <n v="93226"/>
    <n v="5"/>
    <n v="5"/>
    <s v="&gt;0"/>
    <m/>
    <s v="93226"/>
    <n v="5"/>
    <n v="0"/>
    <n v="0"/>
    <n v="0"/>
    <n v="0"/>
    <n v="5"/>
    <s v="&gt;0"/>
    <n v="82"/>
    <m/>
    <x v="0"/>
    <s v="Kern"/>
    <m/>
  </r>
  <r>
    <n v="93227"/>
    <n v="5"/>
    <n v="5"/>
    <s v="&gt;0"/>
    <m/>
    <s v="93227"/>
    <n v="5"/>
    <n v="5"/>
    <n v="0"/>
    <n v="0"/>
    <n v="0"/>
    <n v="0"/>
    <s v="&gt;0"/>
    <n v="0"/>
    <n v="1"/>
    <x v="2"/>
    <e v="#N/A"/>
    <m/>
  </r>
  <r>
    <n v="93230"/>
    <n v="432"/>
    <n v="313"/>
    <n v="745"/>
    <m/>
    <s v="93230"/>
    <n v="648"/>
    <n v="60"/>
    <n v="18"/>
    <n v="0"/>
    <n v="15"/>
    <n v="5"/>
    <s v="&gt;741"/>
    <n v="68896"/>
    <m/>
    <x v="211"/>
    <s v="Kings"/>
    <m/>
  </r>
  <r>
    <n v="93234"/>
    <n v="23"/>
    <n v="15"/>
    <n v="38"/>
    <m/>
    <s v="93234"/>
    <n v="38"/>
    <n v="0"/>
    <n v="0"/>
    <n v="0"/>
    <n v="0"/>
    <n v="0"/>
    <n v="38"/>
    <n v="7258"/>
    <m/>
    <x v="212"/>
    <s v="Fresno"/>
    <m/>
  </r>
  <r>
    <n v="93235"/>
    <n v="35"/>
    <n v="24"/>
    <n v="59"/>
    <m/>
    <s v="93235"/>
    <n v="56"/>
    <n v="5"/>
    <n v="0"/>
    <n v="0"/>
    <n v="0"/>
    <n v="0"/>
    <s v="&gt;56"/>
    <n v="4561"/>
    <m/>
    <x v="0"/>
    <s v="Tulare"/>
    <m/>
  </r>
  <r>
    <n v="93238"/>
    <n v="5"/>
    <n v="5"/>
    <s v="&gt;0"/>
    <m/>
    <s v="93238"/>
    <n v="5"/>
    <n v="5"/>
    <n v="0"/>
    <n v="0"/>
    <n v="0"/>
    <n v="0"/>
    <s v="&gt;0"/>
    <n v="810"/>
    <m/>
    <x v="0"/>
    <s v="Kern"/>
    <m/>
  </r>
  <r>
    <n v="93239"/>
    <n v="11"/>
    <n v="5"/>
    <s v="&gt;11"/>
    <m/>
    <s v="93239"/>
    <n v="14"/>
    <n v="5"/>
    <n v="0"/>
    <n v="0"/>
    <n v="0"/>
    <n v="0"/>
    <s v="&gt;14"/>
    <n v="1785"/>
    <m/>
    <x v="203"/>
    <s v="Kings"/>
    <m/>
  </r>
  <r>
    <n v="93240"/>
    <n v="31"/>
    <n v="20"/>
    <n v="51"/>
    <m/>
    <s v="93240"/>
    <n v="44"/>
    <n v="5"/>
    <n v="0"/>
    <n v="0"/>
    <n v="5"/>
    <n v="0"/>
    <s v="&gt;44"/>
    <n v="6096"/>
    <m/>
    <x v="0"/>
    <s v="Kern"/>
    <m/>
  </r>
  <r>
    <n v="93241"/>
    <n v="85"/>
    <n v="61"/>
    <n v="146"/>
    <m/>
    <s v="93241"/>
    <n v="142"/>
    <n v="5"/>
    <n v="0"/>
    <n v="0"/>
    <n v="5"/>
    <n v="0"/>
    <s v="&gt;142"/>
    <n v="16988"/>
    <m/>
    <x v="0"/>
    <s v="Kern"/>
    <m/>
  </r>
  <r>
    <n v="93242"/>
    <n v="19"/>
    <n v="13"/>
    <n v="32"/>
    <m/>
    <s v="93242"/>
    <n v="30"/>
    <n v="5"/>
    <n v="0"/>
    <n v="0"/>
    <n v="0"/>
    <n v="0"/>
    <s v="&gt;30"/>
    <n v="3455"/>
    <m/>
    <x v="0"/>
    <s v="Fresno"/>
    <m/>
  </r>
  <r>
    <n v="93243"/>
    <n v="5"/>
    <n v="5"/>
    <s v="&gt;0"/>
    <m/>
    <s v="93243"/>
    <n v="12"/>
    <n v="0"/>
    <n v="0"/>
    <n v="0"/>
    <n v="0"/>
    <n v="0"/>
    <n v="12"/>
    <n v="1513"/>
    <m/>
    <x v="0"/>
    <s v="Los Angeles"/>
    <m/>
  </r>
  <r>
    <n v="93244"/>
    <n v="0"/>
    <n v="5"/>
    <s v="&gt;0"/>
    <m/>
    <s v="93244"/>
    <n v="5"/>
    <n v="0"/>
    <n v="0"/>
    <n v="0"/>
    <n v="0"/>
    <n v="0"/>
    <s v="&gt;0"/>
    <n v="326"/>
    <m/>
    <x v="0"/>
    <s v="Tulare"/>
    <m/>
  </r>
  <r>
    <n v="93245"/>
    <n v="206"/>
    <n v="115"/>
    <n v="321"/>
    <m/>
    <s v="93245"/>
    <n v="283"/>
    <n v="22"/>
    <n v="5"/>
    <n v="0"/>
    <n v="5"/>
    <n v="5"/>
    <s v="&gt;305"/>
    <n v="38275"/>
    <m/>
    <x v="213"/>
    <s v="Kings"/>
    <m/>
  </r>
  <r>
    <n v="93246"/>
    <n v="0"/>
    <n v="5"/>
    <s v="&gt;0"/>
    <m/>
    <s v="93246"/>
    <n v="5"/>
    <n v="0"/>
    <n v="0"/>
    <n v="0"/>
    <n v="0"/>
    <n v="0"/>
    <s v="&gt;0"/>
    <n v="0"/>
    <n v="1"/>
    <x v="2"/>
    <e v="#N/A"/>
    <m/>
  </r>
  <r>
    <n v="93247"/>
    <n v="118"/>
    <n v="88"/>
    <n v="206"/>
    <m/>
    <s v="93247"/>
    <n v="181"/>
    <n v="12"/>
    <n v="5"/>
    <n v="5"/>
    <n v="5"/>
    <n v="5"/>
    <s v="&gt;193"/>
    <n v="17334"/>
    <m/>
    <x v="214"/>
    <s v="Tulare"/>
    <m/>
  </r>
  <r>
    <n v="93248"/>
    <n v="5"/>
    <n v="0"/>
    <s v="&gt;0"/>
    <m/>
    <s v="93248"/>
    <n v="5"/>
    <n v="0"/>
    <n v="0"/>
    <n v="0"/>
    <n v="0"/>
    <n v="0"/>
    <s v="&gt;0"/>
    <n v="0"/>
    <n v="1"/>
    <x v="2"/>
    <e v="#N/A"/>
    <m/>
  </r>
  <r>
    <n v="93249"/>
    <n v="5"/>
    <n v="5"/>
    <s v="&gt;0"/>
    <m/>
    <s v="93249"/>
    <n v="17"/>
    <n v="5"/>
    <n v="0"/>
    <n v="0"/>
    <n v="0"/>
    <n v="0"/>
    <s v="&gt;17"/>
    <n v="1959"/>
    <m/>
    <x v="0"/>
    <s v="Kern"/>
    <m/>
  </r>
  <r>
    <n v="93250"/>
    <n v="98"/>
    <n v="57"/>
    <n v="155"/>
    <m/>
    <s v="93250"/>
    <n v="137"/>
    <n v="5"/>
    <n v="5"/>
    <n v="12"/>
    <n v="5"/>
    <n v="0"/>
    <s v="&gt;149"/>
    <n v="14689"/>
    <m/>
    <x v="215"/>
    <s v="Kern"/>
    <m/>
  </r>
  <r>
    <n v="93251"/>
    <n v="5"/>
    <n v="5"/>
    <s v="&gt;0"/>
    <m/>
    <s v="93251"/>
    <n v="5"/>
    <n v="0"/>
    <n v="0"/>
    <n v="0"/>
    <n v="0"/>
    <n v="0"/>
    <s v="&gt;0"/>
    <n v="237"/>
    <m/>
    <x v="0"/>
    <s v="Kern"/>
    <m/>
  </r>
  <r>
    <n v="93252"/>
    <n v="5"/>
    <n v="5"/>
    <s v="&gt;0"/>
    <m/>
    <s v="93252"/>
    <n v="5"/>
    <n v="0"/>
    <n v="0"/>
    <n v="0"/>
    <n v="0"/>
    <n v="0"/>
    <s v="&gt;0"/>
    <n v="3180"/>
    <m/>
    <x v="216"/>
    <s v="Ventura"/>
    <m/>
  </r>
  <r>
    <n v="93254"/>
    <n v="5"/>
    <n v="5"/>
    <s v="&gt;0"/>
    <m/>
    <s v="93254"/>
    <n v="5"/>
    <n v="0"/>
    <n v="0"/>
    <n v="0"/>
    <n v="0"/>
    <n v="0"/>
    <s v="&gt;0"/>
    <n v="757"/>
    <m/>
    <x v="0"/>
    <s v="Santa Barbara"/>
    <m/>
  </r>
  <r>
    <n v="93255"/>
    <n v="5"/>
    <n v="5"/>
    <s v="&gt;0"/>
    <m/>
    <s v="93255"/>
    <n v="5"/>
    <n v="5"/>
    <n v="0"/>
    <n v="0"/>
    <n v="0"/>
    <n v="0"/>
    <s v="&gt;0"/>
    <n v="854"/>
    <m/>
    <x v="0"/>
    <s v="Kern"/>
    <m/>
  </r>
  <r>
    <n v="93256"/>
    <n v="32"/>
    <n v="25"/>
    <n v="57"/>
    <m/>
    <s v="93256"/>
    <n v="49"/>
    <n v="5"/>
    <n v="5"/>
    <n v="0"/>
    <n v="0"/>
    <n v="5"/>
    <s v="&gt;49"/>
    <n v="5811"/>
    <m/>
    <x v="0"/>
    <s v="Tulare"/>
    <m/>
  </r>
  <r>
    <n v="93257"/>
    <n v="541"/>
    <n v="707"/>
    <n v="1248"/>
    <m/>
    <s v="93257"/>
    <n v="819"/>
    <n v="126"/>
    <n v="257"/>
    <n v="17"/>
    <n v="14"/>
    <n v="15"/>
    <n v="1248"/>
    <n v="75483"/>
    <m/>
    <x v="217"/>
    <s v="Tulare"/>
    <m/>
  </r>
  <r>
    <n v="93258"/>
    <n v="5"/>
    <n v="14"/>
    <s v="&gt;14"/>
    <m/>
    <s v="93258"/>
    <n v="12"/>
    <n v="5"/>
    <n v="5"/>
    <n v="5"/>
    <n v="0"/>
    <n v="5"/>
    <s v="&gt;12"/>
    <n v="1366"/>
    <m/>
    <x v="0"/>
    <s v="Tulare"/>
    <m/>
  </r>
  <r>
    <n v="93260"/>
    <n v="5"/>
    <n v="0"/>
    <s v="&gt;0"/>
    <m/>
    <s v="93260"/>
    <n v="5"/>
    <n v="0"/>
    <n v="0"/>
    <n v="0"/>
    <n v="0"/>
    <n v="0"/>
    <s v="&gt;0"/>
    <n v="244"/>
    <m/>
    <x v="0"/>
    <s v="Tulare"/>
    <m/>
  </r>
  <r>
    <n v="93261"/>
    <n v="12"/>
    <n v="5"/>
    <s v="&gt;12"/>
    <m/>
    <s v="93261"/>
    <n v="22"/>
    <n v="0"/>
    <n v="0"/>
    <n v="0"/>
    <n v="0"/>
    <n v="0"/>
    <n v="22"/>
    <n v="2179"/>
    <m/>
    <x v="0"/>
    <s v="Tulare"/>
    <m/>
  </r>
  <r>
    <n v="93263"/>
    <n v="174"/>
    <n v="121"/>
    <n v="295"/>
    <m/>
    <s v="93263"/>
    <n v="271"/>
    <n v="5"/>
    <n v="5"/>
    <n v="0"/>
    <n v="5"/>
    <n v="5"/>
    <s v="&gt;271"/>
    <n v="21854"/>
    <m/>
    <x v="204"/>
    <s v="Kern"/>
    <m/>
  </r>
  <r>
    <n v="93265"/>
    <n v="5"/>
    <n v="27"/>
    <s v="&gt;27"/>
    <m/>
    <s v="93265"/>
    <n v="19"/>
    <n v="5"/>
    <n v="5"/>
    <n v="0"/>
    <n v="0"/>
    <n v="12"/>
    <s v="&gt;31"/>
    <n v="3230"/>
    <m/>
    <x v="0"/>
    <s v="Tulare"/>
    <m/>
  </r>
  <r>
    <n v="93266"/>
    <n v="5"/>
    <n v="5"/>
    <s v="&gt;0"/>
    <m/>
    <s v="93266"/>
    <n v="5"/>
    <n v="5"/>
    <n v="0"/>
    <n v="0"/>
    <n v="0"/>
    <n v="0"/>
    <s v="&gt;0"/>
    <n v="1086"/>
    <m/>
    <x v="0"/>
    <s v="Kings"/>
    <m/>
  </r>
  <r>
    <n v="93267"/>
    <n v="35"/>
    <n v="31"/>
    <n v="66"/>
    <m/>
    <s v="93267"/>
    <n v="58"/>
    <n v="5"/>
    <n v="5"/>
    <n v="0"/>
    <n v="5"/>
    <n v="0"/>
    <s v="&gt;58"/>
    <n v="6325"/>
    <m/>
    <x v="0"/>
    <s v="Tulare"/>
    <m/>
  </r>
  <r>
    <n v="93268"/>
    <n v="84"/>
    <n v="116"/>
    <n v="200"/>
    <m/>
    <s v="93268"/>
    <n v="158"/>
    <n v="42"/>
    <n v="0"/>
    <n v="0"/>
    <n v="0"/>
    <n v="0"/>
    <n v="200"/>
    <n v="18389"/>
    <m/>
    <x v="216"/>
    <s v="Kern"/>
    <m/>
  </r>
  <r>
    <n v="93270"/>
    <n v="27"/>
    <n v="32"/>
    <n v="59"/>
    <m/>
    <s v="93270"/>
    <n v="47"/>
    <n v="0"/>
    <n v="12"/>
    <n v="0"/>
    <n v="0"/>
    <n v="0"/>
    <n v="59"/>
    <n v="5538"/>
    <m/>
    <x v="0"/>
    <s v="Tulare"/>
    <m/>
  </r>
  <r>
    <n v="93271"/>
    <n v="5"/>
    <n v="5"/>
    <s v="&gt;0"/>
    <m/>
    <s v="93271"/>
    <n v="5"/>
    <n v="0"/>
    <n v="0"/>
    <n v="0"/>
    <n v="0"/>
    <n v="0"/>
    <s v="&gt;0"/>
    <n v="2699"/>
    <m/>
    <x v="0"/>
    <s v="Tulare"/>
    <m/>
  </r>
  <r>
    <n v="93272"/>
    <n v="17"/>
    <n v="14"/>
    <n v="31"/>
    <m/>
    <s v="93272"/>
    <n v="27"/>
    <n v="5"/>
    <n v="5"/>
    <n v="0"/>
    <n v="0"/>
    <n v="0"/>
    <s v="&gt;27"/>
    <n v="4925"/>
    <m/>
    <x v="0"/>
    <s v="Tulare"/>
    <m/>
  </r>
  <r>
    <n v="93274"/>
    <n v="584"/>
    <n v="486"/>
    <n v="1070"/>
    <m/>
    <s v="93274"/>
    <n v="870"/>
    <n v="66"/>
    <n v="73"/>
    <n v="29"/>
    <n v="30"/>
    <n v="5"/>
    <s v="&gt;1068"/>
    <n v="75068"/>
    <m/>
    <x v="218"/>
    <s v="Tulare"/>
    <m/>
  </r>
  <r>
    <n v="93275"/>
    <n v="5"/>
    <n v="5"/>
    <s v="&gt;0"/>
    <m/>
    <s v="93275"/>
    <n v="5"/>
    <n v="0"/>
    <n v="5"/>
    <n v="0"/>
    <n v="0"/>
    <n v="0"/>
    <s v="&gt;0"/>
    <n v="0"/>
    <n v="1"/>
    <x v="2"/>
    <e v="#N/A"/>
    <m/>
  </r>
  <r>
    <n v="93276"/>
    <n v="5"/>
    <n v="5"/>
    <s v="&gt;0"/>
    <m/>
    <s v="93276"/>
    <n v="5"/>
    <n v="0"/>
    <n v="0"/>
    <n v="0"/>
    <n v="0"/>
    <n v="0"/>
    <s v="&gt;0"/>
    <n v="134"/>
    <m/>
    <x v="0"/>
    <s v="Kern"/>
    <m/>
  </r>
  <r>
    <n v="93277"/>
    <n v="340"/>
    <n v="363"/>
    <n v="703"/>
    <m/>
    <s v="93277"/>
    <n v="494"/>
    <n v="70"/>
    <n v="91"/>
    <n v="23"/>
    <n v="15"/>
    <n v="5"/>
    <s v="&gt;693"/>
    <n v="53114"/>
    <m/>
    <x v="219"/>
    <s v="Tulare"/>
    <m/>
  </r>
  <r>
    <n v="93278"/>
    <n v="5"/>
    <n v="0"/>
    <s v="&gt;0"/>
    <m/>
    <s v="93278"/>
    <n v="5"/>
    <n v="0"/>
    <n v="0"/>
    <n v="0"/>
    <n v="0"/>
    <n v="0"/>
    <s v="&gt;0"/>
    <n v="0"/>
    <n v="1"/>
    <x v="2"/>
    <e v="#N/A"/>
    <m/>
  </r>
  <r>
    <n v="93279"/>
    <n v="5"/>
    <n v="5"/>
    <s v="&gt;0"/>
    <m/>
    <s v="93279"/>
    <n v="5"/>
    <n v="0"/>
    <n v="5"/>
    <n v="0"/>
    <n v="0"/>
    <n v="0"/>
    <s v="&gt;0"/>
    <n v="0"/>
    <n v="1"/>
    <x v="2"/>
    <e v="#N/A"/>
    <m/>
  </r>
  <r>
    <n v="93280"/>
    <n v="154"/>
    <n v="119"/>
    <n v="273"/>
    <m/>
    <s v="93280"/>
    <n v="236"/>
    <n v="20"/>
    <n v="5"/>
    <n v="5"/>
    <n v="5"/>
    <n v="5"/>
    <s v="&gt;256"/>
    <n v="28394"/>
    <m/>
    <x v="220"/>
    <s v="Kern"/>
    <m/>
  </r>
  <r>
    <n v="93281"/>
    <n v="5"/>
    <n v="0"/>
    <s v="&gt;0"/>
    <m/>
    <s v="93281"/>
    <n v="5"/>
    <n v="0"/>
    <n v="0"/>
    <n v="0"/>
    <n v="0"/>
    <n v="0"/>
    <s v="&gt;0"/>
    <n v="0"/>
    <n v="1"/>
    <x v="2"/>
    <e v="#N/A"/>
    <m/>
  </r>
  <r>
    <n v="93283"/>
    <n v="5"/>
    <n v="5"/>
    <s v="&gt;0"/>
    <m/>
    <s v="93283"/>
    <n v="5"/>
    <n v="0"/>
    <n v="0"/>
    <n v="0"/>
    <n v="5"/>
    <n v="0"/>
    <s v="&gt;0"/>
    <n v="2216"/>
    <m/>
    <x v="0"/>
    <s v="Kern"/>
    <m/>
  </r>
  <r>
    <n v="93285"/>
    <n v="5"/>
    <n v="5"/>
    <s v="&gt;0"/>
    <m/>
    <s v="93285"/>
    <n v="14"/>
    <n v="0"/>
    <n v="0"/>
    <n v="0"/>
    <n v="0"/>
    <n v="0"/>
    <n v="14"/>
    <n v="2009"/>
    <m/>
    <x v="0"/>
    <s v="Kern"/>
    <m/>
  </r>
  <r>
    <n v="93286"/>
    <n v="55"/>
    <n v="58"/>
    <n v="113"/>
    <m/>
    <s v="93286"/>
    <n v="98"/>
    <n v="5"/>
    <n v="5"/>
    <n v="0"/>
    <n v="5"/>
    <n v="5"/>
    <s v="&gt;98"/>
    <n v="10466"/>
    <m/>
    <x v="221"/>
    <s v="Tulare"/>
    <m/>
  </r>
  <r>
    <n v="93290"/>
    <n v="5"/>
    <n v="5"/>
    <s v="&gt;0"/>
    <m/>
    <s v="93290"/>
    <n v="5"/>
    <n v="0"/>
    <n v="0"/>
    <n v="0"/>
    <n v="0"/>
    <n v="0"/>
    <s v="&gt;0"/>
    <n v="0"/>
    <n v="1"/>
    <x v="2"/>
    <e v="#N/A"/>
    <m/>
  </r>
  <r>
    <n v="93291"/>
    <n v="428"/>
    <n v="376"/>
    <n v="804"/>
    <m/>
    <s v="93291"/>
    <n v="654"/>
    <n v="66"/>
    <n v="57"/>
    <n v="5"/>
    <n v="16"/>
    <n v="5"/>
    <s v="&gt;793"/>
    <n v="58394"/>
    <m/>
    <x v="219"/>
    <s v="Tulare"/>
    <m/>
  </r>
  <r>
    <n v="93292"/>
    <n v="271"/>
    <n v="234"/>
    <n v="505"/>
    <m/>
    <s v="93292"/>
    <n v="414"/>
    <n v="33"/>
    <n v="36"/>
    <n v="5"/>
    <n v="16"/>
    <n v="0"/>
    <s v="&gt;499"/>
    <n v="42769"/>
    <m/>
    <x v="219"/>
    <s v="Tulare"/>
    <m/>
  </r>
  <r>
    <n v="93293"/>
    <n v="5"/>
    <n v="0"/>
    <s v="&gt;0"/>
    <m/>
    <s v="93293"/>
    <n v="5"/>
    <n v="0"/>
    <n v="0"/>
    <n v="0"/>
    <n v="0"/>
    <n v="0"/>
    <s v="&gt;0"/>
    <n v="0"/>
    <n v="1"/>
    <x v="2"/>
    <e v="#N/A"/>
    <m/>
  </r>
  <r>
    <n v="93297"/>
    <n v="5"/>
    <n v="0"/>
    <s v="&gt;0"/>
    <m/>
    <s v="93297"/>
    <n v="5"/>
    <n v="0"/>
    <n v="0"/>
    <n v="0"/>
    <n v="0"/>
    <n v="0"/>
    <s v="&gt;0"/>
    <n v="0"/>
    <n v="1"/>
    <x v="2"/>
    <e v="#N/A"/>
    <m/>
  </r>
  <r>
    <n v="93299"/>
    <n v="0"/>
    <n v="5"/>
    <s v="&gt;0"/>
    <m/>
    <s v="93299"/>
    <n v="5"/>
    <n v="0"/>
    <n v="0"/>
    <n v="0"/>
    <n v="0"/>
    <n v="0"/>
    <s v="&gt;0"/>
    <n v="0"/>
    <n v="1"/>
    <x v="2"/>
    <e v="#N/A"/>
    <m/>
  </r>
  <r>
    <n v="93301"/>
    <n v="81"/>
    <n v="117"/>
    <n v="198"/>
    <m/>
    <s v="93301"/>
    <n v="121"/>
    <n v="52"/>
    <n v="11"/>
    <n v="0"/>
    <n v="5"/>
    <n v="5"/>
    <s v="&gt;184"/>
    <n v="12624"/>
    <m/>
    <x v="208"/>
    <s v="Kern"/>
    <m/>
  </r>
  <r>
    <n v="93302"/>
    <n v="5"/>
    <n v="5"/>
    <s v="&gt;0"/>
    <m/>
    <s v="93302"/>
    <n v="5"/>
    <n v="5"/>
    <n v="0"/>
    <n v="0"/>
    <n v="0"/>
    <n v="0"/>
    <s v="&gt;0"/>
    <n v="0"/>
    <n v="1"/>
    <x v="2"/>
    <e v="#N/A"/>
    <m/>
  </r>
  <r>
    <n v="93303"/>
    <n v="5"/>
    <n v="5"/>
    <s v="&gt;0"/>
    <m/>
    <s v="93303"/>
    <n v="5"/>
    <n v="0"/>
    <n v="5"/>
    <n v="0"/>
    <n v="0"/>
    <n v="0"/>
    <s v="&gt;0"/>
    <n v="0"/>
    <n v="1"/>
    <x v="2"/>
    <e v="#N/A"/>
    <m/>
  </r>
  <r>
    <n v="93304"/>
    <n v="378"/>
    <n v="373"/>
    <n v="751"/>
    <m/>
    <s v="93304"/>
    <n v="603"/>
    <n v="100"/>
    <n v="16"/>
    <n v="5"/>
    <n v="20"/>
    <n v="5"/>
    <s v="&gt;739"/>
    <n v="46922"/>
    <m/>
    <x v="208"/>
    <s v="Kern"/>
    <m/>
  </r>
  <r>
    <n v="93305"/>
    <n v="289"/>
    <n v="236"/>
    <n v="525"/>
    <m/>
    <s v="93305"/>
    <n v="452"/>
    <n v="54"/>
    <n v="0"/>
    <n v="0"/>
    <n v="14"/>
    <n v="5"/>
    <s v="&gt;520"/>
    <n v="38682"/>
    <m/>
    <x v="208"/>
    <s v="Kern"/>
    <m/>
  </r>
  <r>
    <n v="93306"/>
    <n v="488"/>
    <n v="450"/>
    <n v="938"/>
    <m/>
    <s v="93306"/>
    <n v="769"/>
    <n v="57"/>
    <n v="58"/>
    <n v="14"/>
    <n v="24"/>
    <n v="16"/>
    <n v="938"/>
    <n v="74296"/>
    <m/>
    <x v="208"/>
    <s v="Kern"/>
    <m/>
  </r>
  <r>
    <n v="93307"/>
    <n v="661"/>
    <n v="511"/>
    <n v="1172"/>
    <m/>
    <s v="93307"/>
    <n v="1021"/>
    <n v="87"/>
    <n v="17"/>
    <n v="5"/>
    <n v="38"/>
    <n v="5"/>
    <s v="&gt;1163"/>
    <n v="86273"/>
    <m/>
    <x v="208"/>
    <s v="Kern"/>
    <m/>
  </r>
  <r>
    <n v="93308"/>
    <n v="312"/>
    <n v="371"/>
    <n v="683"/>
    <m/>
    <s v="93308"/>
    <n v="498"/>
    <n v="138"/>
    <n v="28"/>
    <n v="5"/>
    <n v="15"/>
    <n v="5"/>
    <s v="&gt;679"/>
    <n v="55211"/>
    <m/>
    <x v="0"/>
    <s v="Kern"/>
    <m/>
  </r>
  <r>
    <n v="93309"/>
    <n v="416"/>
    <n v="526"/>
    <n v="942"/>
    <m/>
    <s v="93309"/>
    <n v="621"/>
    <n v="101"/>
    <n v="134"/>
    <n v="45"/>
    <n v="35"/>
    <n v="5"/>
    <s v="&gt;936"/>
    <n v="58709"/>
    <m/>
    <x v="208"/>
    <s v="Kern"/>
    <m/>
  </r>
  <r>
    <n v="93311"/>
    <n v="380"/>
    <n v="249"/>
    <n v="629"/>
    <m/>
    <s v="93311"/>
    <n v="538"/>
    <n v="12"/>
    <n v="25"/>
    <n v="5"/>
    <n v="43"/>
    <n v="5"/>
    <s v="&gt;618"/>
    <n v="46618"/>
    <m/>
    <x v="208"/>
    <s v="Kern"/>
    <m/>
  </r>
  <r>
    <n v="93312"/>
    <n v="339"/>
    <n v="335"/>
    <n v="674"/>
    <m/>
    <s v="93312"/>
    <n v="531"/>
    <n v="20"/>
    <n v="70"/>
    <n v="5"/>
    <n v="45"/>
    <n v="5"/>
    <s v="&gt;666"/>
    <n v="59200"/>
    <m/>
    <x v="208"/>
    <s v="Kern"/>
    <m/>
  </r>
  <r>
    <n v="93313"/>
    <n v="400"/>
    <n v="350"/>
    <n v="750"/>
    <m/>
    <s v="93313"/>
    <n v="644"/>
    <n v="23"/>
    <n v="29"/>
    <n v="0"/>
    <n v="51"/>
    <n v="5"/>
    <s v="&gt;747"/>
    <n v="57200"/>
    <m/>
    <x v="208"/>
    <s v="Kern"/>
    <m/>
  </r>
  <r>
    <n v="93314"/>
    <n v="158"/>
    <n v="150"/>
    <n v="308"/>
    <m/>
    <s v="93314"/>
    <n v="254"/>
    <n v="5"/>
    <n v="23"/>
    <n v="5"/>
    <n v="21"/>
    <n v="5"/>
    <s v="&gt;298"/>
    <n v="30805"/>
    <m/>
    <x v="0"/>
    <s v="Kern"/>
    <m/>
  </r>
  <r>
    <n v="93315"/>
    <n v="0"/>
    <n v="5"/>
    <s v="&gt;0"/>
    <m/>
    <s v="93315"/>
    <n v="5"/>
    <n v="0"/>
    <n v="0"/>
    <n v="0"/>
    <n v="0"/>
    <n v="0"/>
    <s v="&gt;0"/>
    <n v="0"/>
    <n v="1"/>
    <x v="2"/>
    <e v="#N/A"/>
    <m/>
  </r>
  <r>
    <n v="93317"/>
    <n v="5"/>
    <n v="0"/>
    <s v="&gt;0"/>
    <m/>
    <s v="93317"/>
    <n v="0"/>
    <n v="0"/>
    <n v="0"/>
    <n v="0"/>
    <n v="5"/>
    <n v="0"/>
    <s v="&gt;0"/>
    <n v="0"/>
    <n v="1"/>
    <x v="2"/>
    <e v="#N/A"/>
    <m/>
  </r>
  <r>
    <n v="93343"/>
    <n v="5"/>
    <n v="0"/>
    <s v="&gt;0"/>
    <m/>
    <s v="93343"/>
    <n v="0"/>
    <n v="0"/>
    <n v="0"/>
    <n v="0"/>
    <n v="5"/>
    <n v="0"/>
    <s v="&gt;0"/>
    <n v="0"/>
    <n v="1"/>
    <x v="2"/>
    <e v="#N/A"/>
    <m/>
  </r>
  <r>
    <n v="93345"/>
    <n v="0"/>
    <n v="5"/>
    <s v="&gt;0"/>
    <m/>
    <s v="93345"/>
    <n v="5"/>
    <n v="0"/>
    <n v="0"/>
    <n v="0"/>
    <n v="0"/>
    <n v="0"/>
    <s v="&gt;0"/>
    <n v="0"/>
    <n v="1"/>
    <x v="2"/>
    <e v="#N/A"/>
    <m/>
  </r>
  <r>
    <n v="93346"/>
    <n v="5"/>
    <n v="0"/>
    <s v="&gt;0"/>
    <m/>
    <s v="93346"/>
    <n v="5"/>
    <n v="0"/>
    <n v="0"/>
    <n v="0"/>
    <n v="0"/>
    <n v="0"/>
    <s v="&gt;0"/>
    <n v="0"/>
    <n v="1"/>
    <x v="2"/>
    <e v="#N/A"/>
    <m/>
  </r>
  <r>
    <n v="93351"/>
    <n v="5"/>
    <n v="0"/>
    <s v="&gt;0"/>
    <m/>
    <s v="93351"/>
    <n v="5"/>
    <n v="0"/>
    <n v="0"/>
    <n v="0"/>
    <n v="0"/>
    <n v="0"/>
    <s v="&gt;0"/>
    <n v="0"/>
    <n v="1"/>
    <x v="2"/>
    <e v="#N/A"/>
    <m/>
  </r>
  <r>
    <n v="93380"/>
    <n v="5"/>
    <n v="0"/>
    <s v="&gt;0"/>
    <m/>
    <s v="93380"/>
    <n v="5"/>
    <n v="0"/>
    <n v="0"/>
    <n v="0"/>
    <n v="0"/>
    <n v="0"/>
    <s v="&gt;0"/>
    <n v="0"/>
    <n v="1"/>
    <x v="2"/>
    <e v="#N/A"/>
    <m/>
  </r>
  <r>
    <n v="93384"/>
    <n v="5"/>
    <n v="5"/>
    <s v="&gt;0"/>
    <m/>
    <s v="93384"/>
    <n v="5"/>
    <n v="5"/>
    <n v="0"/>
    <n v="0"/>
    <n v="0"/>
    <n v="0"/>
    <s v="&gt;0"/>
    <n v="0"/>
    <n v="1"/>
    <x v="2"/>
    <e v="#N/A"/>
    <m/>
  </r>
  <r>
    <n v="93385"/>
    <n v="5"/>
    <n v="0"/>
    <s v="&gt;0"/>
    <m/>
    <s v="93385"/>
    <n v="5"/>
    <n v="0"/>
    <n v="0"/>
    <n v="0"/>
    <n v="0"/>
    <n v="0"/>
    <s v="&gt;0"/>
    <n v="0"/>
    <n v="1"/>
    <x v="2"/>
    <e v="#N/A"/>
    <m/>
  </r>
  <r>
    <n v="93389"/>
    <n v="5"/>
    <n v="0"/>
    <s v="&gt;0"/>
    <m/>
    <s v="93389"/>
    <n v="5"/>
    <n v="0"/>
    <n v="0"/>
    <n v="0"/>
    <n v="0"/>
    <n v="0"/>
    <s v="&gt;0"/>
    <n v="0"/>
    <n v="1"/>
    <x v="2"/>
    <e v="#N/A"/>
    <m/>
  </r>
  <r>
    <n v="93390"/>
    <n v="0"/>
    <n v="5"/>
    <s v="&gt;0"/>
    <m/>
    <s v="93390"/>
    <n v="5"/>
    <n v="0"/>
    <n v="0"/>
    <n v="0"/>
    <n v="0"/>
    <n v="0"/>
    <s v="&gt;0"/>
    <n v="0"/>
    <n v="1"/>
    <x v="2"/>
    <e v="#N/A"/>
    <m/>
  </r>
  <r>
    <n v="93401"/>
    <n v="109"/>
    <n v="163"/>
    <n v="272"/>
    <m/>
    <s v="93401"/>
    <n v="166"/>
    <n v="87"/>
    <n v="5"/>
    <n v="5"/>
    <n v="0"/>
    <n v="5"/>
    <s v="&gt;253"/>
    <n v="28751"/>
    <m/>
    <x v="222"/>
    <s v="San Luis Obispo"/>
    <m/>
  </r>
  <r>
    <n v="93402"/>
    <n v="52"/>
    <n v="77"/>
    <n v="129"/>
    <m/>
    <s v="93402"/>
    <n v="95"/>
    <n v="19"/>
    <n v="15"/>
    <n v="0"/>
    <n v="0"/>
    <n v="0"/>
    <n v="129"/>
    <n v="16198"/>
    <m/>
    <x v="0"/>
    <s v="San Luis Obispo"/>
    <m/>
  </r>
  <r>
    <n v="93403"/>
    <n v="5"/>
    <n v="0"/>
    <s v="&gt;0"/>
    <m/>
    <s v="93403"/>
    <n v="5"/>
    <n v="0"/>
    <n v="0"/>
    <n v="0"/>
    <n v="0"/>
    <n v="0"/>
    <s v="&gt;0"/>
    <n v="0"/>
    <n v="1"/>
    <x v="2"/>
    <e v="#N/A"/>
    <m/>
  </r>
  <r>
    <n v="93405"/>
    <n v="55"/>
    <n v="111"/>
    <n v="166"/>
    <m/>
    <s v="93405"/>
    <n v="89"/>
    <n v="15"/>
    <n v="5"/>
    <n v="55"/>
    <n v="5"/>
    <n v="5"/>
    <s v="&gt;159"/>
    <n v="36285"/>
    <m/>
    <x v="222"/>
    <s v="San Luis Obispo"/>
    <m/>
  </r>
  <r>
    <n v="93406"/>
    <n v="0"/>
    <n v="5"/>
    <s v="&gt;0"/>
    <m/>
    <s v="93406"/>
    <n v="5"/>
    <n v="0"/>
    <n v="0"/>
    <n v="0"/>
    <n v="0"/>
    <n v="0"/>
    <s v="&gt;0"/>
    <n v="0"/>
    <n v="1"/>
    <x v="2"/>
    <e v="#N/A"/>
    <m/>
  </r>
  <r>
    <n v="93410"/>
    <n v="0"/>
    <n v="5"/>
    <s v="&gt;0"/>
    <m/>
    <s v="93410"/>
    <n v="5"/>
    <n v="0"/>
    <n v="0"/>
    <n v="0"/>
    <n v="0"/>
    <n v="0"/>
    <s v="&gt;0"/>
    <n v="0"/>
    <m/>
    <x v="0"/>
    <s v="San Luis Obispo"/>
    <m/>
  </r>
  <r>
    <n v="93420"/>
    <n v="93"/>
    <n v="167"/>
    <n v="260"/>
    <m/>
    <s v="93420"/>
    <n v="204"/>
    <n v="21"/>
    <n v="12"/>
    <n v="20"/>
    <n v="5"/>
    <n v="5"/>
    <s v="&gt;257"/>
    <n v="29915"/>
    <m/>
    <x v="223"/>
    <s v="San Luis Obispo"/>
    <m/>
  </r>
  <r>
    <n v="93422"/>
    <n v="176"/>
    <n v="192"/>
    <n v="368"/>
    <m/>
    <s v="93422"/>
    <n v="250"/>
    <n v="40"/>
    <n v="61"/>
    <n v="5"/>
    <n v="5"/>
    <n v="5"/>
    <s v="&gt;351"/>
    <n v="34005"/>
    <m/>
    <x v="224"/>
    <s v="San Luis Obispo"/>
    <m/>
  </r>
  <r>
    <n v="93423"/>
    <n v="0"/>
    <n v="5"/>
    <s v="&gt;0"/>
    <m/>
    <s v="93423"/>
    <n v="5"/>
    <n v="5"/>
    <n v="0"/>
    <n v="0"/>
    <n v="0"/>
    <n v="0"/>
    <s v="&gt;0"/>
    <n v="0"/>
    <n v="1"/>
    <x v="2"/>
    <e v="#N/A"/>
    <m/>
  </r>
  <r>
    <n v="93424"/>
    <n v="0"/>
    <n v="5"/>
    <s v="&gt;0"/>
    <m/>
    <s v="93424"/>
    <n v="0"/>
    <n v="5"/>
    <n v="0"/>
    <n v="0"/>
    <n v="0"/>
    <n v="0"/>
    <s v="&gt;0"/>
    <n v="955"/>
    <m/>
    <x v="0"/>
    <s v="San Luis Obispo"/>
    <m/>
  </r>
  <r>
    <n v="93426"/>
    <n v="5"/>
    <n v="5"/>
    <s v="&gt;0"/>
    <m/>
    <s v="93426"/>
    <n v="5"/>
    <n v="0"/>
    <n v="0"/>
    <n v="0"/>
    <n v="0"/>
    <n v="5"/>
    <s v="&gt;0"/>
    <n v="1717"/>
    <m/>
    <x v="0"/>
    <s v="Monterey"/>
    <m/>
  </r>
  <r>
    <n v="93427"/>
    <n v="39"/>
    <n v="17"/>
    <n v="56"/>
    <m/>
    <s v="93427"/>
    <n v="53"/>
    <n v="5"/>
    <n v="0"/>
    <n v="0"/>
    <n v="5"/>
    <n v="0"/>
    <s v="&gt;53"/>
    <n v="6195"/>
    <m/>
    <x v="225"/>
    <s v="Santa Barbara"/>
    <m/>
  </r>
  <r>
    <n v="93428"/>
    <n v="19"/>
    <n v="11"/>
    <n v="30"/>
    <m/>
    <s v="93428"/>
    <n v="27"/>
    <n v="5"/>
    <n v="0"/>
    <n v="0"/>
    <n v="0"/>
    <n v="5"/>
    <s v="&gt;27"/>
    <n v="5758"/>
    <m/>
    <x v="0"/>
    <s v="San Luis Obispo"/>
    <m/>
  </r>
  <r>
    <n v="93429"/>
    <n v="5"/>
    <n v="5"/>
    <s v="&gt;0"/>
    <m/>
    <s v="93429"/>
    <n v="5"/>
    <n v="0"/>
    <n v="0"/>
    <n v="0"/>
    <n v="0"/>
    <n v="0"/>
    <s v="&gt;0"/>
    <n v="88"/>
    <m/>
    <x v="0"/>
    <s v="Santa Barbara"/>
    <m/>
  </r>
  <r>
    <n v="93430"/>
    <n v="5"/>
    <n v="5"/>
    <s v="&gt;0"/>
    <m/>
    <s v="93430"/>
    <n v="14"/>
    <n v="0"/>
    <n v="0"/>
    <n v="0"/>
    <n v="0"/>
    <n v="0"/>
    <n v="14"/>
    <n v="2681"/>
    <m/>
    <x v="0"/>
    <s v="San Luis Obispo"/>
    <m/>
  </r>
  <r>
    <n v="93432"/>
    <n v="5"/>
    <n v="5"/>
    <s v="&gt;0"/>
    <m/>
    <s v="93432"/>
    <n v="5"/>
    <n v="0"/>
    <n v="5"/>
    <n v="0"/>
    <n v="0"/>
    <n v="0"/>
    <s v="&gt;0"/>
    <n v="1112"/>
    <m/>
    <x v="0"/>
    <s v="San Luis Obispo"/>
    <m/>
  </r>
  <r>
    <n v="93433"/>
    <n v="60"/>
    <n v="59"/>
    <n v="119"/>
    <m/>
    <s v="93433"/>
    <n v="97"/>
    <n v="13"/>
    <n v="5"/>
    <n v="5"/>
    <n v="5"/>
    <n v="0"/>
    <s v="&gt;110"/>
    <n v="13481"/>
    <m/>
    <x v="226"/>
    <s v="San Luis Obispo"/>
    <m/>
  </r>
  <r>
    <n v="93434"/>
    <n v="52"/>
    <n v="43"/>
    <n v="95"/>
    <m/>
    <s v="93434"/>
    <n v="90"/>
    <n v="5"/>
    <n v="0"/>
    <n v="0"/>
    <n v="0"/>
    <n v="0"/>
    <s v="&gt;90"/>
    <n v="7654"/>
    <m/>
    <x v="227"/>
    <s v="Santa Barbara"/>
    <m/>
  </r>
  <r>
    <n v="93436"/>
    <n v="340"/>
    <n v="284"/>
    <n v="624"/>
    <m/>
    <s v="93436"/>
    <n v="527"/>
    <n v="74"/>
    <n v="5"/>
    <n v="5"/>
    <n v="5"/>
    <n v="5"/>
    <s v="&gt;601"/>
    <n v="55727"/>
    <m/>
    <x v="228"/>
    <s v="Santa Barbara"/>
    <m/>
  </r>
  <r>
    <n v="93437"/>
    <n v="23"/>
    <n v="5"/>
    <s v="&gt;23"/>
    <m/>
    <s v="93437"/>
    <n v="26"/>
    <n v="0"/>
    <n v="0"/>
    <n v="0"/>
    <n v="0"/>
    <n v="0"/>
    <n v="26"/>
    <n v="3646"/>
    <m/>
    <x v="0"/>
    <s v="Santa Barbara"/>
    <m/>
  </r>
  <r>
    <n v="93438"/>
    <n v="5"/>
    <n v="0"/>
    <s v="&gt;0"/>
    <m/>
    <s v="93438"/>
    <n v="5"/>
    <n v="0"/>
    <n v="0"/>
    <n v="0"/>
    <n v="0"/>
    <n v="0"/>
    <s v="&gt;0"/>
    <n v="0"/>
    <n v="1"/>
    <x v="2"/>
    <e v="#N/A"/>
    <m/>
  </r>
  <r>
    <n v="93440"/>
    <n v="5"/>
    <n v="12"/>
    <s v="&gt;12"/>
    <m/>
    <s v="93440"/>
    <n v="16"/>
    <n v="0"/>
    <n v="0"/>
    <n v="0"/>
    <n v="0"/>
    <n v="0"/>
    <n v="16"/>
    <n v="1355"/>
    <m/>
    <x v="0"/>
    <s v="Santa Barbara"/>
    <m/>
  </r>
  <r>
    <n v="93441"/>
    <n v="5"/>
    <n v="5"/>
    <s v="&gt;0"/>
    <m/>
    <s v="93441"/>
    <n v="5"/>
    <n v="0"/>
    <n v="0"/>
    <n v="0"/>
    <n v="0"/>
    <n v="0"/>
    <s v="&gt;0"/>
    <n v="861"/>
    <m/>
    <x v="0"/>
    <s v="Santa Barbara"/>
    <m/>
  </r>
  <r>
    <n v="93442"/>
    <n v="28"/>
    <n v="49"/>
    <n v="77"/>
    <m/>
    <s v="93442"/>
    <n v="53"/>
    <n v="18"/>
    <n v="0"/>
    <n v="5"/>
    <n v="0"/>
    <n v="5"/>
    <s v="&gt;71"/>
    <n v="10955"/>
    <m/>
    <x v="229"/>
    <s v="San Luis Obispo"/>
    <m/>
  </r>
  <r>
    <n v="93443"/>
    <n v="5"/>
    <n v="5"/>
    <s v="&gt;0"/>
    <m/>
    <s v="93443"/>
    <n v="5"/>
    <n v="0"/>
    <n v="0"/>
    <n v="0"/>
    <n v="0"/>
    <n v="0"/>
    <s v="&gt;0"/>
    <n v="0"/>
    <n v="1"/>
    <x v="2"/>
    <e v="#N/A"/>
    <m/>
  </r>
  <r>
    <n v="93444"/>
    <n v="93"/>
    <n v="108"/>
    <n v="201"/>
    <m/>
    <s v="93444"/>
    <n v="169"/>
    <n v="5"/>
    <n v="24"/>
    <n v="0"/>
    <n v="0"/>
    <n v="5"/>
    <s v="&gt;193"/>
    <n v="22383"/>
    <m/>
    <x v="0"/>
    <s v="San Luis Obispo"/>
    <m/>
  </r>
  <r>
    <n v="93445"/>
    <n v="28"/>
    <n v="32"/>
    <n v="60"/>
    <m/>
    <s v="93445"/>
    <n v="43"/>
    <n v="14"/>
    <n v="5"/>
    <n v="5"/>
    <n v="0"/>
    <n v="5"/>
    <s v="&gt;57"/>
    <n v="7327"/>
    <m/>
    <x v="0"/>
    <s v="San Luis Obispo"/>
    <m/>
  </r>
  <r>
    <n v="93446"/>
    <n v="294"/>
    <n v="304"/>
    <n v="598"/>
    <m/>
    <s v="93446"/>
    <n v="453"/>
    <n v="76"/>
    <n v="51"/>
    <n v="0"/>
    <n v="12"/>
    <n v="5"/>
    <s v="&gt;592"/>
    <n v="44960"/>
    <m/>
    <x v="230"/>
    <s v="San Luis Obispo"/>
    <m/>
  </r>
  <r>
    <n v="93447"/>
    <n v="5"/>
    <n v="5"/>
    <s v="&gt;0"/>
    <m/>
    <s v="93447"/>
    <n v="5"/>
    <n v="0"/>
    <n v="5"/>
    <n v="0"/>
    <n v="5"/>
    <n v="0"/>
    <s v="&gt;0"/>
    <n v="0"/>
    <n v="1"/>
    <x v="2"/>
    <e v="#N/A"/>
    <m/>
  </r>
  <r>
    <n v="93449"/>
    <n v="13"/>
    <n v="19"/>
    <n v="32"/>
    <m/>
    <s v="93449"/>
    <n v="28"/>
    <n v="5"/>
    <n v="5"/>
    <n v="0"/>
    <n v="0"/>
    <n v="0"/>
    <s v="&gt;28"/>
    <n v="8042"/>
    <m/>
    <x v="231"/>
    <s v="San Luis Obispo"/>
    <m/>
  </r>
  <r>
    <n v="93450"/>
    <n v="5"/>
    <n v="5"/>
    <s v="&gt;0"/>
    <m/>
    <s v="93450"/>
    <n v="5"/>
    <n v="0"/>
    <n v="0"/>
    <n v="5"/>
    <n v="0"/>
    <n v="0"/>
    <s v="&gt;0"/>
    <n v="856"/>
    <m/>
    <x v="0"/>
    <s v="Monterey"/>
    <m/>
  </r>
  <r>
    <n v="93451"/>
    <n v="31"/>
    <n v="15"/>
    <n v="46"/>
    <m/>
    <s v="93451"/>
    <n v="41"/>
    <n v="5"/>
    <n v="0"/>
    <n v="0"/>
    <n v="0"/>
    <n v="0"/>
    <s v="&gt;41"/>
    <n v="4233"/>
    <m/>
    <x v="0"/>
    <s v="Monterey"/>
    <m/>
  </r>
  <r>
    <n v="93452"/>
    <n v="5"/>
    <n v="5"/>
    <s v="&gt;0"/>
    <m/>
    <s v="93452"/>
    <n v="5"/>
    <n v="0"/>
    <n v="0"/>
    <n v="0"/>
    <n v="0"/>
    <n v="0"/>
    <s v="&gt;0"/>
    <n v="550"/>
    <m/>
    <x v="0"/>
    <s v="San Luis Obispo"/>
    <m/>
  </r>
  <r>
    <n v="93453"/>
    <n v="11"/>
    <n v="5"/>
    <s v="&gt;11"/>
    <m/>
    <s v="93453"/>
    <n v="16"/>
    <n v="5"/>
    <n v="0"/>
    <n v="0"/>
    <n v="5"/>
    <n v="0"/>
    <s v="&gt;16"/>
    <n v="2414"/>
    <m/>
    <x v="0"/>
    <s v="San Luis Obispo"/>
    <m/>
  </r>
  <r>
    <n v="93454"/>
    <n v="241"/>
    <n v="285"/>
    <n v="526"/>
    <m/>
    <s v="93454"/>
    <n v="386"/>
    <n v="86"/>
    <n v="41"/>
    <n v="5"/>
    <n v="0"/>
    <n v="5"/>
    <s v="&gt;513"/>
    <n v="40600"/>
    <m/>
    <x v="232"/>
    <s v="Santa Barbara"/>
    <m/>
  </r>
  <r>
    <n v="93455"/>
    <n v="193"/>
    <n v="287"/>
    <n v="480"/>
    <m/>
    <s v="93455"/>
    <n v="358"/>
    <n v="57"/>
    <n v="51"/>
    <n v="5"/>
    <n v="5"/>
    <n v="5"/>
    <s v="&gt;466"/>
    <n v="45246"/>
    <m/>
    <x v="0"/>
    <s v="Santa Barbara"/>
    <m/>
  </r>
  <r>
    <n v="93456"/>
    <n v="5"/>
    <n v="5"/>
    <s v="&gt;0"/>
    <m/>
    <s v="93456"/>
    <n v="11"/>
    <n v="0"/>
    <n v="5"/>
    <n v="0"/>
    <n v="0"/>
    <n v="0"/>
    <s v="&gt;11"/>
    <n v="0"/>
    <n v="1"/>
    <x v="2"/>
    <e v="#N/A"/>
    <m/>
  </r>
  <r>
    <n v="93457"/>
    <n v="5"/>
    <n v="0"/>
    <s v="&gt;0"/>
    <m/>
    <s v="93457"/>
    <n v="5"/>
    <n v="0"/>
    <n v="0"/>
    <n v="0"/>
    <n v="0"/>
    <n v="0"/>
    <s v="&gt;0"/>
    <n v="0"/>
    <n v="1"/>
    <x v="2"/>
    <e v="#N/A"/>
    <m/>
  </r>
  <r>
    <n v="93458"/>
    <n v="402"/>
    <n v="258"/>
    <n v="660"/>
    <m/>
    <s v="93458"/>
    <n v="556"/>
    <n v="60"/>
    <n v="31"/>
    <n v="5"/>
    <n v="5"/>
    <n v="5"/>
    <s v="&gt;647"/>
    <n v="56572"/>
    <m/>
    <x v="232"/>
    <s v="Santa Barbara"/>
    <m/>
  </r>
  <r>
    <n v="93460"/>
    <n v="19"/>
    <n v="15"/>
    <n v="34"/>
    <m/>
    <s v="93460"/>
    <n v="27"/>
    <n v="5"/>
    <n v="0"/>
    <n v="0"/>
    <n v="0"/>
    <n v="5"/>
    <s v="&gt;27"/>
    <n v="6023"/>
    <m/>
    <x v="0"/>
    <s v="Santa Barbara"/>
    <m/>
  </r>
  <r>
    <n v="93461"/>
    <n v="20"/>
    <n v="12"/>
    <n v="32"/>
    <m/>
    <s v="93461"/>
    <n v="30"/>
    <n v="5"/>
    <n v="0"/>
    <n v="0"/>
    <n v="0"/>
    <n v="0"/>
    <s v="&gt;30"/>
    <n v="1437"/>
    <m/>
    <x v="0"/>
    <s v="San Luis Obispo"/>
    <m/>
  </r>
  <r>
    <n v="93462"/>
    <n v="5"/>
    <n v="0"/>
    <s v="&gt;0"/>
    <m/>
    <s v="93462"/>
    <n v="5"/>
    <n v="0"/>
    <n v="0"/>
    <n v="0"/>
    <n v="0"/>
    <n v="0"/>
    <s v="&gt;0"/>
    <n v="0"/>
    <n v="1"/>
    <x v="2"/>
    <e v="#N/A"/>
    <m/>
  </r>
  <r>
    <n v="93463"/>
    <n v="27"/>
    <n v="25"/>
    <n v="52"/>
    <m/>
    <s v="93463"/>
    <n v="44"/>
    <n v="5"/>
    <n v="5"/>
    <n v="0"/>
    <n v="0"/>
    <n v="5"/>
    <s v="&gt;44"/>
    <n v="7846"/>
    <m/>
    <x v="233"/>
    <s v="Santa Barbara"/>
    <m/>
  </r>
  <r>
    <n v="93464"/>
    <n v="5"/>
    <n v="0"/>
    <s v="&gt;0"/>
    <m/>
    <s v="93464"/>
    <n v="5"/>
    <n v="0"/>
    <n v="0"/>
    <n v="0"/>
    <n v="0"/>
    <n v="0"/>
    <s v="&gt;0"/>
    <n v="0"/>
    <n v="1"/>
    <x v="2"/>
    <e v="#N/A"/>
    <m/>
  </r>
  <r>
    <n v="93465"/>
    <n v="57"/>
    <n v="33"/>
    <n v="90"/>
    <m/>
    <s v="93465"/>
    <n v="78"/>
    <n v="5"/>
    <n v="5"/>
    <n v="0"/>
    <n v="5"/>
    <n v="5"/>
    <s v="&gt;78"/>
    <n v="9465"/>
    <m/>
    <x v="0"/>
    <s v="San Luis Obispo"/>
    <m/>
  </r>
  <r>
    <n v="93466"/>
    <n v="5"/>
    <n v="5"/>
    <s v="&gt;0"/>
    <m/>
    <s v="93466"/>
    <n v="5"/>
    <n v="5"/>
    <n v="0"/>
    <n v="0"/>
    <n v="0"/>
    <n v="0"/>
    <s v="&gt;0"/>
    <n v="0"/>
    <n v="1"/>
    <x v="2"/>
    <e v="#N/A"/>
    <m/>
  </r>
  <r>
    <n v="93475"/>
    <n v="0"/>
    <n v="5"/>
    <s v="&gt;0"/>
    <m/>
    <s v="93475"/>
    <n v="0"/>
    <n v="5"/>
    <n v="0"/>
    <n v="0"/>
    <n v="0"/>
    <n v="0"/>
    <s v="&gt;0"/>
    <n v="0"/>
    <n v="1"/>
    <x v="2"/>
    <e v="#N/A"/>
    <m/>
  </r>
  <r>
    <n v="93501"/>
    <n v="30"/>
    <n v="27"/>
    <n v="57"/>
    <m/>
    <s v="93501"/>
    <n v="48"/>
    <n v="5"/>
    <n v="0"/>
    <n v="0"/>
    <n v="5"/>
    <n v="0"/>
    <s v="&gt;48"/>
    <n v="4798"/>
    <m/>
    <x v="0"/>
    <s v="Kern"/>
    <m/>
  </r>
  <r>
    <n v="93502"/>
    <n v="5"/>
    <n v="0"/>
    <s v="&gt;0"/>
    <m/>
    <s v="93502"/>
    <n v="5"/>
    <n v="0"/>
    <n v="0"/>
    <n v="0"/>
    <n v="0"/>
    <n v="0"/>
    <s v="&gt;0"/>
    <n v="0"/>
    <n v="1"/>
    <x v="2"/>
    <e v="#N/A"/>
    <m/>
  </r>
  <r>
    <n v="93504"/>
    <n v="0"/>
    <n v="5"/>
    <s v="&gt;0"/>
    <m/>
    <s v="93504"/>
    <n v="5"/>
    <n v="0"/>
    <n v="0"/>
    <n v="0"/>
    <n v="0"/>
    <n v="0"/>
    <s v="&gt;0"/>
    <n v="0"/>
    <n v="1"/>
    <x v="2"/>
    <e v="#N/A"/>
    <m/>
  </r>
  <r>
    <n v="93505"/>
    <n v="98"/>
    <n v="70"/>
    <n v="168"/>
    <m/>
    <s v="93505"/>
    <n v="148"/>
    <n v="16"/>
    <n v="0"/>
    <n v="0"/>
    <n v="5"/>
    <n v="5"/>
    <s v="&gt;164"/>
    <n v="13993"/>
    <m/>
    <x v="234"/>
    <s v="Kern"/>
    <m/>
  </r>
  <r>
    <n v="93507"/>
    <n v="5"/>
    <n v="0"/>
    <s v="&gt;0"/>
    <m/>
    <s v="93507"/>
    <n v="5"/>
    <n v="0"/>
    <n v="0"/>
    <n v="0"/>
    <n v="0"/>
    <n v="0"/>
    <s v="&gt;0"/>
    <n v="0"/>
    <n v="1"/>
    <x v="2"/>
    <e v="#N/A"/>
    <m/>
  </r>
  <r>
    <n v="93510"/>
    <n v="28"/>
    <n v="39"/>
    <n v="67"/>
    <m/>
    <s v="93510"/>
    <n v="51"/>
    <n v="5"/>
    <n v="5"/>
    <n v="0"/>
    <n v="5"/>
    <n v="0"/>
    <s v="&gt;51"/>
    <n v="7433"/>
    <m/>
    <x v="0"/>
    <s v="Los Angeles"/>
    <m/>
  </r>
  <r>
    <n v="93512"/>
    <n v="5"/>
    <n v="5"/>
    <s v="&gt;0"/>
    <m/>
    <s v="93512"/>
    <n v="5"/>
    <n v="0"/>
    <n v="0"/>
    <n v="0"/>
    <n v="0"/>
    <n v="0"/>
    <s v="&gt;0"/>
    <n v="244"/>
    <m/>
    <x v="0"/>
    <s v="Mono"/>
    <m/>
  </r>
  <r>
    <n v="93513"/>
    <n v="11"/>
    <n v="5"/>
    <s v="&gt;11"/>
    <m/>
    <s v="93513"/>
    <n v="13"/>
    <n v="5"/>
    <n v="0"/>
    <n v="0"/>
    <n v="5"/>
    <n v="0"/>
    <s v="&gt;13"/>
    <n v="1461"/>
    <m/>
    <x v="0"/>
    <s v="Inyo"/>
    <m/>
  </r>
  <r>
    <n v="93514"/>
    <n v="71"/>
    <n v="42"/>
    <n v="113"/>
    <m/>
    <s v="93514"/>
    <n v="93"/>
    <n v="16"/>
    <n v="0"/>
    <n v="0"/>
    <n v="5"/>
    <n v="5"/>
    <s v="&gt;109"/>
    <n v="14423"/>
    <m/>
    <x v="235"/>
    <s v="Mono"/>
    <m/>
  </r>
  <r>
    <n v="93515"/>
    <n v="5"/>
    <n v="0"/>
    <s v="&gt;0"/>
    <m/>
    <s v="93515"/>
    <n v="5"/>
    <n v="0"/>
    <n v="0"/>
    <n v="0"/>
    <n v="0"/>
    <n v="0"/>
    <s v="&gt;0"/>
    <n v="0"/>
    <n v="1"/>
    <x v="2"/>
    <e v="#N/A"/>
    <m/>
  </r>
  <r>
    <n v="93516"/>
    <n v="16"/>
    <n v="16"/>
    <n v="32"/>
    <m/>
    <s v="93516"/>
    <n v="30"/>
    <n v="5"/>
    <n v="0"/>
    <n v="0"/>
    <n v="0"/>
    <n v="0"/>
    <s v="&gt;30"/>
    <n v="2406"/>
    <m/>
    <x v="0"/>
    <s v="San Bernardino"/>
    <m/>
  </r>
  <r>
    <n v="93517"/>
    <n v="5"/>
    <n v="5"/>
    <s v="&gt;0"/>
    <m/>
    <s v="93517"/>
    <n v="5"/>
    <n v="0"/>
    <n v="0"/>
    <n v="0"/>
    <n v="0"/>
    <n v="0"/>
    <s v="&gt;0"/>
    <n v="627"/>
    <m/>
    <x v="0"/>
    <s v="Mono"/>
    <m/>
  </r>
  <r>
    <n v="93518"/>
    <n v="5"/>
    <n v="5"/>
    <s v="&gt;0"/>
    <m/>
    <s v="93518"/>
    <n v="5"/>
    <n v="0"/>
    <n v="0"/>
    <n v="0"/>
    <n v="0"/>
    <n v="0"/>
    <s v="&gt;0"/>
    <n v="833"/>
    <m/>
    <x v="0"/>
    <s v="Kern"/>
    <m/>
  </r>
  <r>
    <n v="93521"/>
    <n v="0"/>
    <n v="5"/>
    <s v="&gt;0"/>
    <m/>
    <s v="93521"/>
    <n v="5"/>
    <n v="0"/>
    <n v="0"/>
    <n v="0"/>
    <n v="0"/>
    <n v="0"/>
    <s v="&gt;0"/>
    <n v="0"/>
    <n v="1"/>
    <x v="2"/>
    <e v="#N/A"/>
    <m/>
  </r>
  <r>
    <n v="93523"/>
    <n v="5"/>
    <n v="5"/>
    <s v="&gt;0"/>
    <m/>
    <s v="93523"/>
    <n v="11"/>
    <n v="5"/>
    <n v="0"/>
    <n v="0"/>
    <n v="0"/>
    <n v="0"/>
    <s v="&gt;11"/>
    <n v="3681"/>
    <m/>
    <x v="0"/>
    <s v="Kern"/>
    <m/>
  </r>
  <r>
    <n v="93526"/>
    <n v="5"/>
    <n v="5"/>
    <s v="&gt;0"/>
    <m/>
    <s v="93526"/>
    <n v="5"/>
    <n v="5"/>
    <n v="0"/>
    <n v="0"/>
    <n v="0"/>
    <n v="5"/>
    <s v="&gt;0"/>
    <n v="767"/>
    <m/>
    <x v="0"/>
    <s v="Inyo"/>
    <m/>
  </r>
  <r>
    <n v="93527"/>
    <n v="5"/>
    <n v="15"/>
    <s v="&gt;15"/>
    <m/>
    <s v="93527"/>
    <n v="18"/>
    <n v="5"/>
    <n v="0"/>
    <n v="0"/>
    <n v="0"/>
    <n v="0"/>
    <s v="&gt;18"/>
    <n v="1690"/>
    <m/>
    <x v="0"/>
    <s v="Tulare"/>
    <m/>
  </r>
  <r>
    <n v="93528"/>
    <n v="0"/>
    <n v="5"/>
    <s v="&gt;0"/>
    <m/>
    <s v="93528"/>
    <n v="5"/>
    <n v="5"/>
    <n v="0"/>
    <n v="0"/>
    <n v="0"/>
    <n v="0"/>
    <s v="&gt;0"/>
    <n v="48"/>
    <m/>
    <x v="0"/>
    <s v="Kern"/>
    <m/>
  </r>
  <r>
    <n v="93529"/>
    <n v="5"/>
    <n v="5"/>
    <s v="&gt;0"/>
    <m/>
    <s v="93529"/>
    <n v="5"/>
    <n v="0"/>
    <n v="0"/>
    <n v="0"/>
    <n v="0"/>
    <n v="0"/>
    <s v="&gt;0"/>
    <n v="413"/>
    <m/>
    <x v="0"/>
    <s v="Mono"/>
    <m/>
  </r>
  <r>
    <n v="93531"/>
    <n v="5"/>
    <n v="5"/>
    <s v="&gt;0"/>
    <m/>
    <s v="93531"/>
    <n v="5"/>
    <n v="0"/>
    <n v="0"/>
    <n v="0"/>
    <n v="0"/>
    <n v="0"/>
    <s v="&gt;0"/>
    <n v="371"/>
    <m/>
    <x v="0"/>
    <s v="Kern"/>
    <m/>
  </r>
  <r>
    <n v="93532"/>
    <n v="15"/>
    <n v="5"/>
    <s v="&gt;15"/>
    <m/>
    <s v="93532"/>
    <n v="22"/>
    <n v="5"/>
    <n v="0"/>
    <n v="0"/>
    <n v="5"/>
    <n v="0"/>
    <s v="&gt;22"/>
    <n v="2637"/>
    <m/>
    <x v="0"/>
    <s v="Los Angeles"/>
    <m/>
  </r>
  <r>
    <n v="93534"/>
    <n v="403"/>
    <n v="466"/>
    <n v="869"/>
    <m/>
    <s v="93534"/>
    <n v="649"/>
    <n v="135"/>
    <n v="31"/>
    <n v="0"/>
    <n v="43"/>
    <n v="11"/>
    <n v="869"/>
    <n v="39798"/>
    <m/>
    <x v="236"/>
    <s v="Los Angeles"/>
    <m/>
  </r>
  <r>
    <n v="93535"/>
    <n v="895"/>
    <n v="858"/>
    <n v="1753"/>
    <m/>
    <s v="93535"/>
    <n v="1396"/>
    <n v="161"/>
    <n v="89"/>
    <n v="0"/>
    <n v="103"/>
    <n v="5"/>
    <s v="&gt;1749"/>
    <n v="74944"/>
    <m/>
    <x v="236"/>
    <s v="Los Angeles"/>
    <m/>
  </r>
  <r>
    <n v="93536"/>
    <n v="537"/>
    <n v="521"/>
    <n v="1058"/>
    <m/>
    <s v="93536"/>
    <n v="883"/>
    <n v="55"/>
    <n v="41"/>
    <n v="5"/>
    <n v="73"/>
    <n v="5"/>
    <s v="&gt;1052"/>
    <n v="68575"/>
    <m/>
    <x v="236"/>
    <s v="Los Angeles"/>
    <m/>
  </r>
  <r>
    <n v="93537"/>
    <n v="0"/>
    <n v="5"/>
    <s v="&gt;0"/>
    <m/>
    <s v="93537"/>
    <n v="5"/>
    <n v="0"/>
    <n v="0"/>
    <n v="0"/>
    <n v="0"/>
    <n v="0"/>
    <s v="&gt;0"/>
    <n v="0"/>
    <n v="1"/>
    <x v="2"/>
    <e v="#N/A"/>
    <m/>
  </r>
  <r>
    <n v="93539"/>
    <n v="5"/>
    <n v="5"/>
    <s v="&gt;0"/>
    <m/>
    <s v="93539"/>
    <n v="5"/>
    <n v="5"/>
    <n v="0"/>
    <n v="0"/>
    <n v="0"/>
    <n v="0"/>
    <s v="&gt;0"/>
    <n v="0"/>
    <n v="1"/>
    <x v="2"/>
    <e v="#N/A"/>
    <m/>
  </r>
  <r>
    <n v="93540"/>
    <n v="0"/>
    <n v="5"/>
    <s v="&gt;0"/>
    <m/>
    <s v="93540"/>
    <n v="0"/>
    <n v="5"/>
    <n v="0"/>
    <n v="0"/>
    <n v="0"/>
    <n v="0"/>
    <s v="&gt;0"/>
    <n v="0"/>
    <n v="1"/>
    <x v="2"/>
    <e v="#N/A"/>
    <m/>
  </r>
  <r>
    <n v="93541"/>
    <n v="5"/>
    <n v="5"/>
    <s v="&gt;0"/>
    <m/>
    <s v="93541"/>
    <n v="5"/>
    <n v="5"/>
    <n v="0"/>
    <n v="0"/>
    <n v="0"/>
    <n v="0"/>
    <s v="&gt;0"/>
    <n v="266"/>
    <m/>
    <x v="0"/>
    <s v="Mono"/>
    <m/>
  </r>
  <r>
    <n v="93543"/>
    <n v="104"/>
    <n v="84"/>
    <n v="188"/>
    <m/>
    <s v="93543"/>
    <n v="160"/>
    <n v="12"/>
    <n v="5"/>
    <n v="0"/>
    <n v="12"/>
    <n v="5"/>
    <s v="&gt;184"/>
    <n v="14605"/>
    <m/>
    <x v="0"/>
    <s v="Los Angeles"/>
    <m/>
  </r>
  <r>
    <n v="93544"/>
    <n v="5"/>
    <n v="5"/>
    <s v="&gt;0"/>
    <m/>
    <s v="93544"/>
    <n v="5"/>
    <n v="5"/>
    <n v="0"/>
    <n v="0"/>
    <n v="0"/>
    <n v="0"/>
    <s v="&gt;0"/>
    <n v="1086"/>
    <m/>
    <x v="0"/>
    <s v="Los Angeles"/>
    <m/>
  </r>
  <r>
    <n v="93545"/>
    <n v="5"/>
    <n v="5"/>
    <s v="&gt;0"/>
    <m/>
    <s v="93545"/>
    <n v="11"/>
    <n v="5"/>
    <n v="0"/>
    <n v="0"/>
    <n v="0"/>
    <n v="5"/>
    <s v="&gt;11"/>
    <n v="1522"/>
    <m/>
    <x v="0"/>
    <s v="Inyo"/>
    <m/>
  </r>
  <r>
    <n v="93546"/>
    <n v="35"/>
    <n v="15"/>
    <n v="50"/>
    <m/>
    <s v="93546"/>
    <n v="48"/>
    <n v="5"/>
    <n v="0"/>
    <n v="0"/>
    <n v="0"/>
    <n v="5"/>
    <s v="&gt;48"/>
    <n v="9750"/>
    <m/>
    <x v="237"/>
    <s v="Mono"/>
    <m/>
  </r>
  <r>
    <n v="93549"/>
    <n v="5"/>
    <n v="0"/>
    <s v="&gt;0"/>
    <m/>
    <s v="93549"/>
    <n v="5"/>
    <n v="0"/>
    <n v="0"/>
    <n v="0"/>
    <n v="0"/>
    <n v="0"/>
    <s v="&gt;0"/>
    <n v="273"/>
    <m/>
    <x v="0"/>
    <s v="Inyo"/>
    <m/>
  </r>
  <r>
    <n v="93550"/>
    <n v="816"/>
    <n v="643"/>
    <n v="1459"/>
    <m/>
    <s v="93550"/>
    <n v="1228"/>
    <n v="118"/>
    <n v="30"/>
    <n v="0"/>
    <n v="78"/>
    <n v="5"/>
    <s v="&gt;1454"/>
    <n v="75617"/>
    <m/>
    <x v="238"/>
    <s v="Los Angeles"/>
    <m/>
  </r>
  <r>
    <n v="93551"/>
    <n v="408"/>
    <n v="381"/>
    <n v="789"/>
    <m/>
    <s v="93551"/>
    <n v="657"/>
    <n v="20"/>
    <n v="39"/>
    <n v="0"/>
    <n v="70"/>
    <n v="5"/>
    <s v="&gt;786"/>
    <n v="50978"/>
    <m/>
    <x v="238"/>
    <s v="Los Angeles"/>
    <m/>
  </r>
  <r>
    <n v="93552"/>
    <n v="399"/>
    <n v="291"/>
    <n v="690"/>
    <m/>
    <s v="93552"/>
    <n v="577"/>
    <n v="21"/>
    <n v="32"/>
    <n v="0"/>
    <n v="59"/>
    <n v="5"/>
    <s v="&gt;689"/>
    <n v="39776"/>
    <m/>
    <x v="238"/>
    <s v="Los Angeles"/>
    <m/>
  </r>
  <r>
    <n v="93553"/>
    <n v="13"/>
    <n v="13"/>
    <n v="26"/>
    <m/>
    <s v="93553"/>
    <n v="21"/>
    <n v="5"/>
    <n v="0"/>
    <n v="0"/>
    <n v="5"/>
    <n v="0"/>
    <s v="&gt;21"/>
    <n v="1513"/>
    <m/>
    <x v="0"/>
    <s v="Los Angeles"/>
    <m/>
  </r>
  <r>
    <n v="93555"/>
    <n v="224"/>
    <n v="180"/>
    <n v="404"/>
    <m/>
    <s v="93555"/>
    <n v="322"/>
    <n v="69"/>
    <n v="5"/>
    <n v="0"/>
    <n v="5"/>
    <n v="5"/>
    <s v="&gt;391"/>
    <n v="33925"/>
    <m/>
    <x v="239"/>
    <s v="Kern"/>
    <m/>
  </r>
  <r>
    <n v="93556"/>
    <n v="0"/>
    <n v="5"/>
    <s v="&gt;0"/>
    <m/>
    <s v="93556"/>
    <n v="5"/>
    <n v="5"/>
    <n v="0"/>
    <n v="0"/>
    <n v="0"/>
    <n v="0"/>
    <s v="&gt;0"/>
    <n v="0"/>
    <n v="1"/>
    <x v="2"/>
    <e v="#N/A"/>
    <m/>
  </r>
  <r>
    <n v="93560"/>
    <n v="115"/>
    <n v="92"/>
    <n v="207"/>
    <m/>
    <s v="93560"/>
    <n v="176"/>
    <n v="12"/>
    <n v="5"/>
    <n v="0"/>
    <n v="12"/>
    <n v="0"/>
    <s v="&gt;200"/>
    <n v="20988"/>
    <m/>
    <x v="0"/>
    <s v="Kern"/>
    <m/>
  </r>
  <r>
    <n v="93561"/>
    <n v="140"/>
    <n v="138"/>
    <n v="278"/>
    <m/>
    <s v="93561"/>
    <n v="242"/>
    <n v="16"/>
    <n v="0"/>
    <n v="0"/>
    <n v="17"/>
    <n v="5"/>
    <s v="&gt;275"/>
    <n v="35133"/>
    <m/>
    <x v="240"/>
    <s v="Kern"/>
    <m/>
  </r>
  <r>
    <n v="93562"/>
    <n v="5"/>
    <n v="12"/>
    <s v="&gt;12"/>
    <m/>
    <s v="93562"/>
    <n v="19"/>
    <n v="5"/>
    <n v="0"/>
    <n v="0"/>
    <n v="5"/>
    <n v="0"/>
    <s v="&gt;19"/>
    <n v="1757"/>
    <m/>
    <x v="0"/>
    <s v="San Bernardino"/>
    <m/>
  </r>
  <r>
    <n v="93568"/>
    <n v="0"/>
    <n v="5"/>
    <s v="&gt;0"/>
    <m/>
    <s v="93568"/>
    <n v="0"/>
    <n v="5"/>
    <n v="0"/>
    <n v="0"/>
    <n v="0"/>
    <n v="0"/>
    <s v="&gt;0"/>
    <n v="0"/>
    <n v="1"/>
    <x v="2"/>
    <e v="#N/A"/>
    <m/>
  </r>
  <r>
    <n v="93581"/>
    <n v="0"/>
    <n v="5"/>
    <s v="&gt;0"/>
    <m/>
    <s v="93581"/>
    <n v="5"/>
    <n v="0"/>
    <n v="0"/>
    <n v="0"/>
    <n v="0"/>
    <n v="0"/>
    <s v="&gt;0"/>
    <n v="0"/>
    <n v="1"/>
    <x v="2"/>
    <e v="#N/A"/>
    <m/>
  </r>
  <r>
    <n v="93584"/>
    <n v="0"/>
    <n v="5"/>
    <s v="&gt;0"/>
    <m/>
    <s v="93584"/>
    <n v="5"/>
    <n v="5"/>
    <n v="0"/>
    <n v="0"/>
    <n v="0"/>
    <n v="0"/>
    <s v="&gt;0"/>
    <n v="0"/>
    <n v="1"/>
    <x v="2"/>
    <e v="#N/A"/>
    <m/>
  </r>
  <r>
    <n v="93585"/>
    <n v="5"/>
    <n v="0"/>
    <s v="&gt;0"/>
    <m/>
    <s v="93585"/>
    <n v="5"/>
    <n v="0"/>
    <n v="0"/>
    <n v="0"/>
    <n v="0"/>
    <n v="0"/>
    <s v="&gt;0"/>
    <n v="0"/>
    <n v="1"/>
    <x v="2"/>
    <e v="#N/A"/>
    <m/>
  </r>
  <r>
    <n v="93590"/>
    <n v="5"/>
    <n v="5"/>
    <s v="&gt;0"/>
    <m/>
    <s v="93590"/>
    <n v="5"/>
    <n v="0"/>
    <n v="0"/>
    <n v="0"/>
    <n v="0"/>
    <n v="0"/>
    <s v="&gt;0"/>
    <n v="0"/>
    <n v="1"/>
    <x v="2"/>
    <e v="#N/A"/>
    <m/>
  </r>
  <r>
    <n v="93591"/>
    <n v="70"/>
    <n v="52"/>
    <n v="122"/>
    <m/>
    <s v="93591"/>
    <n v="107"/>
    <n v="5"/>
    <n v="5"/>
    <n v="0"/>
    <n v="5"/>
    <n v="0"/>
    <s v="&gt;107"/>
    <n v="6557"/>
    <m/>
    <x v="238"/>
    <s v="Los Angeles"/>
    <m/>
  </r>
  <r>
    <n v="93592"/>
    <n v="0"/>
    <n v="5"/>
    <s v="&gt;0"/>
    <m/>
    <s v="93592"/>
    <n v="5"/>
    <n v="0"/>
    <n v="0"/>
    <n v="0"/>
    <n v="0"/>
    <n v="0"/>
    <s v="&gt;0"/>
    <n v="316"/>
    <m/>
    <x v="0"/>
    <s v="Inyo"/>
    <m/>
  </r>
  <r>
    <n v="93601"/>
    <n v="5"/>
    <n v="5"/>
    <s v="&gt;0"/>
    <m/>
    <s v="93601"/>
    <n v="5"/>
    <n v="0"/>
    <n v="0"/>
    <n v="0"/>
    <n v="0"/>
    <n v="0"/>
    <s v="&gt;0"/>
    <n v="1418"/>
    <m/>
    <x v="0"/>
    <s v="Madera"/>
    <m/>
  </r>
  <r>
    <n v="93602"/>
    <n v="12"/>
    <n v="13"/>
    <n v="25"/>
    <m/>
    <s v="93602"/>
    <n v="24"/>
    <n v="0"/>
    <n v="0"/>
    <n v="0"/>
    <n v="5"/>
    <n v="0"/>
    <s v="&gt;24"/>
    <n v="3330"/>
    <m/>
    <x v="0"/>
    <s v="Fresno"/>
    <m/>
  </r>
  <r>
    <n v="93603"/>
    <n v="5"/>
    <n v="5"/>
    <s v="&gt;0"/>
    <m/>
    <s v="93603"/>
    <n v="5"/>
    <n v="0"/>
    <n v="0"/>
    <n v="0"/>
    <n v="0"/>
    <n v="0"/>
    <s v="&gt;0"/>
    <n v="141"/>
    <m/>
    <x v="0"/>
    <s v="Tulare"/>
    <m/>
  </r>
  <r>
    <n v="93604"/>
    <n v="0"/>
    <n v="5"/>
    <s v="&gt;0"/>
    <m/>
    <s v="93604"/>
    <n v="5"/>
    <n v="0"/>
    <n v="0"/>
    <n v="0"/>
    <n v="0"/>
    <n v="0"/>
    <s v="&gt;0"/>
    <n v="366"/>
    <m/>
    <x v="0"/>
    <s v="Madera"/>
    <m/>
  </r>
  <r>
    <n v="93605"/>
    <n v="5"/>
    <n v="5"/>
    <s v="&gt;0"/>
    <m/>
    <s v="93605"/>
    <n v="5"/>
    <n v="0"/>
    <n v="0"/>
    <n v="0"/>
    <n v="0"/>
    <n v="0"/>
    <s v="&gt;0"/>
    <n v="159"/>
    <m/>
    <x v="0"/>
    <s v="Fresno"/>
    <m/>
  </r>
  <r>
    <n v="93606"/>
    <n v="5"/>
    <n v="5"/>
    <s v="&gt;0"/>
    <m/>
    <s v="93606"/>
    <n v="5"/>
    <n v="0"/>
    <n v="0"/>
    <n v="0"/>
    <n v="0"/>
    <n v="0"/>
    <s v="&gt;0"/>
    <n v="776"/>
    <m/>
    <x v="0"/>
    <s v="Fresno"/>
    <m/>
  </r>
  <r>
    <n v="93608"/>
    <n v="5"/>
    <n v="5"/>
    <s v="&gt;0"/>
    <m/>
    <s v="93608"/>
    <n v="5"/>
    <n v="0"/>
    <n v="0"/>
    <n v="0"/>
    <n v="0"/>
    <n v="0"/>
    <s v="&gt;0"/>
    <n v="1057"/>
    <m/>
    <x v="0"/>
    <s v="Fresno"/>
    <m/>
  </r>
  <r>
    <n v="93609"/>
    <n v="30"/>
    <n v="32"/>
    <n v="62"/>
    <m/>
    <s v="93609"/>
    <n v="59"/>
    <n v="5"/>
    <n v="0"/>
    <n v="0"/>
    <n v="5"/>
    <n v="0"/>
    <s v="&gt;59"/>
    <n v="5328"/>
    <m/>
    <x v="0"/>
    <s v="Fresno"/>
    <m/>
  </r>
  <r>
    <n v="93610"/>
    <n v="81"/>
    <n v="55"/>
    <n v="136"/>
    <m/>
    <s v="93610"/>
    <n v="121"/>
    <n v="11"/>
    <n v="0"/>
    <n v="0"/>
    <n v="5"/>
    <n v="0"/>
    <s v="&gt;132"/>
    <n v="23279"/>
    <m/>
    <x v="241"/>
    <s v="Madera"/>
    <m/>
  </r>
  <r>
    <n v="93611"/>
    <n v="218"/>
    <n v="240"/>
    <n v="458"/>
    <m/>
    <s v="93611"/>
    <n v="361"/>
    <n v="14"/>
    <n v="49"/>
    <n v="14"/>
    <n v="14"/>
    <n v="5"/>
    <s v="&gt;452"/>
    <n v="48619"/>
    <m/>
    <x v="242"/>
    <s v="Fresno"/>
    <m/>
  </r>
  <r>
    <n v="93612"/>
    <n v="179"/>
    <n v="255"/>
    <n v="434"/>
    <m/>
    <s v="93612"/>
    <n v="303"/>
    <n v="66"/>
    <n v="30"/>
    <n v="20"/>
    <n v="15"/>
    <n v="0"/>
    <n v="434"/>
    <n v="35475"/>
    <m/>
    <x v="242"/>
    <s v="Fresno"/>
    <m/>
  </r>
  <r>
    <n v="93613"/>
    <n v="5"/>
    <n v="5"/>
    <s v="&gt;0"/>
    <m/>
    <s v="93613"/>
    <n v="5"/>
    <n v="0"/>
    <n v="5"/>
    <n v="0"/>
    <n v="0"/>
    <n v="0"/>
    <s v="&gt;0"/>
    <n v="0"/>
    <n v="1"/>
    <x v="2"/>
    <e v="#N/A"/>
    <m/>
  </r>
  <r>
    <n v="93614"/>
    <n v="46"/>
    <n v="48"/>
    <n v="94"/>
    <m/>
    <s v="93614"/>
    <n v="91"/>
    <n v="5"/>
    <n v="5"/>
    <n v="0"/>
    <n v="0"/>
    <n v="0"/>
    <s v="&gt;91"/>
    <n v="12132"/>
    <m/>
    <x v="0"/>
    <s v="Madera"/>
    <m/>
  </r>
  <r>
    <n v="93615"/>
    <n v="38"/>
    <n v="24"/>
    <n v="62"/>
    <m/>
    <s v="93615"/>
    <n v="58"/>
    <n v="5"/>
    <n v="0"/>
    <n v="0"/>
    <n v="0"/>
    <n v="0"/>
    <s v="&gt;58"/>
    <n v="6335"/>
    <m/>
    <x v="0"/>
    <s v="Tulare"/>
    <m/>
  </r>
  <r>
    <n v="93616"/>
    <n v="5"/>
    <n v="5"/>
    <s v="&gt;0"/>
    <m/>
    <s v="93616"/>
    <n v="5"/>
    <n v="0"/>
    <n v="0"/>
    <n v="0"/>
    <n v="0"/>
    <n v="0"/>
    <s v="&gt;0"/>
    <n v="2370"/>
    <m/>
    <x v="0"/>
    <s v="Fresno"/>
    <m/>
  </r>
  <r>
    <n v="93618"/>
    <n v="194"/>
    <n v="132"/>
    <n v="326"/>
    <m/>
    <s v="93618"/>
    <n v="300"/>
    <n v="16"/>
    <n v="5"/>
    <n v="0"/>
    <n v="5"/>
    <n v="0"/>
    <s v="&gt;316"/>
    <n v="31971"/>
    <m/>
    <x v="243"/>
    <s v="Tulare"/>
    <m/>
  </r>
  <r>
    <n v="93619"/>
    <n v="250"/>
    <n v="107"/>
    <n v="357"/>
    <m/>
    <s v="93619"/>
    <n v="333"/>
    <n v="5"/>
    <n v="5"/>
    <n v="0"/>
    <n v="11"/>
    <n v="0"/>
    <s v="&gt;344"/>
    <n v="43026"/>
    <m/>
    <x v="242"/>
    <s v="Fresno"/>
    <m/>
  </r>
  <r>
    <n v="93620"/>
    <n v="56"/>
    <n v="46"/>
    <n v="102"/>
    <m/>
    <s v="93620"/>
    <n v="84"/>
    <n v="5"/>
    <n v="13"/>
    <n v="0"/>
    <n v="5"/>
    <n v="0"/>
    <s v="&gt;97"/>
    <n v="8452"/>
    <m/>
    <x v="244"/>
    <s v="Merced"/>
    <m/>
  </r>
  <r>
    <n v="93621"/>
    <n v="5"/>
    <n v="0"/>
    <s v="&gt;0"/>
    <m/>
    <s v="93621"/>
    <n v="5"/>
    <n v="0"/>
    <n v="0"/>
    <n v="0"/>
    <n v="0"/>
    <n v="0"/>
    <s v="&gt;0"/>
    <n v="118"/>
    <m/>
    <x v="0"/>
    <s v="Fresno"/>
    <m/>
  </r>
  <r>
    <n v="93622"/>
    <n v="44"/>
    <n v="37"/>
    <n v="81"/>
    <m/>
    <s v="93622"/>
    <n v="78"/>
    <n v="5"/>
    <n v="0"/>
    <n v="0"/>
    <n v="5"/>
    <n v="0"/>
    <s v="&gt;78"/>
    <n v="9417"/>
    <m/>
    <x v="245"/>
    <s v="Fresno"/>
    <m/>
  </r>
  <r>
    <n v="93624"/>
    <n v="5"/>
    <n v="5"/>
    <s v="&gt;0"/>
    <m/>
    <s v="93624"/>
    <n v="5"/>
    <n v="0"/>
    <n v="0"/>
    <n v="0"/>
    <n v="0"/>
    <n v="0"/>
    <s v="&gt;0"/>
    <n v="935"/>
    <m/>
    <x v="0"/>
    <s v="Fresno"/>
    <m/>
  </r>
  <r>
    <n v="93625"/>
    <n v="28"/>
    <n v="32"/>
    <n v="60"/>
    <m/>
    <s v="93625"/>
    <n v="53"/>
    <n v="5"/>
    <n v="0"/>
    <n v="0"/>
    <n v="5"/>
    <n v="5"/>
    <s v="&gt;53"/>
    <n v="7695"/>
    <m/>
    <x v="246"/>
    <s v="Fresno"/>
    <m/>
  </r>
  <r>
    <n v="93626"/>
    <n v="5"/>
    <n v="5"/>
    <s v="&gt;0"/>
    <m/>
    <s v="93626"/>
    <n v="14"/>
    <n v="0"/>
    <n v="0"/>
    <n v="0"/>
    <n v="0"/>
    <n v="0"/>
    <n v="14"/>
    <n v="2464"/>
    <m/>
    <x v="242"/>
    <s v="Madera"/>
    <m/>
  </r>
  <r>
    <n v="93628"/>
    <n v="5"/>
    <n v="5"/>
    <s v="&gt;0"/>
    <m/>
    <s v="93628"/>
    <n v="5"/>
    <n v="0"/>
    <n v="0"/>
    <n v="0"/>
    <n v="0"/>
    <n v="0"/>
    <s v="&gt;0"/>
    <n v="289"/>
    <m/>
    <x v="0"/>
    <s v="Fresno"/>
    <m/>
  </r>
  <r>
    <n v="93630"/>
    <n v="122"/>
    <n v="98"/>
    <n v="220"/>
    <m/>
    <s v="93630"/>
    <n v="207"/>
    <n v="5"/>
    <n v="5"/>
    <n v="0"/>
    <n v="5"/>
    <n v="0"/>
    <s v="&gt;207"/>
    <n v="20727"/>
    <m/>
    <x v="247"/>
    <s v="Fresno"/>
    <m/>
  </r>
  <r>
    <n v="93631"/>
    <n v="67"/>
    <n v="64"/>
    <n v="131"/>
    <m/>
    <s v="93631"/>
    <n v="116"/>
    <n v="5"/>
    <n v="5"/>
    <n v="0"/>
    <n v="0"/>
    <n v="5"/>
    <s v="&gt;116"/>
    <n v="16163"/>
    <m/>
    <x v="248"/>
    <s v="Tulare"/>
    <m/>
  </r>
  <r>
    <n v="93634"/>
    <n v="5"/>
    <n v="0"/>
    <s v="&gt;0"/>
    <m/>
    <s v="93634"/>
    <n v="5"/>
    <n v="0"/>
    <n v="0"/>
    <n v="0"/>
    <n v="0"/>
    <n v="0"/>
    <s v="&gt;0"/>
    <n v="27"/>
    <m/>
    <x v="0"/>
    <s v="Fresno"/>
    <m/>
  </r>
  <r>
    <n v="93635"/>
    <n v="244"/>
    <n v="158"/>
    <n v="402"/>
    <m/>
    <s v="93635"/>
    <n v="377"/>
    <n v="17"/>
    <n v="5"/>
    <n v="0"/>
    <n v="5"/>
    <n v="5"/>
    <s v="&gt;394"/>
    <n v="41563"/>
    <m/>
    <x v="249"/>
    <s v="Merced"/>
    <m/>
  </r>
  <r>
    <n v="93636"/>
    <n v="62"/>
    <n v="41"/>
    <n v="103"/>
    <m/>
    <s v="93636"/>
    <n v="90"/>
    <n v="5"/>
    <n v="5"/>
    <n v="0"/>
    <n v="5"/>
    <n v="0"/>
    <s v="&gt;90"/>
    <n v="12527"/>
    <m/>
    <x v="0"/>
    <s v="Madera"/>
    <m/>
  </r>
  <r>
    <n v="93637"/>
    <n v="250"/>
    <n v="248"/>
    <n v="498"/>
    <m/>
    <s v="93637"/>
    <n v="394"/>
    <n v="41"/>
    <n v="20"/>
    <n v="30"/>
    <n v="5"/>
    <n v="5"/>
    <s v="&gt;485"/>
    <n v="41100"/>
    <m/>
    <x v="250"/>
    <s v="Madera"/>
    <m/>
  </r>
  <r>
    <n v="93638"/>
    <n v="363"/>
    <n v="265"/>
    <n v="628"/>
    <m/>
    <s v="93638"/>
    <n v="563"/>
    <n v="36"/>
    <n v="19"/>
    <n v="5"/>
    <n v="5"/>
    <n v="5"/>
    <s v="&gt;618"/>
    <n v="51353"/>
    <m/>
    <x v="250"/>
    <s v="Madera"/>
    <m/>
  </r>
  <r>
    <n v="93639"/>
    <n v="0"/>
    <n v="5"/>
    <s v="&gt;0"/>
    <m/>
    <s v="93639"/>
    <n v="5"/>
    <n v="5"/>
    <n v="0"/>
    <n v="0"/>
    <n v="0"/>
    <n v="5"/>
    <s v="&gt;0"/>
    <n v="0"/>
    <n v="1"/>
    <x v="2"/>
    <e v="#N/A"/>
    <m/>
  </r>
  <r>
    <n v="93640"/>
    <n v="70"/>
    <n v="32"/>
    <n v="102"/>
    <m/>
    <s v="93640"/>
    <n v="100"/>
    <n v="5"/>
    <n v="0"/>
    <n v="0"/>
    <n v="0"/>
    <n v="0"/>
    <s v="&gt;100"/>
    <n v="13578"/>
    <m/>
    <x v="251"/>
    <s v="Fresno"/>
    <m/>
  </r>
  <r>
    <n v="93641"/>
    <n v="0"/>
    <n v="5"/>
    <s v="&gt;0"/>
    <m/>
    <s v="93641"/>
    <n v="5"/>
    <n v="0"/>
    <n v="0"/>
    <n v="0"/>
    <n v="0"/>
    <n v="0"/>
    <s v="&gt;0"/>
    <n v="261"/>
    <m/>
    <x v="0"/>
    <s v="Fresno"/>
    <m/>
  </r>
  <r>
    <n v="93643"/>
    <n v="5"/>
    <n v="5"/>
    <s v="&gt;0"/>
    <m/>
    <s v="93643"/>
    <n v="5"/>
    <n v="5"/>
    <n v="0"/>
    <n v="0"/>
    <n v="0"/>
    <n v="0"/>
    <s v="&gt;0"/>
    <n v="3059"/>
    <m/>
    <x v="0"/>
    <s v="Madera"/>
    <m/>
  </r>
  <r>
    <n v="93644"/>
    <n v="28"/>
    <n v="28"/>
    <n v="56"/>
    <m/>
    <s v="93644"/>
    <n v="50"/>
    <n v="5"/>
    <n v="0"/>
    <n v="0"/>
    <n v="5"/>
    <n v="5"/>
    <s v="&gt;50"/>
    <n v="8272"/>
    <m/>
    <x v="0"/>
    <s v="Madera"/>
    <m/>
  </r>
  <r>
    <n v="93645"/>
    <n v="5"/>
    <n v="5"/>
    <s v="&gt;0"/>
    <m/>
    <s v="93645"/>
    <n v="5"/>
    <n v="0"/>
    <n v="0"/>
    <n v="0"/>
    <n v="0"/>
    <n v="0"/>
    <s v="&gt;0"/>
    <n v="222"/>
    <m/>
    <x v="0"/>
    <s v="Madera"/>
    <m/>
  </r>
  <r>
    <n v="93646"/>
    <n v="84"/>
    <n v="38"/>
    <n v="122"/>
    <m/>
    <s v="93646"/>
    <n v="119"/>
    <n v="5"/>
    <n v="0"/>
    <n v="0"/>
    <n v="0"/>
    <n v="0"/>
    <s v="&gt;119"/>
    <n v="11240"/>
    <m/>
    <x v="252"/>
    <s v="Fresno"/>
    <m/>
  </r>
  <r>
    <n v="93647"/>
    <n v="61"/>
    <n v="59"/>
    <n v="120"/>
    <m/>
    <s v="93647"/>
    <n v="111"/>
    <n v="5"/>
    <n v="0"/>
    <n v="0"/>
    <n v="5"/>
    <n v="0"/>
    <s v="&gt;111"/>
    <n v="11485"/>
    <m/>
    <x v="0"/>
    <s v="Tulare"/>
    <m/>
  </r>
  <r>
    <n v="93648"/>
    <n v="102"/>
    <n v="55"/>
    <n v="157"/>
    <m/>
    <s v="93648"/>
    <n v="149"/>
    <n v="5"/>
    <n v="0"/>
    <n v="0"/>
    <n v="0"/>
    <n v="5"/>
    <s v="&gt;149"/>
    <n v="16543"/>
    <m/>
    <x v="253"/>
    <s v="Fresno"/>
    <m/>
  </r>
  <r>
    <n v="93650"/>
    <n v="22"/>
    <n v="18"/>
    <n v="40"/>
    <m/>
    <s v="93650"/>
    <n v="32"/>
    <n v="5"/>
    <n v="0"/>
    <n v="5"/>
    <n v="0"/>
    <n v="0"/>
    <s v="&gt;32"/>
    <n v="2885"/>
    <m/>
    <x v="254"/>
    <s v="Fresno"/>
    <m/>
  </r>
  <r>
    <n v="93651"/>
    <n v="5"/>
    <n v="5"/>
    <s v="&gt;0"/>
    <m/>
    <s v="93651"/>
    <n v="5"/>
    <n v="5"/>
    <n v="0"/>
    <n v="0"/>
    <n v="0"/>
    <n v="0"/>
    <s v="&gt;0"/>
    <n v="2289"/>
    <m/>
    <x v="0"/>
    <s v="Fresno"/>
    <m/>
  </r>
  <r>
    <n v="93652"/>
    <n v="5"/>
    <n v="5"/>
    <s v="&gt;0"/>
    <m/>
    <s v="93652"/>
    <n v="5"/>
    <n v="0"/>
    <n v="0"/>
    <n v="0"/>
    <n v="5"/>
    <n v="0"/>
    <s v="&gt;0"/>
    <n v="563"/>
    <m/>
    <x v="0"/>
    <s v="Fresno"/>
    <m/>
  </r>
  <r>
    <n v="93653"/>
    <n v="5"/>
    <n v="5"/>
    <s v="&gt;0"/>
    <m/>
    <s v="93653"/>
    <n v="5"/>
    <n v="0"/>
    <n v="0"/>
    <n v="0"/>
    <n v="0"/>
    <n v="0"/>
    <s v="&gt;0"/>
    <n v="1304"/>
    <m/>
    <x v="0"/>
    <s v="Madera"/>
    <m/>
  </r>
  <r>
    <n v="93654"/>
    <n v="205"/>
    <n v="119"/>
    <n v="324"/>
    <m/>
    <s v="93654"/>
    <n v="284"/>
    <n v="5"/>
    <n v="22"/>
    <n v="5"/>
    <n v="5"/>
    <n v="0"/>
    <s v="&gt;306"/>
    <n v="30798"/>
    <m/>
    <x v="255"/>
    <s v="Fresno"/>
    <m/>
  </r>
  <r>
    <n v="93656"/>
    <n v="41"/>
    <n v="18"/>
    <n v="59"/>
    <m/>
    <s v="93656"/>
    <n v="55"/>
    <n v="5"/>
    <n v="0"/>
    <n v="0"/>
    <n v="5"/>
    <n v="0"/>
    <s v="&gt;55"/>
    <n v="5806"/>
    <m/>
    <x v="0"/>
    <s v="Fresno"/>
    <m/>
  </r>
  <r>
    <n v="93657"/>
    <n v="197"/>
    <n v="197"/>
    <n v="394"/>
    <m/>
    <s v="93657"/>
    <n v="325"/>
    <n v="15"/>
    <n v="24"/>
    <n v="5"/>
    <n v="11"/>
    <n v="13"/>
    <s v="&gt;388"/>
    <n v="36557"/>
    <m/>
    <x v="256"/>
    <s v="Fresno"/>
    <m/>
  </r>
  <r>
    <n v="93660"/>
    <n v="21"/>
    <n v="11"/>
    <n v="32"/>
    <m/>
    <s v="93660"/>
    <n v="31"/>
    <n v="5"/>
    <n v="0"/>
    <n v="0"/>
    <n v="0"/>
    <n v="0"/>
    <s v="&gt;31"/>
    <n v="4082"/>
    <m/>
    <x v="257"/>
    <s v="Fresno"/>
    <m/>
  </r>
  <r>
    <n v="93661"/>
    <n v="5"/>
    <n v="5"/>
    <s v="&gt;0"/>
    <m/>
    <s v="93661"/>
    <n v="5"/>
    <n v="0"/>
    <n v="0"/>
    <n v="0"/>
    <n v="0"/>
    <n v="5"/>
    <s v="&gt;0"/>
    <n v="0"/>
    <n v="1"/>
    <x v="2"/>
    <e v="#N/A"/>
    <m/>
  </r>
  <r>
    <n v="93662"/>
    <n v="174"/>
    <n v="108"/>
    <n v="282"/>
    <m/>
    <s v="93662"/>
    <n v="263"/>
    <n v="11"/>
    <n v="5"/>
    <n v="0"/>
    <n v="5"/>
    <n v="0"/>
    <s v="&gt;274"/>
    <n v="30453"/>
    <m/>
    <x v="258"/>
    <s v="Fresno"/>
    <m/>
  </r>
  <r>
    <n v="93664"/>
    <n v="5"/>
    <n v="5"/>
    <s v="&gt;0"/>
    <m/>
    <s v="93664"/>
    <n v="5"/>
    <n v="0"/>
    <n v="0"/>
    <n v="0"/>
    <n v="0"/>
    <n v="0"/>
    <s v="&gt;0"/>
    <n v="370"/>
    <m/>
    <x v="0"/>
    <s v="Fresno"/>
    <m/>
  </r>
  <r>
    <n v="93665"/>
    <n v="5"/>
    <n v="5"/>
    <s v="&gt;0"/>
    <m/>
    <s v="93665"/>
    <n v="5"/>
    <n v="0"/>
    <n v="0"/>
    <n v="0"/>
    <n v="0"/>
    <n v="0"/>
    <s v="&gt;0"/>
    <n v="492"/>
    <m/>
    <x v="0"/>
    <s v="Merced"/>
    <m/>
  </r>
  <r>
    <n v="93666"/>
    <n v="5"/>
    <n v="5"/>
    <s v="&gt;0"/>
    <m/>
    <s v="93666"/>
    <n v="5"/>
    <n v="5"/>
    <n v="0"/>
    <n v="0"/>
    <n v="0"/>
    <n v="0"/>
    <s v="&gt;0"/>
    <n v="1029"/>
    <m/>
    <x v="0"/>
    <s v="Tulare"/>
    <m/>
  </r>
  <r>
    <n v="93667"/>
    <n v="5"/>
    <n v="5"/>
    <s v="&gt;0"/>
    <m/>
    <s v="93667"/>
    <n v="14"/>
    <n v="5"/>
    <n v="0"/>
    <n v="0"/>
    <n v="0"/>
    <n v="0"/>
    <s v="&gt;14"/>
    <n v="2112"/>
    <m/>
    <x v="0"/>
    <s v="Fresno"/>
    <m/>
  </r>
  <r>
    <n v="93668"/>
    <n v="5"/>
    <n v="5"/>
    <s v="&gt;0"/>
    <m/>
    <s v="93668"/>
    <n v="13"/>
    <n v="5"/>
    <n v="0"/>
    <n v="0"/>
    <n v="0"/>
    <n v="0"/>
    <s v="&gt;13"/>
    <n v="1200"/>
    <m/>
    <x v="0"/>
    <s v="Fresno"/>
    <m/>
  </r>
  <r>
    <n v="93673"/>
    <n v="5"/>
    <n v="5"/>
    <s v="&gt;0"/>
    <m/>
    <s v="93673"/>
    <n v="5"/>
    <n v="5"/>
    <n v="0"/>
    <n v="0"/>
    <n v="0"/>
    <n v="0"/>
    <s v="&gt;0"/>
    <n v="702"/>
    <m/>
    <x v="0"/>
    <s v="Tulare"/>
    <m/>
  </r>
  <r>
    <n v="93675"/>
    <n v="5"/>
    <n v="5"/>
    <s v="&gt;0"/>
    <m/>
    <s v="93675"/>
    <n v="15"/>
    <n v="0"/>
    <n v="0"/>
    <n v="0"/>
    <n v="5"/>
    <n v="0"/>
    <s v="&gt;15"/>
    <n v="3775"/>
    <m/>
    <x v="0"/>
    <s v="Fresno"/>
    <m/>
  </r>
  <r>
    <n v="93688"/>
    <n v="5"/>
    <n v="0"/>
    <s v="&gt;0"/>
    <m/>
    <s v="93688"/>
    <n v="5"/>
    <n v="0"/>
    <n v="0"/>
    <n v="0"/>
    <n v="0"/>
    <n v="0"/>
    <s v="&gt;0"/>
    <n v="0"/>
    <n v="1"/>
    <x v="2"/>
    <e v="#N/A"/>
    <m/>
  </r>
  <r>
    <n v="93701"/>
    <n v="72"/>
    <n v="79"/>
    <n v="151"/>
    <m/>
    <s v="93701"/>
    <n v="114"/>
    <n v="33"/>
    <n v="0"/>
    <n v="0"/>
    <n v="5"/>
    <n v="5"/>
    <s v="&gt;147"/>
    <n v="10398"/>
    <m/>
    <x v="254"/>
    <s v="Fresno"/>
    <m/>
  </r>
  <r>
    <n v="93702"/>
    <n v="348"/>
    <n v="293"/>
    <n v="641"/>
    <m/>
    <s v="93702"/>
    <n v="562"/>
    <n v="61"/>
    <n v="5"/>
    <n v="0"/>
    <n v="5"/>
    <n v="5"/>
    <s v="&gt;623"/>
    <n v="43697"/>
    <m/>
    <x v="254"/>
    <s v="Fresno"/>
    <m/>
  </r>
  <r>
    <n v="93703"/>
    <n v="230"/>
    <n v="228"/>
    <n v="458"/>
    <m/>
    <s v="93703"/>
    <n v="380"/>
    <n v="45"/>
    <n v="18"/>
    <n v="5"/>
    <n v="5"/>
    <n v="5"/>
    <s v="&gt;443"/>
    <n v="32102"/>
    <m/>
    <x v="254"/>
    <s v="Fresno"/>
    <m/>
  </r>
  <r>
    <n v="93704"/>
    <n v="160"/>
    <n v="162"/>
    <n v="322"/>
    <m/>
    <s v="93704"/>
    <n v="218"/>
    <n v="30"/>
    <n v="21"/>
    <n v="37"/>
    <n v="5"/>
    <n v="11"/>
    <s v="&gt;317"/>
    <n v="29205"/>
    <m/>
    <x v="254"/>
    <s v="Fresno"/>
    <m/>
  </r>
  <r>
    <n v="93705"/>
    <n v="260"/>
    <n v="257"/>
    <n v="517"/>
    <m/>
    <s v="93705"/>
    <n v="392"/>
    <n v="70"/>
    <n v="26"/>
    <n v="5"/>
    <n v="21"/>
    <n v="5"/>
    <s v="&gt;509"/>
    <n v="36370"/>
    <m/>
    <x v="254"/>
    <s v="Fresno"/>
    <m/>
  </r>
  <r>
    <n v="93706"/>
    <n v="219"/>
    <n v="233"/>
    <n v="452"/>
    <m/>
    <s v="93706"/>
    <n v="360"/>
    <n v="52"/>
    <n v="22"/>
    <n v="0"/>
    <n v="14"/>
    <n v="5"/>
    <s v="&gt;448"/>
    <n v="41534"/>
    <m/>
    <x v="254"/>
    <s v="Fresno"/>
    <m/>
  </r>
  <r>
    <n v="93707"/>
    <n v="0"/>
    <n v="5"/>
    <s v="&gt;0"/>
    <m/>
    <s v="93707"/>
    <n v="5"/>
    <n v="5"/>
    <n v="0"/>
    <n v="0"/>
    <n v="5"/>
    <n v="0"/>
    <s v="&gt;0"/>
    <n v="0"/>
    <n v="1"/>
    <x v="2"/>
    <e v="#N/A"/>
    <m/>
  </r>
  <r>
    <n v="93708"/>
    <n v="5"/>
    <n v="0"/>
    <s v="&gt;0"/>
    <m/>
    <s v="93708"/>
    <n v="5"/>
    <n v="0"/>
    <n v="0"/>
    <n v="0"/>
    <n v="0"/>
    <n v="0"/>
    <s v="&gt;0"/>
    <n v="0"/>
    <n v="1"/>
    <x v="2"/>
    <e v="#N/A"/>
    <m/>
  </r>
  <r>
    <n v="93709"/>
    <n v="5"/>
    <n v="0"/>
    <s v="&gt;0"/>
    <m/>
    <s v="93709"/>
    <n v="5"/>
    <n v="0"/>
    <n v="0"/>
    <n v="0"/>
    <n v="0"/>
    <n v="0"/>
    <s v="&gt;0"/>
    <n v="0"/>
    <n v="1"/>
    <x v="2"/>
    <e v="#N/A"/>
    <m/>
  </r>
  <r>
    <n v="93710"/>
    <n v="162"/>
    <n v="264"/>
    <n v="426"/>
    <m/>
    <s v="93710"/>
    <n v="256"/>
    <n v="70"/>
    <n v="37"/>
    <n v="39"/>
    <n v="18"/>
    <n v="5"/>
    <s v="&gt;420"/>
    <n v="34123"/>
    <m/>
    <x v="254"/>
    <s v="Fresno"/>
    <m/>
  </r>
  <r>
    <n v="93711"/>
    <n v="150"/>
    <n v="226"/>
    <n v="376"/>
    <m/>
    <s v="93711"/>
    <n v="226"/>
    <n v="25"/>
    <n v="64"/>
    <n v="41"/>
    <n v="18"/>
    <n v="5"/>
    <s v="&gt;374"/>
    <n v="38680"/>
    <m/>
    <x v="254"/>
    <s v="Fresno"/>
    <m/>
  </r>
  <r>
    <n v="93712"/>
    <n v="0"/>
    <n v="5"/>
    <s v="&gt;0"/>
    <m/>
    <s v="93712"/>
    <n v="5"/>
    <n v="5"/>
    <n v="0"/>
    <n v="0"/>
    <n v="0"/>
    <n v="5"/>
    <s v="&gt;0"/>
    <n v="0"/>
    <n v="1"/>
    <x v="2"/>
    <e v="#N/A"/>
    <m/>
  </r>
  <r>
    <n v="93720"/>
    <n v="204"/>
    <n v="175"/>
    <n v="379"/>
    <m/>
    <s v="93720"/>
    <n v="337"/>
    <n v="19"/>
    <n v="5"/>
    <n v="5"/>
    <n v="14"/>
    <n v="5"/>
    <s v="&gt;370"/>
    <n v="46725"/>
    <m/>
    <x v="254"/>
    <s v="Fresno"/>
    <m/>
  </r>
  <r>
    <n v="93721"/>
    <n v="22"/>
    <n v="25"/>
    <n v="47"/>
    <m/>
    <s v="93721"/>
    <n v="28"/>
    <n v="17"/>
    <n v="0"/>
    <n v="0"/>
    <n v="0"/>
    <n v="5"/>
    <s v="&gt;45"/>
    <n v="8475"/>
    <m/>
    <x v="254"/>
    <s v="Fresno"/>
    <m/>
  </r>
  <r>
    <n v="93722"/>
    <n v="566"/>
    <n v="632"/>
    <n v="1198"/>
    <m/>
    <s v="93722"/>
    <n v="873"/>
    <n v="71"/>
    <n v="153"/>
    <n v="27"/>
    <n v="67"/>
    <n v="5"/>
    <s v="&gt;1191"/>
    <n v="85811"/>
    <m/>
    <x v="254"/>
    <s v="Fresno"/>
    <m/>
  </r>
  <r>
    <n v="93723"/>
    <n v="61"/>
    <n v="63"/>
    <n v="124"/>
    <m/>
    <s v="93723"/>
    <n v="97"/>
    <n v="5"/>
    <n v="13"/>
    <n v="0"/>
    <n v="13"/>
    <n v="0"/>
    <s v="&gt;123"/>
    <n v="13793"/>
    <m/>
    <x v="254"/>
    <s v="Fresno"/>
    <m/>
  </r>
  <r>
    <n v="93725"/>
    <n v="126"/>
    <n v="182"/>
    <n v="308"/>
    <m/>
    <s v="93725"/>
    <n v="249"/>
    <n v="16"/>
    <n v="35"/>
    <n v="0"/>
    <n v="5"/>
    <n v="5"/>
    <s v="&gt;300"/>
    <n v="27167"/>
    <m/>
    <x v="254"/>
    <s v="Fresno"/>
    <m/>
  </r>
  <r>
    <n v="93726"/>
    <n v="281"/>
    <n v="328"/>
    <n v="609"/>
    <m/>
    <s v="93726"/>
    <n v="419"/>
    <n v="110"/>
    <n v="52"/>
    <n v="0"/>
    <n v="25"/>
    <n v="5"/>
    <s v="&gt;606"/>
    <n v="42945"/>
    <m/>
    <x v="254"/>
    <s v="Fresno"/>
    <m/>
  </r>
  <r>
    <n v="93727"/>
    <n v="529"/>
    <n v="557"/>
    <n v="1086"/>
    <m/>
    <s v="93727"/>
    <n v="869"/>
    <n v="82"/>
    <n v="70"/>
    <n v="22"/>
    <n v="38"/>
    <n v="5"/>
    <s v="&gt;1081"/>
    <n v="84656"/>
    <m/>
    <x v="254"/>
    <s v="Fresno"/>
    <m/>
  </r>
  <r>
    <n v="93728"/>
    <n v="73"/>
    <n v="88"/>
    <n v="161"/>
    <m/>
    <s v="93728"/>
    <n v="120"/>
    <n v="29"/>
    <n v="5"/>
    <n v="0"/>
    <n v="5"/>
    <n v="5"/>
    <s v="&gt;149"/>
    <n v="16738"/>
    <m/>
    <x v="254"/>
    <s v="Fresno"/>
    <m/>
  </r>
  <r>
    <n v="93729"/>
    <n v="5"/>
    <n v="5"/>
    <s v="&gt;0"/>
    <m/>
    <s v="93729"/>
    <n v="5"/>
    <n v="0"/>
    <n v="0"/>
    <n v="0"/>
    <n v="0"/>
    <n v="0"/>
    <s v="&gt;0"/>
    <n v="0"/>
    <n v="1"/>
    <x v="2"/>
    <e v="#N/A"/>
    <m/>
  </r>
  <r>
    <n v="93730"/>
    <n v="40"/>
    <n v="28"/>
    <n v="68"/>
    <m/>
    <s v="93730"/>
    <n v="65"/>
    <n v="5"/>
    <n v="0"/>
    <n v="0"/>
    <n v="5"/>
    <n v="0"/>
    <s v="&gt;65"/>
    <n v="12571"/>
    <m/>
    <x v="254"/>
    <s v="Fresno"/>
    <m/>
  </r>
  <r>
    <n v="93737"/>
    <n v="36"/>
    <n v="5"/>
    <s v="&gt;36"/>
    <m/>
    <s v="93737"/>
    <n v="42"/>
    <n v="5"/>
    <n v="0"/>
    <n v="0"/>
    <n v="5"/>
    <n v="0"/>
    <s v="&gt;42"/>
    <n v="0"/>
    <n v="1"/>
    <x v="2"/>
    <e v="#N/A"/>
    <m/>
  </r>
  <r>
    <n v="93740"/>
    <n v="0"/>
    <n v="5"/>
    <s v="&gt;0"/>
    <m/>
    <s v="93740"/>
    <n v="0"/>
    <n v="5"/>
    <n v="0"/>
    <n v="0"/>
    <n v="0"/>
    <n v="0"/>
    <s v="&gt;0"/>
    <n v="0"/>
    <n v="1"/>
    <x v="2"/>
    <e v="#N/A"/>
    <m/>
  </r>
  <r>
    <n v="93755"/>
    <n v="0"/>
    <n v="5"/>
    <s v="&gt;0"/>
    <m/>
    <s v="93755"/>
    <n v="5"/>
    <n v="0"/>
    <n v="0"/>
    <n v="0"/>
    <n v="0"/>
    <n v="0"/>
    <s v="&gt;0"/>
    <n v="0"/>
    <n v="1"/>
    <x v="2"/>
    <e v="#N/A"/>
    <m/>
  </r>
  <r>
    <n v="93756"/>
    <n v="5"/>
    <n v="0"/>
    <s v="&gt;0"/>
    <m/>
    <s v="93756"/>
    <n v="5"/>
    <n v="0"/>
    <n v="0"/>
    <n v="0"/>
    <n v="0"/>
    <n v="0"/>
    <s v="&gt;0"/>
    <n v="0"/>
    <n v="1"/>
    <x v="2"/>
    <e v="#N/A"/>
    <m/>
  </r>
  <r>
    <n v="93757"/>
    <n v="5"/>
    <n v="0"/>
    <s v="&gt;0"/>
    <m/>
    <s v="93757"/>
    <n v="5"/>
    <n v="0"/>
    <n v="0"/>
    <n v="0"/>
    <n v="0"/>
    <n v="0"/>
    <s v="&gt;0"/>
    <n v="0"/>
    <n v="1"/>
    <x v="2"/>
    <e v="#N/A"/>
    <m/>
  </r>
  <r>
    <n v="93793"/>
    <n v="0"/>
    <n v="5"/>
    <s v="&gt;0"/>
    <m/>
    <s v="93793"/>
    <n v="0"/>
    <n v="5"/>
    <n v="0"/>
    <n v="0"/>
    <n v="0"/>
    <n v="0"/>
    <s v="&gt;0"/>
    <n v="0"/>
    <n v="1"/>
    <x v="2"/>
    <e v="#N/A"/>
    <m/>
  </r>
  <r>
    <n v="93840"/>
    <n v="5"/>
    <n v="0"/>
    <s v="&gt;0"/>
    <m/>
    <s v="93840"/>
    <n v="5"/>
    <n v="0"/>
    <n v="0"/>
    <n v="0"/>
    <n v="0"/>
    <n v="0"/>
    <s v="&gt;0"/>
    <n v="0"/>
    <n v="1"/>
    <x v="2"/>
    <e v="#N/A"/>
    <m/>
  </r>
  <r>
    <n v="93901"/>
    <n v="123"/>
    <n v="134"/>
    <n v="257"/>
    <m/>
    <s v="93901"/>
    <n v="214"/>
    <n v="23"/>
    <n v="5"/>
    <n v="0"/>
    <n v="5"/>
    <n v="5"/>
    <s v="&gt;237"/>
    <n v="28089"/>
    <m/>
    <x v="259"/>
    <s v="Monterey"/>
    <m/>
  </r>
  <r>
    <n v="93902"/>
    <n v="5"/>
    <n v="0"/>
    <s v="&gt;0"/>
    <m/>
    <s v="93902"/>
    <n v="5"/>
    <n v="0"/>
    <n v="0"/>
    <n v="0"/>
    <n v="0"/>
    <n v="0"/>
    <s v="&gt;0"/>
    <n v="0"/>
    <n v="1"/>
    <x v="2"/>
    <e v="#N/A"/>
    <m/>
  </r>
  <r>
    <n v="93903"/>
    <n v="0"/>
    <n v="5"/>
    <s v="&gt;0"/>
    <m/>
    <s v="93903"/>
    <n v="0"/>
    <n v="0"/>
    <n v="5"/>
    <n v="0"/>
    <n v="0"/>
    <n v="0"/>
    <s v="&gt;0"/>
    <n v="0"/>
    <n v="1"/>
    <x v="2"/>
    <e v="#N/A"/>
    <m/>
  </r>
  <r>
    <n v="93905"/>
    <n v="349"/>
    <n v="254"/>
    <n v="603"/>
    <m/>
    <s v="93905"/>
    <n v="558"/>
    <n v="5"/>
    <n v="29"/>
    <n v="0"/>
    <n v="5"/>
    <n v="5"/>
    <s v="&gt;587"/>
    <n v="61633"/>
    <m/>
    <x v="259"/>
    <s v="Monterey"/>
    <m/>
  </r>
  <r>
    <n v="93906"/>
    <n v="314"/>
    <n v="337"/>
    <n v="651"/>
    <m/>
    <s v="93906"/>
    <n v="573"/>
    <n v="23"/>
    <n v="46"/>
    <n v="0"/>
    <n v="5"/>
    <n v="5"/>
    <s v="&gt;642"/>
    <n v="63733"/>
    <m/>
    <x v="259"/>
    <s v="Monterey"/>
    <m/>
  </r>
  <r>
    <n v="93907"/>
    <n v="76"/>
    <n v="91"/>
    <n v="167"/>
    <m/>
    <s v="93907"/>
    <n v="151"/>
    <n v="5"/>
    <n v="14"/>
    <n v="0"/>
    <n v="5"/>
    <n v="0"/>
    <s v="&gt;165"/>
    <n v="24337"/>
    <m/>
    <x v="0"/>
    <s v="Monterey"/>
    <m/>
  </r>
  <r>
    <n v="93908"/>
    <n v="23"/>
    <n v="33"/>
    <n v="56"/>
    <m/>
    <s v="93908"/>
    <n v="54"/>
    <n v="5"/>
    <n v="0"/>
    <n v="0"/>
    <n v="5"/>
    <n v="0"/>
    <s v="&gt;54"/>
    <n v="12195"/>
    <m/>
    <x v="259"/>
    <s v="Monterey"/>
    <m/>
  </r>
  <r>
    <n v="93912"/>
    <n v="5"/>
    <n v="5"/>
    <s v="&gt;0"/>
    <m/>
    <s v="93912"/>
    <n v="5"/>
    <n v="0"/>
    <n v="0"/>
    <n v="0"/>
    <n v="0"/>
    <n v="0"/>
    <s v="&gt;0"/>
    <n v="0"/>
    <n v="1"/>
    <x v="2"/>
    <e v="#N/A"/>
    <m/>
  </r>
  <r>
    <n v="93915"/>
    <n v="5"/>
    <n v="0"/>
    <s v="&gt;0"/>
    <m/>
    <s v="93915"/>
    <n v="5"/>
    <n v="0"/>
    <n v="0"/>
    <n v="0"/>
    <n v="0"/>
    <n v="0"/>
    <s v="&gt;0"/>
    <n v="0"/>
    <n v="1"/>
    <x v="2"/>
    <e v="#N/A"/>
    <m/>
  </r>
  <r>
    <n v="93920"/>
    <n v="5"/>
    <n v="0"/>
    <s v="&gt;0"/>
    <m/>
    <s v="93920"/>
    <n v="5"/>
    <n v="0"/>
    <n v="0"/>
    <n v="0"/>
    <n v="0"/>
    <n v="0"/>
    <s v="&gt;0"/>
    <n v="1430"/>
    <m/>
    <x v="0"/>
    <s v="Monterey"/>
    <m/>
  </r>
  <r>
    <n v="93921"/>
    <n v="5"/>
    <n v="5"/>
    <s v="&gt;0"/>
    <m/>
    <s v="93921"/>
    <n v="5"/>
    <n v="0"/>
    <n v="0"/>
    <n v="0"/>
    <n v="0"/>
    <n v="0"/>
    <s v="&gt;0"/>
    <n v="2951"/>
    <m/>
    <x v="260"/>
    <s v="Monterey"/>
    <m/>
  </r>
  <r>
    <n v="93922"/>
    <n v="5"/>
    <n v="5"/>
    <s v="&gt;0"/>
    <m/>
    <s v="93922"/>
    <n v="5"/>
    <n v="0"/>
    <n v="0"/>
    <n v="0"/>
    <n v="0"/>
    <n v="0"/>
    <s v="&gt;0"/>
    <n v="0"/>
    <n v="1"/>
    <x v="2"/>
    <e v="#N/A"/>
    <m/>
  </r>
  <r>
    <n v="93923"/>
    <n v="5"/>
    <n v="15"/>
    <s v="&gt;15"/>
    <m/>
    <s v="93923"/>
    <n v="18"/>
    <n v="5"/>
    <n v="5"/>
    <n v="0"/>
    <n v="0"/>
    <n v="0"/>
    <s v="&gt;18"/>
    <n v="12922"/>
    <m/>
    <x v="260"/>
    <s v="Monterey"/>
    <m/>
  </r>
  <r>
    <n v="93924"/>
    <n v="5"/>
    <n v="5"/>
    <s v="&gt;0"/>
    <m/>
    <s v="93924"/>
    <n v="17"/>
    <n v="5"/>
    <n v="0"/>
    <n v="0"/>
    <n v="0"/>
    <n v="0"/>
    <s v="&gt;17"/>
    <n v="6421"/>
    <m/>
    <x v="0"/>
    <s v="Monterey"/>
    <m/>
  </r>
  <r>
    <n v="93925"/>
    <n v="5"/>
    <n v="5"/>
    <s v="&gt;0"/>
    <m/>
    <s v="93925"/>
    <n v="15"/>
    <n v="0"/>
    <n v="0"/>
    <n v="0"/>
    <n v="0"/>
    <n v="0"/>
    <n v="15"/>
    <n v="1794"/>
    <m/>
    <x v="0"/>
    <s v="Monterey"/>
    <m/>
  </r>
  <r>
    <n v="93926"/>
    <n v="40"/>
    <n v="30"/>
    <n v="70"/>
    <m/>
    <s v="93926"/>
    <n v="68"/>
    <n v="5"/>
    <n v="0"/>
    <n v="0"/>
    <n v="0"/>
    <n v="0"/>
    <s v="&gt;68"/>
    <n v="8893"/>
    <m/>
    <x v="261"/>
    <s v="Monterey"/>
    <m/>
  </r>
  <r>
    <n v="93927"/>
    <n v="112"/>
    <n v="65"/>
    <n v="177"/>
    <m/>
    <s v="93927"/>
    <n v="171"/>
    <n v="5"/>
    <n v="0"/>
    <n v="0"/>
    <n v="5"/>
    <n v="0"/>
    <s v="&gt;171"/>
    <n v="18344"/>
    <m/>
    <x v="262"/>
    <s v="Monterey"/>
    <m/>
  </r>
  <r>
    <n v="93928"/>
    <n v="5"/>
    <n v="0"/>
    <s v="&gt;0"/>
    <m/>
    <s v="93928"/>
    <n v="5"/>
    <n v="0"/>
    <n v="0"/>
    <n v="0"/>
    <n v="0"/>
    <n v="0"/>
    <s v="&gt;0"/>
    <n v="1019"/>
    <m/>
    <x v="0"/>
    <s v="Monterey"/>
    <m/>
  </r>
  <r>
    <n v="93930"/>
    <n v="79"/>
    <n v="56"/>
    <n v="135"/>
    <m/>
    <s v="93930"/>
    <n v="129"/>
    <n v="5"/>
    <n v="0"/>
    <n v="0"/>
    <n v="0"/>
    <n v="5"/>
    <s v="&gt;129"/>
    <n v="17599"/>
    <m/>
    <x v="263"/>
    <s v="Monterey"/>
    <m/>
  </r>
  <r>
    <n v="93932"/>
    <n v="5"/>
    <n v="0"/>
    <s v="&gt;0"/>
    <m/>
    <s v="93932"/>
    <n v="5"/>
    <n v="0"/>
    <n v="0"/>
    <n v="0"/>
    <n v="0"/>
    <n v="0"/>
    <s v="&gt;0"/>
    <n v="502"/>
    <m/>
    <x v="0"/>
    <s v="Monterey"/>
    <m/>
  </r>
  <r>
    <n v="93933"/>
    <n v="95"/>
    <n v="98"/>
    <n v="193"/>
    <m/>
    <s v="93933"/>
    <n v="171"/>
    <n v="5"/>
    <n v="5"/>
    <n v="5"/>
    <n v="5"/>
    <n v="5"/>
    <s v="&gt;171"/>
    <n v="25056"/>
    <m/>
    <x v="264"/>
    <s v="Monterey"/>
    <m/>
  </r>
  <r>
    <n v="93935"/>
    <n v="5"/>
    <n v="0"/>
    <s v="&gt;0"/>
    <m/>
    <s v="93935"/>
    <n v="5"/>
    <n v="0"/>
    <n v="0"/>
    <n v="0"/>
    <n v="0"/>
    <n v="0"/>
    <s v="&gt;0"/>
    <n v="0"/>
    <n v="1"/>
    <x v="2"/>
    <e v="#N/A"/>
    <m/>
  </r>
  <r>
    <n v="93940"/>
    <n v="38"/>
    <n v="76"/>
    <n v="114"/>
    <m/>
    <s v="93940"/>
    <n v="77"/>
    <n v="35"/>
    <n v="0"/>
    <n v="0"/>
    <n v="0"/>
    <n v="5"/>
    <s v="&gt;112"/>
    <n v="32699"/>
    <m/>
    <x v="265"/>
    <s v="Monterey"/>
    <m/>
  </r>
  <r>
    <n v="93950"/>
    <n v="35"/>
    <n v="69"/>
    <n v="104"/>
    <m/>
    <s v="93950"/>
    <n v="68"/>
    <n v="5"/>
    <n v="0"/>
    <n v="27"/>
    <n v="5"/>
    <n v="5"/>
    <s v="&gt;95"/>
    <n v="15471"/>
    <m/>
    <x v="266"/>
    <s v="Monterey"/>
    <m/>
  </r>
  <r>
    <n v="93953"/>
    <n v="5"/>
    <n v="5"/>
    <s v="&gt;0"/>
    <m/>
    <s v="93953"/>
    <n v="11"/>
    <n v="0"/>
    <n v="0"/>
    <n v="0"/>
    <n v="0"/>
    <n v="0"/>
    <n v="11"/>
    <n v="3783"/>
    <m/>
    <x v="0"/>
    <s v="Monterey"/>
    <m/>
  </r>
  <r>
    <n v="93954"/>
    <n v="5"/>
    <n v="5"/>
    <s v="&gt;0"/>
    <m/>
    <s v="93954"/>
    <n v="5"/>
    <n v="0"/>
    <n v="0"/>
    <n v="0"/>
    <n v="0"/>
    <n v="0"/>
    <s v="&gt;0"/>
    <n v="438"/>
    <m/>
    <x v="0"/>
    <s v="Monterey"/>
    <m/>
  </r>
  <r>
    <n v="93955"/>
    <n v="92"/>
    <n v="79"/>
    <n v="171"/>
    <m/>
    <s v="93955"/>
    <n v="154"/>
    <n v="12"/>
    <n v="0"/>
    <n v="0"/>
    <n v="5"/>
    <n v="5"/>
    <s v="&gt;166"/>
    <n v="34757"/>
    <m/>
    <x v="267"/>
    <s v="Monterey"/>
    <m/>
  </r>
  <r>
    <n v="93960"/>
    <n v="101"/>
    <n v="90"/>
    <n v="191"/>
    <m/>
    <s v="93960"/>
    <n v="184"/>
    <n v="5"/>
    <n v="0"/>
    <n v="0"/>
    <n v="0"/>
    <n v="0"/>
    <s v="&gt;184"/>
    <n v="27009"/>
    <m/>
    <x v="268"/>
    <s v="Monterey"/>
    <m/>
  </r>
  <r>
    <n v="93962"/>
    <n v="5"/>
    <n v="5"/>
    <s v="&gt;0"/>
    <m/>
    <s v="93962"/>
    <n v="5"/>
    <n v="0"/>
    <n v="0"/>
    <n v="0"/>
    <n v="0"/>
    <n v="0"/>
    <s v="&gt;0"/>
    <n v="373"/>
    <m/>
    <x v="0"/>
    <s v="Monterey"/>
    <m/>
  </r>
  <r>
    <n v="93982"/>
    <n v="0"/>
    <n v="5"/>
    <s v="&gt;0"/>
    <m/>
    <s v="93982"/>
    <n v="5"/>
    <n v="0"/>
    <n v="0"/>
    <n v="0"/>
    <n v="0"/>
    <n v="0"/>
    <s v="&gt;0"/>
    <n v="0"/>
    <n v="1"/>
    <x v="2"/>
    <e v="#N/A"/>
    <m/>
  </r>
  <r>
    <n v="93995"/>
    <n v="0"/>
    <n v="5"/>
    <s v="&gt;0"/>
    <m/>
    <s v="93995"/>
    <n v="5"/>
    <n v="0"/>
    <n v="0"/>
    <n v="0"/>
    <n v="0"/>
    <n v="0"/>
    <s v="&gt;0"/>
    <n v="0"/>
    <n v="1"/>
    <x v="2"/>
    <e v="#N/A"/>
    <m/>
  </r>
  <r>
    <n v="94001"/>
    <n v="0"/>
    <n v="5"/>
    <s v="&gt;0"/>
    <m/>
    <s v="94001"/>
    <n v="0"/>
    <n v="0"/>
    <n v="5"/>
    <n v="0"/>
    <n v="0"/>
    <n v="0"/>
    <s v="&gt;0"/>
    <n v="0"/>
    <n v="1"/>
    <x v="2"/>
    <e v="#N/A"/>
    <m/>
  </r>
  <r>
    <n v="94002"/>
    <n v="48"/>
    <n v="117"/>
    <n v="165"/>
    <m/>
    <s v="94002"/>
    <n v="91"/>
    <n v="37"/>
    <n v="29"/>
    <n v="5"/>
    <n v="5"/>
    <n v="5"/>
    <s v="&gt;157"/>
    <n v="27001"/>
    <m/>
    <x v="269"/>
    <s v="San Mateo"/>
    <m/>
  </r>
  <r>
    <n v="94005"/>
    <n v="12"/>
    <n v="13"/>
    <n v="25"/>
    <m/>
    <s v="94005"/>
    <n v="25"/>
    <n v="0"/>
    <n v="0"/>
    <n v="0"/>
    <n v="0"/>
    <n v="0"/>
    <n v="25"/>
    <n v="4645"/>
    <m/>
    <x v="270"/>
    <s v="San Mateo"/>
    <m/>
  </r>
  <r>
    <n v="94010"/>
    <n v="75"/>
    <n v="100"/>
    <n v="175"/>
    <m/>
    <s v="94010"/>
    <n v="145"/>
    <n v="11"/>
    <n v="14"/>
    <n v="5"/>
    <n v="5"/>
    <n v="5"/>
    <s v="&gt;170"/>
    <n v="42466"/>
    <m/>
    <x v="271"/>
    <s v="San Mateo"/>
    <m/>
  </r>
  <r>
    <n v="94012"/>
    <n v="5"/>
    <n v="5"/>
    <s v="&gt;0"/>
    <m/>
    <s v="94012"/>
    <n v="5"/>
    <n v="0"/>
    <n v="5"/>
    <n v="0"/>
    <n v="0"/>
    <n v="0"/>
    <s v="&gt;0"/>
    <n v="0"/>
    <n v="1"/>
    <x v="2"/>
    <e v="#N/A"/>
    <m/>
  </r>
  <r>
    <n v="94013"/>
    <n v="5"/>
    <n v="5"/>
    <s v="&gt;0"/>
    <m/>
    <s v="94013"/>
    <n v="5"/>
    <n v="5"/>
    <n v="0"/>
    <n v="0"/>
    <n v="0"/>
    <n v="0"/>
    <s v="&gt;0"/>
    <n v="0"/>
    <n v="1"/>
    <x v="2"/>
    <e v="#N/A"/>
    <m/>
  </r>
  <r>
    <n v="94014"/>
    <n v="109"/>
    <n v="143"/>
    <n v="252"/>
    <m/>
    <s v="94014"/>
    <n v="233"/>
    <n v="5"/>
    <n v="5"/>
    <n v="0"/>
    <n v="5"/>
    <n v="5"/>
    <s v="&gt;233"/>
    <n v="49565"/>
    <m/>
    <x v="272"/>
    <s v="San Mateo"/>
    <m/>
  </r>
  <r>
    <n v="94015"/>
    <n v="158"/>
    <n v="279"/>
    <n v="437"/>
    <m/>
    <s v="94015"/>
    <n v="338"/>
    <n v="20"/>
    <n v="45"/>
    <n v="13"/>
    <n v="19"/>
    <n v="5"/>
    <s v="&gt;435"/>
    <n v="65199"/>
    <m/>
    <x v="272"/>
    <s v="San Mateo"/>
    <m/>
  </r>
  <r>
    <n v="94018"/>
    <n v="5"/>
    <n v="5"/>
    <s v="&gt;0"/>
    <m/>
    <s v="94018"/>
    <n v="11"/>
    <n v="0"/>
    <n v="5"/>
    <n v="0"/>
    <n v="0"/>
    <n v="0"/>
    <s v="&gt;11"/>
    <n v="0"/>
    <n v="1"/>
    <x v="2"/>
    <e v="#N/A"/>
    <m/>
  </r>
  <r>
    <n v="94019"/>
    <n v="40"/>
    <n v="46"/>
    <n v="86"/>
    <m/>
    <s v="94019"/>
    <n v="81"/>
    <n v="5"/>
    <n v="0"/>
    <n v="0"/>
    <n v="5"/>
    <n v="0"/>
    <s v="&gt;81"/>
    <n v="20207"/>
    <m/>
    <x v="273"/>
    <s v="San Mateo"/>
    <m/>
  </r>
  <r>
    <n v="94020"/>
    <n v="5"/>
    <n v="5"/>
    <s v="&gt;0"/>
    <m/>
    <s v="94020"/>
    <n v="5"/>
    <n v="0"/>
    <n v="0"/>
    <n v="0"/>
    <n v="0"/>
    <n v="0"/>
    <s v="&gt;0"/>
    <n v="1979"/>
    <m/>
    <x v="0"/>
    <s v="San Mateo"/>
    <m/>
  </r>
  <r>
    <n v="94021"/>
    <n v="0"/>
    <n v="5"/>
    <s v="&gt;0"/>
    <m/>
    <s v="94021"/>
    <n v="5"/>
    <n v="0"/>
    <n v="0"/>
    <n v="0"/>
    <n v="0"/>
    <n v="0"/>
    <s v="&gt;0"/>
    <n v="574"/>
    <m/>
    <x v="0"/>
    <s v="San Mateo"/>
    <m/>
  </r>
  <r>
    <n v="94022"/>
    <n v="28"/>
    <n v="28"/>
    <n v="56"/>
    <m/>
    <s v="94022"/>
    <n v="55"/>
    <n v="0"/>
    <n v="0"/>
    <n v="0"/>
    <n v="0"/>
    <n v="5"/>
    <s v="&gt;55"/>
    <n v="19701"/>
    <m/>
    <x v="274"/>
    <s v="Santa Clara"/>
    <m/>
  </r>
  <r>
    <n v="94024"/>
    <n v="37"/>
    <n v="39"/>
    <n v="76"/>
    <m/>
    <s v="94024"/>
    <n v="75"/>
    <n v="5"/>
    <n v="0"/>
    <n v="0"/>
    <n v="0"/>
    <n v="0"/>
    <s v="&gt;75"/>
    <n v="23704"/>
    <m/>
    <x v="275"/>
    <s v="Santa Clara"/>
    <m/>
  </r>
  <r>
    <n v="94025"/>
    <n v="89"/>
    <n v="77"/>
    <n v="166"/>
    <m/>
    <s v="94025"/>
    <n v="149"/>
    <n v="15"/>
    <n v="0"/>
    <n v="0"/>
    <n v="5"/>
    <n v="5"/>
    <s v="&gt;164"/>
    <n v="43996"/>
    <m/>
    <x v="276"/>
    <s v="San Mateo"/>
    <m/>
  </r>
  <r>
    <n v="94026"/>
    <n v="0"/>
    <n v="5"/>
    <s v="&gt;0"/>
    <m/>
    <s v="94026"/>
    <n v="5"/>
    <n v="0"/>
    <n v="0"/>
    <n v="0"/>
    <n v="0"/>
    <n v="0"/>
    <s v="&gt;0"/>
    <n v="0"/>
    <n v="1"/>
    <x v="2"/>
    <e v="#N/A"/>
    <m/>
  </r>
  <r>
    <n v="94027"/>
    <n v="5"/>
    <n v="15"/>
    <s v="&gt;15"/>
    <m/>
    <s v="94027"/>
    <n v="22"/>
    <n v="0"/>
    <n v="0"/>
    <n v="0"/>
    <n v="0"/>
    <n v="0"/>
    <n v="22"/>
    <n v="7193"/>
    <m/>
    <x v="277"/>
    <s v="San Mateo"/>
    <m/>
  </r>
  <r>
    <n v="94028"/>
    <n v="5"/>
    <n v="5"/>
    <s v="&gt;0"/>
    <m/>
    <s v="94028"/>
    <n v="5"/>
    <n v="0"/>
    <n v="0"/>
    <n v="0"/>
    <n v="0"/>
    <n v="0"/>
    <s v="&gt;0"/>
    <n v="6718"/>
    <m/>
    <x v="278"/>
    <s v="San Mateo"/>
    <m/>
  </r>
  <r>
    <n v="94030"/>
    <n v="56"/>
    <n v="49"/>
    <n v="105"/>
    <m/>
    <s v="94030"/>
    <n v="99"/>
    <n v="5"/>
    <n v="5"/>
    <n v="0"/>
    <n v="0"/>
    <n v="5"/>
    <s v="&gt;99"/>
    <n v="22998"/>
    <m/>
    <x v="279"/>
    <s v="San Mateo"/>
    <m/>
  </r>
  <r>
    <n v="94031"/>
    <n v="0"/>
    <n v="5"/>
    <s v="&gt;0"/>
    <m/>
    <s v="94031"/>
    <n v="0"/>
    <n v="5"/>
    <n v="0"/>
    <n v="0"/>
    <n v="0"/>
    <n v="0"/>
    <s v="&gt;0"/>
    <n v="0"/>
    <n v="1"/>
    <x v="2"/>
    <e v="#N/A"/>
    <m/>
  </r>
  <r>
    <n v="94035"/>
    <n v="0"/>
    <n v="5"/>
    <s v="&gt;0"/>
    <m/>
    <s v="94035"/>
    <n v="5"/>
    <n v="0"/>
    <n v="5"/>
    <n v="0"/>
    <n v="0"/>
    <n v="0"/>
    <s v="&gt;0"/>
    <n v="0"/>
    <n v="1"/>
    <x v="2"/>
    <e v="#N/A"/>
    <m/>
  </r>
  <r>
    <n v="94037"/>
    <n v="5"/>
    <n v="5"/>
    <s v="&gt;0"/>
    <m/>
    <s v="94037"/>
    <n v="5"/>
    <n v="0"/>
    <n v="0"/>
    <n v="0"/>
    <n v="0"/>
    <n v="0"/>
    <s v="&gt;0"/>
    <n v="2833"/>
    <m/>
    <x v="0"/>
    <s v="San Mateo"/>
    <m/>
  </r>
  <r>
    <n v="94038"/>
    <n v="5"/>
    <n v="15"/>
    <s v="&gt;15"/>
    <m/>
    <s v="94038"/>
    <n v="12"/>
    <n v="0"/>
    <n v="0"/>
    <n v="0"/>
    <n v="0"/>
    <n v="5"/>
    <s v="&gt;12"/>
    <n v="3350"/>
    <m/>
    <x v="0"/>
    <s v="San Mateo"/>
    <m/>
  </r>
  <r>
    <n v="94039"/>
    <n v="5"/>
    <n v="0"/>
    <s v="&gt;0"/>
    <m/>
    <s v="94039"/>
    <n v="5"/>
    <n v="0"/>
    <n v="0"/>
    <n v="0"/>
    <n v="0"/>
    <n v="0"/>
    <s v="&gt;0"/>
    <n v="0"/>
    <n v="1"/>
    <x v="2"/>
    <e v="#N/A"/>
    <m/>
  </r>
  <r>
    <n v="94040"/>
    <n v="80"/>
    <n v="92"/>
    <n v="172"/>
    <m/>
    <s v="94040"/>
    <n v="130"/>
    <n v="41"/>
    <n v="0"/>
    <n v="0"/>
    <n v="0"/>
    <n v="5"/>
    <s v="&gt;171"/>
    <n v="34804"/>
    <m/>
    <x v="280"/>
    <s v="Santa Clara"/>
    <m/>
  </r>
  <r>
    <n v="94041"/>
    <n v="31"/>
    <n v="24"/>
    <n v="55"/>
    <m/>
    <s v="94041"/>
    <n v="54"/>
    <n v="0"/>
    <n v="5"/>
    <n v="0"/>
    <n v="0"/>
    <n v="0"/>
    <s v="&gt;54"/>
    <n v="13996"/>
    <m/>
    <x v="280"/>
    <s v="Santa Clara"/>
    <m/>
  </r>
  <r>
    <n v="94043"/>
    <n v="62"/>
    <n v="36"/>
    <n v="98"/>
    <m/>
    <s v="94043"/>
    <n v="92"/>
    <n v="5"/>
    <n v="0"/>
    <n v="0"/>
    <n v="0"/>
    <n v="0"/>
    <s v="&gt;92"/>
    <n v="31999"/>
    <m/>
    <x v="280"/>
    <s v="Santa Clara"/>
    <m/>
  </r>
  <r>
    <n v="94044"/>
    <n v="77"/>
    <n v="111"/>
    <n v="188"/>
    <m/>
    <s v="94044"/>
    <n v="156"/>
    <n v="5"/>
    <n v="19"/>
    <n v="0"/>
    <n v="5"/>
    <n v="0"/>
    <s v="&gt;175"/>
    <n v="38677"/>
    <m/>
    <x v="281"/>
    <s v="San Mateo"/>
    <m/>
  </r>
  <r>
    <n v="94045"/>
    <n v="5"/>
    <n v="5"/>
    <s v="&gt;0"/>
    <m/>
    <s v="94045"/>
    <n v="5"/>
    <n v="5"/>
    <n v="0"/>
    <n v="0"/>
    <n v="0"/>
    <n v="0"/>
    <s v="&gt;0"/>
    <n v="0"/>
    <n v="1"/>
    <x v="2"/>
    <e v="#N/A"/>
    <m/>
  </r>
  <r>
    <n v="94046"/>
    <n v="0"/>
    <n v="5"/>
    <s v="&gt;0"/>
    <m/>
    <s v="94046"/>
    <n v="5"/>
    <n v="0"/>
    <n v="0"/>
    <n v="0"/>
    <n v="0"/>
    <n v="0"/>
    <s v="&gt;0"/>
    <n v="0"/>
    <n v="1"/>
    <x v="2"/>
    <e v="#N/A"/>
    <m/>
  </r>
  <r>
    <n v="94051"/>
    <n v="5"/>
    <n v="5"/>
    <s v="&gt;0"/>
    <m/>
    <s v="94051"/>
    <n v="5"/>
    <n v="5"/>
    <n v="0"/>
    <n v="0"/>
    <n v="0"/>
    <n v="0"/>
    <s v="&gt;0"/>
    <n v="0"/>
    <n v="1"/>
    <x v="2"/>
    <e v="#N/A"/>
    <m/>
  </r>
  <r>
    <n v="94060"/>
    <n v="5"/>
    <n v="5"/>
    <s v="&gt;0"/>
    <m/>
    <s v="94060"/>
    <n v="5"/>
    <n v="0"/>
    <n v="0"/>
    <n v="0"/>
    <n v="0"/>
    <n v="0"/>
    <s v="&gt;0"/>
    <n v="1098"/>
    <m/>
    <x v="0"/>
    <s v="San Mateo"/>
    <m/>
  </r>
  <r>
    <n v="94061"/>
    <n v="81"/>
    <n v="170"/>
    <n v="251"/>
    <m/>
    <s v="94061"/>
    <n v="146"/>
    <n v="37"/>
    <n v="60"/>
    <n v="5"/>
    <n v="0"/>
    <n v="5"/>
    <s v="&gt;243"/>
    <n v="38158"/>
    <m/>
    <x v="282"/>
    <s v="San Mateo"/>
    <m/>
  </r>
  <r>
    <n v="94062"/>
    <n v="34"/>
    <n v="101"/>
    <n v="135"/>
    <m/>
    <s v="94062"/>
    <n v="68"/>
    <n v="18"/>
    <n v="46"/>
    <n v="0"/>
    <n v="5"/>
    <n v="5"/>
    <s v="&gt;132"/>
    <n v="27871"/>
    <m/>
    <x v="283"/>
    <s v="San Mateo"/>
    <m/>
  </r>
  <r>
    <n v="94063"/>
    <n v="117"/>
    <n v="130"/>
    <n v="247"/>
    <m/>
    <s v="94063"/>
    <n v="195"/>
    <n v="25"/>
    <n v="20"/>
    <n v="0"/>
    <n v="5"/>
    <n v="5"/>
    <s v="&gt;240"/>
    <n v="36110"/>
    <m/>
    <x v="282"/>
    <s v="San Mateo"/>
    <m/>
  </r>
  <r>
    <n v="94064"/>
    <n v="5"/>
    <n v="0"/>
    <s v="&gt;0"/>
    <m/>
    <s v="94064"/>
    <n v="5"/>
    <n v="0"/>
    <n v="0"/>
    <n v="0"/>
    <n v="0"/>
    <n v="0"/>
    <s v="&gt;0"/>
    <n v="0"/>
    <n v="1"/>
    <x v="2"/>
    <e v="#N/A"/>
    <m/>
  </r>
  <r>
    <n v="94065"/>
    <n v="29"/>
    <n v="19"/>
    <n v="48"/>
    <m/>
    <s v="94065"/>
    <n v="46"/>
    <n v="5"/>
    <n v="5"/>
    <n v="0"/>
    <n v="0"/>
    <n v="0"/>
    <s v="&gt;46"/>
    <n v="11603"/>
    <m/>
    <x v="282"/>
    <s v="San Mateo"/>
    <m/>
  </r>
  <r>
    <n v="94066"/>
    <n v="130"/>
    <n v="221"/>
    <n v="351"/>
    <m/>
    <s v="94066"/>
    <n v="240"/>
    <n v="13"/>
    <n v="67"/>
    <n v="22"/>
    <n v="5"/>
    <n v="5"/>
    <s v="&gt;342"/>
    <n v="44538"/>
    <m/>
    <x v="284"/>
    <s v="San Mateo"/>
    <m/>
  </r>
  <r>
    <n v="94070"/>
    <n v="52"/>
    <n v="71"/>
    <n v="123"/>
    <m/>
    <s v="94070"/>
    <n v="98"/>
    <n v="14"/>
    <n v="5"/>
    <n v="0"/>
    <n v="5"/>
    <n v="0"/>
    <s v="&gt;112"/>
    <n v="30420"/>
    <m/>
    <x v="285"/>
    <s v="San Mateo"/>
    <m/>
  </r>
  <r>
    <n v="94080"/>
    <n v="177"/>
    <n v="349"/>
    <n v="526"/>
    <m/>
    <s v="94080"/>
    <n v="355"/>
    <n v="19"/>
    <n v="83"/>
    <n v="54"/>
    <n v="11"/>
    <n v="5"/>
    <s v="&gt;522"/>
    <n v="67263"/>
    <m/>
    <x v="286"/>
    <s v="San Mateo"/>
    <m/>
  </r>
  <r>
    <n v="94083"/>
    <n v="0"/>
    <n v="5"/>
    <s v="&gt;0"/>
    <m/>
    <s v="94083"/>
    <n v="5"/>
    <n v="0"/>
    <n v="0"/>
    <n v="0"/>
    <n v="0"/>
    <n v="0"/>
    <s v="&gt;0"/>
    <n v="0"/>
    <n v="1"/>
    <x v="2"/>
    <e v="#N/A"/>
    <m/>
  </r>
  <r>
    <n v="94085"/>
    <n v="64"/>
    <n v="27"/>
    <n v="91"/>
    <m/>
    <s v="94085"/>
    <n v="88"/>
    <n v="5"/>
    <n v="0"/>
    <n v="0"/>
    <n v="0"/>
    <n v="5"/>
    <s v="&gt;88"/>
    <n v="23592"/>
    <m/>
    <x v="287"/>
    <s v="Santa Clara"/>
    <m/>
  </r>
  <r>
    <n v="94086"/>
    <n v="140"/>
    <n v="128"/>
    <n v="268"/>
    <m/>
    <s v="94086"/>
    <n v="224"/>
    <n v="34"/>
    <n v="5"/>
    <n v="0"/>
    <n v="0"/>
    <n v="5"/>
    <s v="&gt;258"/>
    <n v="49190"/>
    <m/>
    <x v="287"/>
    <s v="Santa Clara"/>
    <m/>
  </r>
  <r>
    <n v="94087"/>
    <n v="149"/>
    <n v="100"/>
    <n v="249"/>
    <m/>
    <s v="94087"/>
    <n v="230"/>
    <n v="5"/>
    <n v="5"/>
    <n v="0"/>
    <n v="0"/>
    <n v="5"/>
    <s v="&gt;230"/>
    <n v="57015"/>
    <m/>
    <x v="287"/>
    <s v="Santa Clara"/>
    <m/>
  </r>
  <r>
    <n v="94088"/>
    <n v="0"/>
    <n v="5"/>
    <s v="&gt;0"/>
    <m/>
    <s v="94088"/>
    <n v="5"/>
    <n v="0"/>
    <n v="0"/>
    <n v="0"/>
    <n v="0"/>
    <n v="0"/>
    <s v="&gt;0"/>
    <n v="0"/>
    <n v="1"/>
    <x v="2"/>
    <e v="#N/A"/>
    <m/>
  </r>
  <r>
    <n v="94089"/>
    <n v="65"/>
    <n v="63"/>
    <n v="128"/>
    <m/>
    <s v="94089"/>
    <n v="119"/>
    <n v="5"/>
    <n v="5"/>
    <n v="0"/>
    <n v="0"/>
    <n v="0"/>
    <s v="&gt;119"/>
    <n v="23049"/>
    <m/>
    <x v="287"/>
    <s v="Santa Clara"/>
    <m/>
  </r>
  <r>
    <n v="94093"/>
    <n v="5"/>
    <n v="0"/>
    <s v="&gt;0"/>
    <m/>
    <s v="94093"/>
    <n v="5"/>
    <n v="0"/>
    <n v="0"/>
    <n v="0"/>
    <n v="0"/>
    <n v="0"/>
    <s v="&gt;0"/>
    <n v="0"/>
    <n v="1"/>
    <x v="2"/>
    <e v="#N/A"/>
    <m/>
  </r>
  <r>
    <n v="94100"/>
    <n v="0"/>
    <n v="5"/>
    <s v="&gt;0"/>
    <m/>
    <s v="94100"/>
    <n v="5"/>
    <n v="0"/>
    <n v="0"/>
    <n v="0"/>
    <n v="0"/>
    <n v="0"/>
    <s v="&gt;0"/>
    <n v="0"/>
    <n v="1"/>
    <x v="2"/>
    <e v="#N/A"/>
    <m/>
  </r>
  <r>
    <n v="94101"/>
    <n v="5"/>
    <n v="0"/>
    <s v="&gt;0"/>
    <m/>
    <s v="94101"/>
    <n v="5"/>
    <n v="0"/>
    <n v="0"/>
    <n v="0"/>
    <n v="0"/>
    <n v="0"/>
    <s v="&gt;0"/>
    <n v="0"/>
    <n v="1"/>
    <x v="2"/>
    <e v="#N/A"/>
    <m/>
  </r>
  <r>
    <n v="94102"/>
    <n v="75"/>
    <n v="101"/>
    <n v="176"/>
    <m/>
    <s v="94102"/>
    <n v="134"/>
    <n v="37"/>
    <n v="0"/>
    <n v="0"/>
    <n v="5"/>
    <n v="5"/>
    <s v="&gt;171"/>
    <n v="33264"/>
    <m/>
    <x v="288"/>
    <s v="San Francisco"/>
    <m/>
  </r>
  <r>
    <n v="94103"/>
    <n v="76"/>
    <n v="81"/>
    <n v="157"/>
    <m/>
    <s v="94103"/>
    <n v="129"/>
    <n v="23"/>
    <n v="0"/>
    <n v="0"/>
    <n v="5"/>
    <n v="5"/>
    <s v="&gt;152"/>
    <n v="31585"/>
    <m/>
    <x v="288"/>
    <s v="San Francisco"/>
    <m/>
  </r>
  <r>
    <n v="94104"/>
    <n v="5"/>
    <n v="5"/>
    <s v="&gt;0"/>
    <m/>
    <s v="94104"/>
    <n v="5"/>
    <n v="0"/>
    <n v="0"/>
    <n v="0"/>
    <n v="0"/>
    <n v="0"/>
    <s v="&gt;0"/>
    <n v="438"/>
    <m/>
    <x v="288"/>
    <s v="San Francisco"/>
    <m/>
  </r>
  <r>
    <n v="94105"/>
    <n v="26"/>
    <n v="14"/>
    <n v="40"/>
    <m/>
    <s v="94105"/>
    <n v="34"/>
    <n v="5"/>
    <n v="0"/>
    <n v="0"/>
    <n v="5"/>
    <n v="0"/>
    <s v="&gt;34"/>
    <n v="12944"/>
    <m/>
    <x v="288"/>
    <s v="San Francisco"/>
    <m/>
  </r>
  <r>
    <n v="94106"/>
    <n v="5"/>
    <n v="0"/>
    <s v="&gt;0"/>
    <m/>
    <s v="94106"/>
    <n v="5"/>
    <n v="0"/>
    <n v="0"/>
    <n v="0"/>
    <n v="0"/>
    <n v="0"/>
    <s v="&gt;0"/>
    <n v="0"/>
    <n v="1"/>
    <x v="2"/>
    <e v="#N/A"/>
    <m/>
  </r>
  <r>
    <n v="94107"/>
    <n v="53"/>
    <n v="28"/>
    <n v="81"/>
    <m/>
    <s v="94107"/>
    <n v="72"/>
    <n v="5"/>
    <n v="0"/>
    <n v="0"/>
    <n v="5"/>
    <n v="5"/>
    <s v="&gt;72"/>
    <n v="29708"/>
    <m/>
    <x v="288"/>
    <s v="San Francisco"/>
    <m/>
  </r>
  <r>
    <n v="94108"/>
    <n v="5"/>
    <n v="5"/>
    <s v="&gt;0"/>
    <m/>
    <s v="94108"/>
    <n v="14"/>
    <n v="5"/>
    <n v="0"/>
    <n v="0"/>
    <n v="0"/>
    <n v="0"/>
    <s v="&gt;14"/>
    <n v="13535"/>
    <m/>
    <x v="288"/>
    <s v="San Francisco"/>
    <m/>
  </r>
  <r>
    <n v="94109"/>
    <n v="57"/>
    <n v="57"/>
    <n v="114"/>
    <m/>
    <s v="94109"/>
    <n v="99"/>
    <n v="12"/>
    <n v="0"/>
    <n v="0"/>
    <n v="5"/>
    <n v="5"/>
    <s v="&gt;111"/>
    <n v="55797"/>
    <m/>
    <x v="288"/>
    <s v="San Francisco"/>
    <m/>
  </r>
  <r>
    <n v="94110"/>
    <n v="126"/>
    <n v="156"/>
    <n v="282"/>
    <m/>
    <s v="94110"/>
    <n v="254"/>
    <n v="19"/>
    <n v="5"/>
    <n v="0"/>
    <n v="5"/>
    <n v="5"/>
    <s v="&gt;273"/>
    <n v="72765"/>
    <m/>
    <x v="288"/>
    <s v="San Francisco"/>
    <m/>
  </r>
  <r>
    <n v="94111"/>
    <n v="5"/>
    <n v="5"/>
    <s v="&gt;0"/>
    <m/>
    <s v="94111"/>
    <n v="11"/>
    <n v="5"/>
    <n v="0"/>
    <n v="0"/>
    <n v="0"/>
    <n v="0"/>
    <s v="&gt;11"/>
    <n v="4023"/>
    <m/>
    <x v="288"/>
    <s v="San Francisco"/>
    <m/>
  </r>
  <r>
    <n v="94112"/>
    <n v="210"/>
    <n v="304"/>
    <n v="514"/>
    <m/>
    <s v="94112"/>
    <n v="452"/>
    <n v="5"/>
    <n v="29"/>
    <n v="0"/>
    <n v="20"/>
    <n v="5"/>
    <s v="&gt;501"/>
    <n v="85053"/>
    <m/>
    <x v="288"/>
    <s v="San Francisco"/>
    <m/>
  </r>
  <r>
    <n v="94114"/>
    <n v="27"/>
    <n v="29"/>
    <n v="56"/>
    <m/>
    <s v="94114"/>
    <n v="47"/>
    <n v="5"/>
    <n v="5"/>
    <n v="0"/>
    <n v="0"/>
    <n v="5"/>
    <s v="&gt;47"/>
    <n v="35077"/>
    <m/>
    <x v="288"/>
    <s v="San Francisco"/>
    <m/>
  </r>
  <r>
    <n v="94115"/>
    <n v="42"/>
    <n v="60"/>
    <n v="102"/>
    <m/>
    <s v="94115"/>
    <n v="84"/>
    <n v="5"/>
    <n v="5"/>
    <n v="0"/>
    <n v="5"/>
    <n v="5"/>
    <s v="&gt;84"/>
    <n v="33841"/>
    <m/>
    <x v="288"/>
    <s v="San Francisco"/>
    <m/>
  </r>
  <r>
    <n v="94116"/>
    <n v="76"/>
    <n v="130"/>
    <n v="206"/>
    <m/>
    <s v="94116"/>
    <n v="187"/>
    <n v="5"/>
    <n v="5"/>
    <n v="0"/>
    <n v="5"/>
    <n v="5"/>
    <s v="&gt;187"/>
    <n v="46594"/>
    <m/>
    <x v="288"/>
    <s v="San Francisco"/>
    <m/>
  </r>
  <r>
    <n v="94117"/>
    <n v="36"/>
    <n v="45"/>
    <n v="81"/>
    <m/>
    <s v="94117"/>
    <n v="63"/>
    <n v="13"/>
    <n v="5"/>
    <n v="0"/>
    <n v="5"/>
    <n v="5"/>
    <s v="&gt;76"/>
    <n v="43526"/>
    <m/>
    <x v="288"/>
    <s v="San Francisco"/>
    <m/>
  </r>
  <r>
    <n v="94118"/>
    <n v="50"/>
    <n v="58"/>
    <n v="108"/>
    <m/>
    <s v="94118"/>
    <n v="89"/>
    <n v="5"/>
    <n v="5"/>
    <n v="0"/>
    <n v="5"/>
    <n v="5"/>
    <s v="&gt;89"/>
    <n v="41241"/>
    <m/>
    <x v="288"/>
    <s v="San Francisco"/>
    <m/>
  </r>
  <r>
    <n v="94120"/>
    <n v="5"/>
    <n v="5"/>
    <s v="&gt;0"/>
    <m/>
    <s v="94120"/>
    <n v="5"/>
    <n v="0"/>
    <n v="0"/>
    <n v="0"/>
    <n v="0"/>
    <n v="0"/>
    <s v="&gt;0"/>
    <n v="0"/>
    <n v="1"/>
    <x v="2"/>
    <e v="#N/A"/>
    <m/>
  </r>
  <r>
    <n v="94121"/>
    <n v="80"/>
    <n v="112"/>
    <n v="192"/>
    <m/>
    <s v="94121"/>
    <n v="173"/>
    <n v="17"/>
    <n v="0"/>
    <n v="0"/>
    <n v="5"/>
    <n v="0"/>
    <s v="&gt;190"/>
    <n v="43843"/>
    <m/>
    <x v="288"/>
    <s v="San Francisco"/>
    <m/>
  </r>
  <r>
    <n v="94122"/>
    <n v="94"/>
    <n v="119"/>
    <n v="213"/>
    <m/>
    <s v="94122"/>
    <n v="200"/>
    <n v="5"/>
    <n v="5"/>
    <n v="0"/>
    <n v="5"/>
    <n v="5"/>
    <s v="&gt;200"/>
    <n v="61248"/>
    <m/>
    <x v="288"/>
    <s v="San Francisco"/>
    <m/>
  </r>
  <r>
    <n v="94123"/>
    <n v="15"/>
    <n v="5"/>
    <s v="&gt;15"/>
    <m/>
    <s v="94123"/>
    <n v="22"/>
    <n v="5"/>
    <n v="0"/>
    <n v="0"/>
    <n v="0"/>
    <n v="0"/>
    <s v="&gt;22"/>
    <n v="26074"/>
    <m/>
    <x v="288"/>
    <s v="San Francisco"/>
    <m/>
  </r>
  <r>
    <n v="94124"/>
    <n v="137"/>
    <n v="198"/>
    <n v="335"/>
    <m/>
    <s v="94124"/>
    <n v="276"/>
    <n v="18"/>
    <n v="5"/>
    <n v="0"/>
    <n v="30"/>
    <n v="5"/>
    <s v="&gt;324"/>
    <n v="36278"/>
    <m/>
    <x v="288"/>
    <s v="San Francisco"/>
    <m/>
  </r>
  <r>
    <n v="94125"/>
    <n v="5"/>
    <n v="0"/>
    <s v="&gt;0"/>
    <m/>
    <s v="94125"/>
    <n v="5"/>
    <n v="0"/>
    <n v="0"/>
    <n v="0"/>
    <n v="0"/>
    <n v="0"/>
    <s v="&gt;0"/>
    <n v="0"/>
    <n v="1"/>
    <x v="2"/>
    <e v="#N/A"/>
    <m/>
  </r>
  <r>
    <n v="94127"/>
    <n v="51"/>
    <n v="44"/>
    <n v="95"/>
    <m/>
    <s v="94127"/>
    <n v="85"/>
    <n v="5"/>
    <n v="5"/>
    <n v="0"/>
    <n v="0"/>
    <n v="0"/>
    <s v="&gt;85"/>
    <n v="20413"/>
    <m/>
    <x v="288"/>
    <s v="San Francisco"/>
    <m/>
  </r>
  <r>
    <n v="94129"/>
    <n v="5"/>
    <n v="5"/>
    <s v="&gt;0"/>
    <m/>
    <s v="94129"/>
    <n v="5"/>
    <n v="0"/>
    <n v="0"/>
    <n v="0"/>
    <n v="0"/>
    <n v="0"/>
    <s v="&gt;0"/>
    <n v="4011"/>
    <m/>
    <x v="288"/>
    <s v="San Francisco"/>
    <m/>
  </r>
  <r>
    <n v="94130"/>
    <n v="12"/>
    <n v="36"/>
    <n v="48"/>
    <m/>
    <s v="94130"/>
    <n v="19"/>
    <n v="27"/>
    <n v="5"/>
    <n v="0"/>
    <n v="0"/>
    <n v="5"/>
    <s v="&gt;46"/>
    <n v="3184"/>
    <m/>
    <x v="288"/>
    <s v="San Francisco"/>
    <m/>
  </r>
  <r>
    <n v="94131"/>
    <n v="44"/>
    <n v="40"/>
    <n v="84"/>
    <m/>
    <s v="94131"/>
    <n v="72"/>
    <n v="5"/>
    <n v="5"/>
    <n v="0"/>
    <n v="5"/>
    <n v="5"/>
    <s v="&gt;72"/>
    <n v="30458"/>
    <m/>
    <x v="288"/>
    <s v="San Francisco"/>
    <m/>
  </r>
  <r>
    <n v="94132"/>
    <n v="82"/>
    <n v="85"/>
    <n v="167"/>
    <m/>
    <s v="94132"/>
    <n v="142"/>
    <n v="5"/>
    <n v="14"/>
    <n v="0"/>
    <n v="5"/>
    <n v="0"/>
    <s v="&gt;156"/>
    <n v="30437"/>
    <m/>
    <x v="288"/>
    <s v="San Francisco"/>
    <m/>
  </r>
  <r>
    <n v="94133"/>
    <n v="40"/>
    <n v="60"/>
    <n v="100"/>
    <m/>
    <s v="94133"/>
    <n v="77"/>
    <n v="23"/>
    <n v="0"/>
    <n v="0"/>
    <n v="0"/>
    <n v="0"/>
    <n v="100"/>
    <n v="26930"/>
    <m/>
    <x v="288"/>
    <s v="San Francisco"/>
    <m/>
  </r>
  <r>
    <n v="94134"/>
    <n v="139"/>
    <n v="185"/>
    <n v="324"/>
    <m/>
    <s v="94134"/>
    <n v="299"/>
    <n v="5"/>
    <n v="15"/>
    <n v="0"/>
    <n v="5"/>
    <n v="5"/>
    <s v="&gt;314"/>
    <n v="43286"/>
    <m/>
    <x v="288"/>
    <s v="San Francisco"/>
    <m/>
  </r>
  <r>
    <n v="94137"/>
    <n v="5"/>
    <n v="0"/>
    <s v="&gt;0"/>
    <m/>
    <s v="94137"/>
    <n v="5"/>
    <n v="0"/>
    <n v="0"/>
    <n v="0"/>
    <n v="0"/>
    <n v="0"/>
    <s v="&gt;0"/>
    <n v="0"/>
    <n v="1"/>
    <x v="2"/>
    <e v="#N/A"/>
    <m/>
  </r>
  <r>
    <n v="94142"/>
    <n v="0"/>
    <n v="5"/>
    <s v="&gt;0"/>
    <m/>
    <s v="94142"/>
    <n v="0"/>
    <n v="0"/>
    <n v="0"/>
    <n v="0"/>
    <n v="0"/>
    <n v="5"/>
    <s v="&gt;0"/>
    <n v="0"/>
    <n v="1"/>
    <x v="2"/>
    <e v="#N/A"/>
    <m/>
  </r>
  <r>
    <n v="94143"/>
    <n v="5"/>
    <n v="0"/>
    <s v="&gt;0"/>
    <m/>
    <s v="94143"/>
    <n v="5"/>
    <n v="0"/>
    <n v="0"/>
    <n v="0"/>
    <n v="0"/>
    <n v="0"/>
    <s v="&gt;0"/>
    <n v="0"/>
    <n v="1"/>
    <x v="2"/>
    <e v="#N/A"/>
    <m/>
  </r>
  <r>
    <n v="94148"/>
    <n v="0"/>
    <n v="5"/>
    <s v="&gt;0"/>
    <m/>
    <s v="94148"/>
    <n v="0"/>
    <n v="0"/>
    <n v="5"/>
    <n v="0"/>
    <n v="0"/>
    <n v="0"/>
    <s v="&gt;0"/>
    <n v="0"/>
    <n v="1"/>
    <x v="2"/>
    <e v="#N/A"/>
    <m/>
  </r>
  <r>
    <n v="94158"/>
    <n v="36"/>
    <n v="19"/>
    <n v="55"/>
    <m/>
    <s v="94158"/>
    <n v="53"/>
    <n v="5"/>
    <n v="0"/>
    <n v="0"/>
    <n v="0"/>
    <n v="0"/>
    <s v="&gt;53"/>
    <n v="9231"/>
    <m/>
    <x v="288"/>
    <s v="San Francisco"/>
    <m/>
  </r>
  <r>
    <n v="94161"/>
    <n v="5"/>
    <n v="0"/>
    <s v="&gt;0"/>
    <m/>
    <s v="94161"/>
    <n v="5"/>
    <n v="0"/>
    <n v="0"/>
    <n v="0"/>
    <n v="0"/>
    <n v="0"/>
    <s v="&gt;0"/>
    <n v="0"/>
    <n v="1"/>
    <x v="2"/>
    <e v="#N/A"/>
    <m/>
  </r>
  <r>
    <n v="94206"/>
    <n v="5"/>
    <n v="0"/>
    <s v="&gt;0"/>
    <m/>
    <s v="94206"/>
    <n v="5"/>
    <n v="0"/>
    <n v="0"/>
    <n v="0"/>
    <n v="0"/>
    <n v="0"/>
    <s v="&gt;0"/>
    <n v="0"/>
    <n v="1"/>
    <x v="2"/>
    <e v="#N/A"/>
    <m/>
  </r>
  <r>
    <n v="94290"/>
    <n v="5"/>
    <n v="0"/>
    <s v="&gt;0"/>
    <m/>
    <s v="94290"/>
    <n v="5"/>
    <n v="0"/>
    <n v="0"/>
    <n v="0"/>
    <n v="0"/>
    <n v="0"/>
    <s v="&gt;0"/>
    <n v="0"/>
    <n v="1"/>
    <x v="2"/>
    <e v="#N/A"/>
    <m/>
  </r>
  <r>
    <n v="94301"/>
    <n v="28"/>
    <n v="25"/>
    <n v="53"/>
    <m/>
    <s v="94301"/>
    <n v="48"/>
    <n v="5"/>
    <n v="0"/>
    <n v="5"/>
    <n v="0"/>
    <n v="5"/>
    <s v="&gt;48"/>
    <n v="17470"/>
    <m/>
    <x v="289"/>
    <s v="Santa Clara"/>
    <m/>
  </r>
  <r>
    <n v="94302"/>
    <n v="5"/>
    <n v="0"/>
    <s v="&gt;0"/>
    <m/>
    <s v="94302"/>
    <n v="5"/>
    <n v="0"/>
    <n v="0"/>
    <n v="0"/>
    <n v="0"/>
    <n v="0"/>
    <s v="&gt;0"/>
    <n v="0"/>
    <n v="1"/>
    <x v="2"/>
    <e v="#N/A"/>
    <m/>
  </r>
  <r>
    <n v="94303"/>
    <n v="160"/>
    <n v="160"/>
    <n v="320"/>
    <m/>
    <s v="94303"/>
    <n v="300"/>
    <n v="19"/>
    <n v="0"/>
    <n v="0"/>
    <n v="0"/>
    <n v="5"/>
    <s v="&gt;319"/>
    <n v="47828"/>
    <m/>
    <x v="289"/>
    <s v="Santa Clara"/>
    <m/>
  </r>
  <r>
    <n v="94304"/>
    <n v="11"/>
    <n v="5"/>
    <s v="&gt;11"/>
    <m/>
    <s v="94304"/>
    <n v="12"/>
    <n v="0"/>
    <n v="0"/>
    <n v="0"/>
    <n v="0"/>
    <n v="0"/>
    <n v="12"/>
    <n v="4391"/>
    <m/>
    <x v="289"/>
    <s v="Santa Clara"/>
    <m/>
  </r>
  <r>
    <n v="94305"/>
    <n v="5"/>
    <n v="5"/>
    <s v="&gt;0"/>
    <m/>
    <s v="94305"/>
    <n v="5"/>
    <n v="0"/>
    <n v="0"/>
    <n v="0"/>
    <n v="0"/>
    <n v="0"/>
    <s v="&gt;0"/>
    <n v="16283"/>
    <m/>
    <x v="0"/>
    <s v="Santa Clara"/>
    <m/>
  </r>
  <r>
    <n v="94306"/>
    <n v="74"/>
    <n v="76"/>
    <n v="150"/>
    <m/>
    <s v="94306"/>
    <n v="125"/>
    <n v="25"/>
    <n v="0"/>
    <n v="0"/>
    <n v="0"/>
    <n v="0"/>
    <n v="150"/>
    <n v="27650"/>
    <m/>
    <x v="289"/>
    <s v="Santa Clara"/>
    <m/>
  </r>
  <r>
    <n v="94311"/>
    <n v="0"/>
    <n v="5"/>
    <s v="&gt;0"/>
    <m/>
    <s v="94311"/>
    <n v="5"/>
    <n v="0"/>
    <n v="0"/>
    <n v="0"/>
    <n v="0"/>
    <n v="0"/>
    <s v="&gt;0"/>
    <n v="0"/>
    <n v="1"/>
    <x v="2"/>
    <e v="#N/A"/>
    <m/>
  </r>
  <r>
    <n v="94393"/>
    <n v="5"/>
    <n v="0"/>
    <s v="&gt;0"/>
    <m/>
    <s v="94393"/>
    <n v="5"/>
    <n v="0"/>
    <n v="0"/>
    <n v="0"/>
    <n v="0"/>
    <n v="0"/>
    <s v="&gt;0"/>
    <n v="0"/>
    <n v="1"/>
    <x v="2"/>
    <e v="#N/A"/>
    <m/>
  </r>
  <r>
    <n v="94401"/>
    <n v="135"/>
    <n v="239"/>
    <n v="374"/>
    <m/>
    <s v="94401"/>
    <n v="201"/>
    <n v="13"/>
    <n v="122"/>
    <n v="36"/>
    <n v="5"/>
    <n v="5"/>
    <s v="&gt;372"/>
    <n v="35013"/>
    <m/>
    <x v="290"/>
    <s v="San Mateo"/>
    <m/>
  </r>
  <r>
    <n v="94402"/>
    <n v="49"/>
    <n v="101"/>
    <n v="150"/>
    <m/>
    <s v="94402"/>
    <n v="100"/>
    <n v="13"/>
    <n v="26"/>
    <n v="5"/>
    <n v="5"/>
    <n v="5"/>
    <s v="&gt;139"/>
    <n v="25966"/>
    <m/>
    <x v="290"/>
    <s v="San Mateo"/>
    <m/>
  </r>
  <r>
    <n v="94403"/>
    <n v="121"/>
    <n v="198"/>
    <n v="319"/>
    <m/>
    <s v="94403"/>
    <n v="209"/>
    <n v="22"/>
    <n v="47"/>
    <n v="33"/>
    <n v="5"/>
    <n v="5"/>
    <s v="&gt;311"/>
    <n v="44361"/>
    <m/>
    <x v="290"/>
    <s v="San Mateo"/>
    <m/>
  </r>
  <r>
    <n v="94404"/>
    <n v="72"/>
    <n v="96"/>
    <n v="168"/>
    <m/>
    <s v="94404"/>
    <n v="133"/>
    <n v="5"/>
    <n v="29"/>
    <n v="5"/>
    <n v="5"/>
    <n v="0"/>
    <s v="&gt;162"/>
    <n v="36086"/>
    <m/>
    <x v="291"/>
    <s v="San Mateo"/>
    <m/>
  </r>
  <r>
    <n v="94406"/>
    <n v="0"/>
    <n v="5"/>
    <s v="&gt;0"/>
    <m/>
    <s v="94406"/>
    <n v="0"/>
    <n v="0"/>
    <n v="5"/>
    <n v="0"/>
    <n v="0"/>
    <n v="0"/>
    <s v="&gt;0"/>
    <n v="0"/>
    <n v="1"/>
    <x v="2"/>
    <e v="#N/A"/>
    <m/>
  </r>
  <r>
    <n v="94407"/>
    <n v="0"/>
    <n v="5"/>
    <s v="&gt;0"/>
    <m/>
    <s v="94407"/>
    <n v="0"/>
    <n v="0"/>
    <n v="5"/>
    <n v="0"/>
    <n v="0"/>
    <n v="0"/>
    <s v="&gt;0"/>
    <n v="0"/>
    <n v="1"/>
    <x v="2"/>
    <e v="#N/A"/>
    <m/>
  </r>
  <r>
    <n v="94409"/>
    <n v="0"/>
    <n v="5"/>
    <s v="&gt;0"/>
    <m/>
    <s v="94409"/>
    <n v="0"/>
    <n v="0"/>
    <n v="5"/>
    <n v="0"/>
    <n v="0"/>
    <n v="0"/>
    <s v="&gt;0"/>
    <n v="0"/>
    <n v="1"/>
    <x v="2"/>
    <e v="#N/A"/>
    <m/>
  </r>
  <r>
    <n v="94448"/>
    <n v="0"/>
    <n v="5"/>
    <s v="&gt;0"/>
    <m/>
    <s v="94448"/>
    <n v="0"/>
    <n v="5"/>
    <n v="0"/>
    <n v="0"/>
    <n v="0"/>
    <n v="0"/>
    <s v="&gt;0"/>
    <n v="0"/>
    <n v="1"/>
    <x v="2"/>
    <e v="#N/A"/>
    <m/>
  </r>
  <r>
    <n v="94451"/>
    <n v="0"/>
    <n v="5"/>
    <s v="&gt;0"/>
    <m/>
    <s v="94451"/>
    <n v="5"/>
    <n v="0"/>
    <n v="0"/>
    <n v="0"/>
    <n v="0"/>
    <n v="0"/>
    <s v="&gt;0"/>
    <n v="0"/>
    <n v="1"/>
    <x v="2"/>
    <e v="#N/A"/>
    <m/>
  </r>
  <r>
    <n v="94461"/>
    <n v="0"/>
    <n v="5"/>
    <s v="&gt;0"/>
    <m/>
    <s v="94461"/>
    <n v="5"/>
    <n v="0"/>
    <n v="0"/>
    <n v="0"/>
    <n v="0"/>
    <n v="0"/>
    <s v="&gt;0"/>
    <n v="0"/>
    <n v="1"/>
    <x v="2"/>
    <e v="#N/A"/>
    <m/>
  </r>
  <r>
    <n v="94500"/>
    <n v="0"/>
    <n v="5"/>
    <s v="&gt;0"/>
    <m/>
    <s v="94500"/>
    <n v="0"/>
    <n v="5"/>
    <n v="0"/>
    <n v="0"/>
    <n v="0"/>
    <n v="0"/>
    <s v="&gt;0"/>
    <n v="0"/>
    <n v="1"/>
    <x v="2"/>
    <e v="#N/A"/>
    <m/>
  </r>
  <r>
    <n v="94501"/>
    <n v="219"/>
    <n v="250"/>
    <n v="469"/>
    <m/>
    <s v="94501"/>
    <n v="400"/>
    <n v="51"/>
    <n v="5"/>
    <n v="0"/>
    <n v="5"/>
    <n v="5"/>
    <s v="&gt;451"/>
    <n v="64487"/>
    <m/>
    <x v="292"/>
    <s v="Alameda"/>
    <m/>
  </r>
  <r>
    <n v="94502"/>
    <n v="53"/>
    <n v="50"/>
    <n v="103"/>
    <m/>
    <s v="94502"/>
    <n v="102"/>
    <n v="0"/>
    <n v="5"/>
    <n v="0"/>
    <n v="0"/>
    <n v="0"/>
    <s v="&gt;102"/>
    <n v="15340"/>
    <m/>
    <x v="292"/>
    <s v="Alameda"/>
    <m/>
  </r>
  <r>
    <n v="94503"/>
    <n v="104"/>
    <n v="110"/>
    <n v="214"/>
    <m/>
    <s v="94503"/>
    <n v="188"/>
    <n v="14"/>
    <n v="5"/>
    <n v="0"/>
    <n v="5"/>
    <n v="0"/>
    <s v="&gt;202"/>
    <n v="20295"/>
    <m/>
    <x v="293"/>
    <s v="Napa"/>
    <m/>
  </r>
  <r>
    <n v="94504"/>
    <n v="5"/>
    <n v="5"/>
    <s v="&gt;0"/>
    <m/>
    <s v="94504"/>
    <n v="5"/>
    <n v="0"/>
    <n v="0"/>
    <n v="0"/>
    <n v="0"/>
    <n v="0"/>
    <s v="&gt;0"/>
    <n v="0"/>
    <n v="1"/>
    <x v="2"/>
    <e v="#N/A"/>
    <m/>
  </r>
  <r>
    <n v="94505"/>
    <n v="56"/>
    <n v="46"/>
    <n v="102"/>
    <m/>
    <s v="94505"/>
    <n v="97"/>
    <n v="5"/>
    <n v="0"/>
    <n v="0"/>
    <n v="5"/>
    <n v="0"/>
    <s v="&gt;97"/>
    <n v="15974"/>
    <m/>
    <x v="0"/>
    <s v="Contra Costa"/>
    <m/>
  </r>
  <r>
    <n v="94506"/>
    <n v="71"/>
    <n v="38"/>
    <n v="109"/>
    <m/>
    <s v="94506"/>
    <n v="109"/>
    <n v="0"/>
    <n v="0"/>
    <n v="0"/>
    <n v="0"/>
    <n v="0"/>
    <n v="109"/>
    <n v="27143"/>
    <m/>
    <x v="0"/>
    <s v="Contra Costa"/>
    <m/>
  </r>
  <r>
    <n v="94507"/>
    <n v="26"/>
    <n v="47"/>
    <n v="73"/>
    <m/>
    <s v="94507"/>
    <n v="69"/>
    <n v="5"/>
    <n v="0"/>
    <n v="0"/>
    <n v="0"/>
    <n v="5"/>
    <s v="&gt;69"/>
    <n v="14059"/>
    <m/>
    <x v="0"/>
    <s v="Contra Costa"/>
    <m/>
  </r>
  <r>
    <n v="94508"/>
    <n v="5"/>
    <n v="5"/>
    <s v="&gt;0"/>
    <m/>
    <s v="94508"/>
    <n v="13"/>
    <n v="0"/>
    <n v="0"/>
    <n v="0"/>
    <n v="5"/>
    <n v="0"/>
    <s v="&gt;13"/>
    <n v="4083"/>
    <m/>
    <x v="0"/>
    <s v="Napa"/>
    <m/>
  </r>
  <r>
    <n v="94509"/>
    <n v="377"/>
    <n v="531"/>
    <n v="908"/>
    <m/>
    <s v="94509"/>
    <n v="639"/>
    <n v="71"/>
    <n v="130"/>
    <n v="47"/>
    <n v="15"/>
    <n v="5"/>
    <s v="&gt;902"/>
    <n v="69295"/>
    <m/>
    <x v="294"/>
    <s v="Contra Costa"/>
    <m/>
  </r>
  <r>
    <n v="94510"/>
    <n v="75"/>
    <n v="97"/>
    <n v="172"/>
    <m/>
    <s v="94510"/>
    <n v="147"/>
    <n v="21"/>
    <n v="0"/>
    <n v="0"/>
    <n v="5"/>
    <n v="5"/>
    <s v="&gt;168"/>
    <n v="28297"/>
    <m/>
    <x v="295"/>
    <s v="Solano"/>
    <m/>
  </r>
  <r>
    <n v="94511"/>
    <n v="5"/>
    <n v="5"/>
    <s v="&gt;0"/>
    <m/>
    <s v="94511"/>
    <n v="5"/>
    <n v="0"/>
    <n v="0"/>
    <n v="0"/>
    <n v="0"/>
    <n v="0"/>
    <s v="&gt;0"/>
    <n v="2015"/>
    <m/>
    <x v="0"/>
    <s v="Contra Costa"/>
    <m/>
  </r>
  <r>
    <n v="94512"/>
    <n v="5"/>
    <n v="5"/>
    <s v="&gt;0"/>
    <m/>
    <s v="94512"/>
    <n v="5"/>
    <n v="5"/>
    <n v="0"/>
    <n v="0"/>
    <n v="0"/>
    <n v="0"/>
    <s v="&gt;0"/>
    <n v="18"/>
    <m/>
    <x v="0"/>
    <s v="Solano"/>
    <m/>
  </r>
  <r>
    <n v="94513"/>
    <n v="373"/>
    <n v="285"/>
    <n v="658"/>
    <m/>
    <s v="94513"/>
    <n v="584"/>
    <n v="5"/>
    <n v="57"/>
    <n v="0"/>
    <n v="5"/>
    <n v="0"/>
    <s v="&gt;641"/>
    <n v="65454"/>
    <m/>
    <x v="296"/>
    <s v="Contra Costa"/>
    <m/>
  </r>
  <r>
    <n v="94514"/>
    <n v="5"/>
    <n v="5"/>
    <s v="&gt;0"/>
    <m/>
    <s v="94514"/>
    <n v="16"/>
    <n v="0"/>
    <n v="0"/>
    <n v="0"/>
    <n v="0"/>
    <n v="0"/>
    <n v="16"/>
    <n v="2081"/>
    <m/>
    <x v="0"/>
    <s v="Contra Costa"/>
    <m/>
  </r>
  <r>
    <n v="94515"/>
    <n v="19"/>
    <n v="11"/>
    <n v="30"/>
    <m/>
    <s v="94515"/>
    <n v="29"/>
    <n v="5"/>
    <n v="0"/>
    <n v="0"/>
    <n v="0"/>
    <n v="0"/>
    <s v="&gt;29"/>
    <n v="7525"/>
    <m/>
    <x v="297"/>
    <s v="Napa"/>
    <m/>
  </r>
  <r>
    <n v="94516"/>
    <n v="5"/>
    <n v="0"/>
    <s v="&gt;0"/>
    <m/>
    <s v="94516"/>
    <n v="5"/>
    <n v="0"/>
    <n v="0"/>
    <n v="0"/>
    <n v="0"/>
    <n v="0"/>
    <s v="&gt;0"/>
    <n v="233"/>
    <m/>
    <x v="0"/>
    <s v="Contra Costa"/>
    <m/>
  </r>
  <r>
    <n v="94517"/>
    <n v="36"/>
    <n v="41"/>
    <n v="77"/>
    <m/>
    <s v="94517"/>
    <n v="66"/>
    <n v="0"/>
    <n v="5"/>
    <n v="5"/>
    <n v="0"/>
    <n v="5"/>
    <s v="&gt;66"/>
    <n v="12970"/>
    <m/>
    <x v="298"/>
    <s v="Contra Costa"/>
    <m/>
  </r>
  <r>
    <n v="94518"/>
    <n v="83"/>
    <n v="144"/>
    <n v="227"/>
    <m/>
    <s v="94518"/>
    <n v="159"/>
    <n v="28"/>
    <n v="24"/>
    <n v="15"/>
    <n v="5"/>
    <n v="0"/>
    <s v="&gt;226"/>
    <n v="28846"/>
    <m/>
    <x v="299"/>
    <s v="Contra Costa"/>
    <m/>
  </r>
  <r>
    <n v="94519"/>
    <n v="89"/>
    <n v="124"/>
    <n v="213"/>
    <m/>
    <s v="94519"/>
    <n v="131"/>
    <n v="46"/>
    <n v="23"/>
    <n v="5"/>
    <n v="5"/>
    <n v="5"/>
    <s v="&gt;200"/>
    <n v="20317"/>
    <m/>
    <x v="299"/>
    <s v="Contra Costa"/>
    <m/>
  </r>
  <r>
    <n v="94520"/>
    <n v="195"/>
    <n v="215"/>
    <n v="410"/>
    <m/>
    <s v="94520"/>
    <n v="281"/>
    <n v="70"/>
    <n v="52"/>
    <n v="5"/>
    <n v="5"/>
    <n v="5"/>
    <s v="&gt;403"/>
    <n v="38709"/>
    <m/>
    <x v="299"/>
    <s v="Contra Costa"/>
    <m/>
  </r>
  <r>
    <n v="94521"/>
    <n v="166"/>
    <n v="280"/>
    <n v="446"/>
    <m/>
    <s v="94521"/>
    <n v="285"/>
    <n v="61"/>
    <n v="75"/>
    <n v="17"/>
    <n v="5"/>
    <n v="5"/>
    <s v="&gt;438"/>
    <n v="42891"/>
    <m/>
    <x v="299"/>
    <s v="Contra Costa"/>
    <m/>
  </r>
  <r>
    <n v="94522"/>
    <n v="0"/>
    <n v="5"/>
    <s v="&gt;0"/>
    <m/>
    <s v="94522"/>
    <n v="5"/>
    <n v="0"/>
    <n v="0"/>
    <n v="0"/>
    <n v="0"/>
    <n v="0"/>
    <s v="&gt;0"/>
    <n v="0"/>
    <n v="1"/>
    <x v="2"/>
    <e v="#N/A"/>
    <m/>
  </r>
  <r>
    <n v="94523"/>
    <n v="115"/>
    <n v="142"/>
    <n v="257"/>
    <m/>
    <s v="94523"/>
    <n v="192"/>
    <n v="49"/>
    <n v="5"/>
    <n v="0"/>
    <n v="0"/>
    <n v="5"/>
    <s v="&gt;241"/>
    <n v="34929"/>
    <m/>
    <x v="300"/>
    <s v="Contra Costa"/>
    <m/>
  </r>
  <r>
    <n v="94525"/>
    <n v="5"/>
    <n v="5"/>
    <s v="&gt;0"/>
    <m/>
    <s v="94525"/>
    <n v="14"/>
    <n v="0"/>
    <n v="5"/>
    <n v="0"/>
    <n v="0"/>
    <n v="0"/>
    <s v="&gt;14"/>
    <n v="3231"/>
    <m/>
    <x v="0"/>
    <s v="Contra Costa"/>
    <m/>
  </r>
  <r>
    <n v="94526"/>
    <n v="78"/>
    <n v="86"/>
    <n v="164"/>
    <m/>
    <s v="94526"/>
    <n v="147"/>
    <n v="5"/>
    <n v="5"/>
    <n v="0"/>
    <n v="5"/>
    <n v="0"/>
    <s v="&gt;147"/>
    <n v="33738"/>
    <m/>
    <x v="301"/>
    <s v="Contra Costa"/>
    <m/>
  </r>
  <r>
    <n v="94528"/>
    <n v="5"/>
    <n v="5"/>
    <s v="&gt;0"/>
    <m/>
    <s v="94528"/>
    <n v="5"/>
    <n v="0"/>
    <n v="0"/>
    <n v="0"/>
    <n v="0"/>
    <n v="0"/>
    <s v="&gt;0"/>
    <n v="804"/>
    <m/>
    <x v="0"/>
    <s v="Contra Costa"/>
    <m/>
  </r>
  <r>
    <n v="94529"/>
    <n v="5"/>
    <n v="0"/>
    <s v="&gt;0"/>
    <m/>
    <s v="94529"/>
    <n v="5"/>
    <n v="0"/>
    <n v="0"/>
    <n v="0"/>
    <n v="0"/>
    <n v="0"/>
    <s v="&gt;0"/>
    <n v="0"/>
    <n v="1"/>
    <x v="2"/>
    <e v="#N/A"/>
    <m/>
  </r>
  <r>
    <n v="94530"/>
    <n v="64"/>
    <n v="55"/>
    <n v="119"/>
    <m/>
    <s v="94530"/>
    <n v="108"/>
    <n v="5"/>
    <n v="0"/>
    <n v="0"/>
    <n v="0"/>
    <n v="5"/>
    <s v="&gt;108"/>
    <n v="25925"/>
    <m/>
    <x v="302"/>
    <s v="Contra Costa"/>
    <m/>
  </r>
  <r>
    <n v="94531"/>
    <n v="228"/>
    <n v="342"/>
    <n v="570"/>
    <m/>
    <s v="94531"/>
    <n v="390"/>
    <n v="5"/>
    <n v="137"/>
    <n v="17"/>
    <n v="14"/>
    <n v="5"/>
    <s v="&gt;558"/>
    <n v="42163"/>
    <m/>
    <x v="294"/>
    <s v="Contra Costa"/>
    <m/>
  </r>
  <r>
    <n v="94532"/>
    <n v="5"/>
    <n v="5"/>
    <s v="&gt;0"/>
    <m/>
    <s v="94532"/>
    <n v="5"/>
    <n v="5"/>
    <n v="0"/>
    <n v="0"/>
    <n v="0"/>
    <n v="0"/>
    <s v="&gt;0"/>
    <n v="0"/>
    <n v="1"/>
    <x v="2"/>
    <e v="#N/A"/>
    <m/>
  </r>
  <r>
    <n v="94533"/>
    <n v="344"/>
    <n v="594"/>
    <n v="938"/>
    <m/>
    <s v="94533"/>
    <n v="637"/>
    <n v="103"/>
    <n v="152"/>
    <n v="27"/>
    <n v="5"/>
    <n v="5"/>
    <s v="&gt;919"/>
    <n v="78695"/>
    <m/>
    <x v="303"/>
    <s v="Solano"/>
    <m/>
  </r>
  <r>
    <n v="94534"/>
    <n v="126"/>
    <n v="168"/>
    <n v="294"/>
    <m/>
    <s v="94534"/>
    <n v="224"/>
    <n v="20"/>
    <n v="37"/>
    <n v="0"/>
    <n v="5"/>
    <n v="5"/>
    <s v="&gt;281"/>
    <n v="38471"/>
    <m/>
    <x v="303"/>
    <s v="Solano"/>
    <m/>
  </r>
  <r>
    <n v="94535"/>
    <n v="31"/>
    <n v="5"/>
    <s v="&gt;31"/>
    <m/>
    <s v="94535"/>
    <n v="34"/>
    <n v="5"/>
    <n v="5"/>
    <n v="0"/>
    <n v="0"/>
    <n v="0"/>
    <s v="&gt;34"/>
    <n v="3407"/>
    <m/>
    <x v="303"/>
    <s v="Solano"/>
    <m/>
  </r>
  <r>
    <n v="94536"/>
    <n v="261"/>
    <n v="281"/>
    <n v="542"/>
    <m/>
    <s v="94536"/>
    <n v="420"/>
    <n v="73"/>
    <n v="42"/>
    <n v="5"/>
    <n v="0"/>
    <n v="5"/>
    <s v="&gt;535"/>
    <n v="74544"/>
    <m/>
    <x v="304"/>
    <s v="Alameda"/>
    <m/>
  </r>
  <r>
    <n v="94537"/>
    <n v="0"/>
    <n v="5"/>
    <s v="&gt;0"/>
    <m/>
    <s v="94537"/>
    <n v="5"/>
    <n v="0"/>
    <n v="0"/>
    <n v="0"/>
    <n v="0"/>
    <n v="0"/>
    <s v="&gt;0"/>
    <n v="0"/>
    <n v="1"/>
    <x v="2"/>
    <e v="#N/A"/>
    <m/>
  </r>
  <r>
    <n v="94538"/>
    <n v="268"/>
    <n v="322"/>
    <n v="590"/>
    <m/>
    <s v="94538"/>
    <n v="425"/>
    <n v="54"/>
    <n v="88"/>
    <n v="17"/>
    <n v="0"/>
    <n v="5"/>
    <s v="&gt;584"/>
    <n v="67283"/>
    <m/>
    <x v="304"/>
    <s v="Alameda"/>
    <m/>
  </r>
  <r>
    <n v="94539"/>
    <n v="121"/>
    <n v="133"/>
    <n v="254"/>
    <m/>
    <s v="94539"/>
    <n v="227"/>
    <n v="5"/>
    <n v="13"/>
    <n v="5"/>
    <n v="0"/>
    <n v="0"/>
    <s v="&gt;240"/>
    <n v="55006"/>
    <m/>
    <x v="304"/>
    <s v="Alameda"/>
    <m/>
  </r>
  <r>
    <n v="94540"/>
    <n v="5"/>
    <n v="5"/>
    <s v="&gt;0"/>
    <m/>
    <s v="94540"/>
    <n v="5"/>
    <n v="0"/>
    <n v="5"/>
    <n v="0"/>
    <n v="0"/>
    <n v="0"/>
    <s v="&gt;0"/>
    <n v="0"/>
    <n v="1"/>
    <x v="2"/>
    <e v="#N/A"/>
    <m/>
  </r>
  <r>
    <n v="94541"/>
    <n v="327"/>
    <n v="464"/>
    <n v="791"/>
    <m/>
    <s v="94541"/>
    <n v="540"/>
    <n v="43"/>
    <n v="160"/>
    <n v="28"/>
    <n v="5"/>
    <n v="14"/>
    <s v="&gt;785"/>
    <n v="66182"/>
    <m/>
    <x v="305"/>
    <s v="Alameda"/>
    <m/>
  </r>
  <r>
    <n v="94542"/>
    <n v="35"/>
    <n v="55"/>
    <n v="90"/>
    <m/>
    <s v="94542"/>
    <n v="66"/>
    <n v="5"/>
    <n v="14"/>
    <n v="0"/>
    <n v="5"/>
    <n v="5"/>
    <s v="&gt;80"/>
    <n v="15149"/>
    <m/>
    <x v="305"/>
    <s v="Alameda"/>
    <m/>
  </r>
  <r>
    <n v="94543"/>
    <n v="5"/>
    <n v="0"/>
    <s v="&gt;0"/>
    <m/>
    <s v="94543"/>
    <n v="5"/>
    <n v="0"/>
    <n v="0"/>
    <n v="0"/>
    <n v="0"/>
    <n v="0"/>
    <s v="&gt;0"/>
    <n v="0"/>
    <n v="1"/>
    <x v="2"/>
    <e v="#N/A"/>
    <m/>
  </r>
  <r>
    <n v="94544"/>
    <n v="362"/>
    <n v="362"/>
    <n v="724"/>
    <m/>
    <s v="94544"/>
    <n v="594"/>
    <n v="31"/>
    <n v="84"/>
    <n v="5"/>
    <n v="5"/>
    <n v="5"/>
    <s v="&gt;709"/>
    <n v="78333"/>
    <m/>
    <x v="305"/>
    <s v="Alameda"/>
    <m/>
  </r>
  <r>
    <n v="94545"/>
    <n v="140"/>
    <n v="253"/>
    <n v="393"/>
    <m/>
    <s v="94545"/>
    <n v="248"/>
    <n v="5"/>
    <n v="81"/>
    <n v="58"/>
    <n v="0"/>
    <n v="0"/>
    <s v="&gt;387"/>
    <n v="32552"/>
    <m/>
    <x v="305"/>
    <s v="Alameda"/>
    <m/>
  </r>
  <r>
    <n v="94546"/>
    <n v="203"/>
    <n v="195"/>
    <n v="398"/>
    <m/>
    <s v="94546"/>
    <n v="341"/>
    <n v="12"/>
    <n v="21"/>
    <n v="5"/>
    <n v="5"/>
    <n v="19"/>
    <s v="&gt;393"/>
    <n v="45085"/>
    <m/>
    <x v="0"/>
    <s v="Alameda"/>
    <m/>
  </r>
  <r>
    <n v="94547"/>
    <n v="98"/>
    <n v="122"/>
    <n v="220"/>
    <m/>
    <s v="94547"/>
    <n v="181"/>
    <n v="5"/>
    <n v="29"/>
    <n v="0"/>
    <n v="5"/>
    <n v="0"/>
    <s v="&gt;210"/>
    <n v="26090"/>
    <m/>
    <x v="306"/>
    <s v="Contra Costa"/>
    <m/>
  </r>
  <r>
    <n v="94548"/>
    <n v="5"/>
    <n v="0"/>
    <s v="&gt;0"/>
    <m/>
    <s v="94548"/>
    <n v="5"/>
    <n v="0"/>
    <n v="0"/>
    <n v="0"/>
    <n v="0"/>
    <n v="0"/>
    <s v="&gt;0"/>
    <n v="248"/>
    <m/>
    <x v="0"/>
    <s v="Contra Costa"/>
    <m/>
  </r>
  <r>
    <n v="94549"/>
    <n v="99"/>
    <n v="90"/>
    <n v="189"/>
    <m/>
    <s v="94549"/>
    <n v="153"/>
    <n v="35"/>
    <n v="5"/>
    <n v="0"/>
    <n v="0"/>
    <n v="0"/>
    <s v="&gt;188"/>
    <n v="29344"/>
    <m/>
    <x v="307"/>
    <s v="Contra Costa"/>
    <m/>
  </r>
  <r>
    <n v="94550"/>
    <n v="176"/>
    <n v="212"/>
    <n v="388"/>
    <m/>
    <s v="94550"/>
    <n v="306"/>
    <n v="44"/>
    <n v="34"/>
    <n v="0"/>
    <n v="0"/>
    <n v="5"/>
    <s v="&gt;384"/>
    <n v="52617"/>
    <m/>
    <x v="308"/>
    <s v="Alameda"/>
    <m/>
  </r>
  <r>
    <n v="94551"/>
    <n v="183"/>
    <n v="99"/>
    <n v="282"/>
    <m/>
    <s v="94551"/>
    <n v="251"/>
    <n v="20"/>
    <n v="5"/>
    <n v="0"/>
    <n v="5"/>
    <n v="5"/>
    <s v="&gt;271"/>
    <n v="48151"/>
    <m/>
    <x v="308"/>
    <s v="Alameda"/>
    <m/>
  </r>
  <r>
    <n v="94552"/>
    <n v="44"/>
    <n v="36"/>
    <n v="80"/>
    <m/>
    <s v="94552"/>
    <n v="74"/>
    <n v="0"/>
    <n v="5"/>
    <n v="0"/>
    <n v="5"/>
    <n v="0"/>
    <s v="&gt;74"/>
    <n v="15220"/>
    <m/>
    <x v="0"/>
    <s v="Alameda"/>
    <m/>
  </r>
  <r>
    <n v="94553"/>
    <n v="157"/>
    <n v="181"/>
    <n v="338"/>
    <m/>
    <s v="94553"/>
    <n v="284"/>
    <n v="33"/>
    <n v="14"/>
    <n v="0"/>
    <n v="0"/>
    <n v="5"/>
    <s v="&gt;331"/>
    <n v="49801"/>
    <m/>
    <x v="309"/>
    <s v="Contra Costa"/>
    <m/>
  </r>
  <r>
    <n v="94554"/>
    <n v="0"/>
    <n v="5"/>
    <s v="&gt;0"/>
    <m/>
    <s v="94554"/>
    <n v="5"/>
    <n v="0"/>
    <n v="0"/>
    <n v="0"/>
    <n v="0"/>
    <n v="0"/>
    <s v="&gt;0"/>
    <n v="0"/>
    <n v="1"/>
    <x v="2"/>
    <e v="#N/A"/>
    <m/>
  </r>
  <r>
    <n v="94555"/>
    <n v="141"/>
    <n v="104"/>
    <n v="245"/>
    <m/>
    <s v="94555"/>
    <n v="225"/>
    <n v="5"/>
    <n v="16"/>
    <n v="0"/>
    <n v="5"/>
    <n v="0"/>
    <s v="&gt;241"/>
    <n v="38017"/>
    <m/>
    <x v="304"/>
    <s v="Alameda"/>
    <m/>
  </r>
  <r>
    <n v="94556"/>
    <n v="44"/>
    <n v="32"/>
    <n v="76"/>
    <m/>
    <s v="94556"/>
    <n v="73"/>
    <n v="5"/>
    <n v="0"/>
    <n v="0"/>
    <n v="0"/>
    <n v="0"/>
    <s v="&gt;73"/>
    <n v="15776"/>
    <m/>
    <x v="310"/>
    <s v="Contra Costa"/>
    <m/>
  </r>
  <r>
    <n v="94558"/>
    <n v="271"/>
    <n v="348"/>
    <n v="619"/>
    <m/>
    <s v="94558"/>
    <n v="441"/>
    <n v="150"/>
    <n v="5"/>
    <n v="5"/>
    <n v="5"/>
    <n v="5"/>
    <s v="&gt;591"/>
    <n v="66854"/>
    <m/>
    <x v="311"/>
    <s v="Napa"/>
    <m/>
  </r>
  <r>
    <n v="94559"/>
    <n v="76"/>
    <n v="155"/>
    <n v="231"/>
    <m/>
    <s v="94559"/>
    <n v="135"/>
    <n v="84"/>
    <n v="5"/>
    <n v="5"/>
    <n v="0"/>
    <n v="5"/>
    <s v="&gt;219"/>
    <n v="27564"/>
    <m/>
    <x v="311"/>
    <s v="Napa"/>
    <m/>
  </r>
  <r>
    <n v="94560"/>
    <n v="169"/>
    <n v="134"/>
    <n v="303"/>
    <m/>
    <s v="94560"/>
    <n v="270"/>
    <n v="14"/>
    <n v="19"/>
    <n v="0"/>
    <n v="0"/>
    <n v="0"/>
    <n v="303"/>
    <n v="48148"/>
    <m/>
    <x v="312"/>
    <s v="Alameda"/>
    <m/>
  </r>
  <r>
    <n v="94561"/>
    <n v="260"/>
    <n v="319"/>
    <n v="579"/>
    <m/>
    <s v="94561"/>
    <n v="406"/>
    <n v="31"/>
    <n v="97"/>
    <n v="26"/>
    <n v="17"/>
    <n v="5"/>
    <s v="&gt;577"/>
    <n v="43031"/>
    <m/>
    <x v="313"/>
    <s v="Contra Costa"/>
    <m/>
  </r>
  <r>
    <n v="94562"/>
    <n v="0"/>
    <n v="5"/>
    <s v="&gt;0"/>
    <m/>
    <s v="94562"/>
    <n v="5"/>
    <n v="0"/>
    <n v="0"/>
    <n v="0"/>
    <n v="0"/>
    <n v="0"/>
    <s v="&gt;0"/>
    <n v="0"/>
    <n v="1"/>
    <x v="2"/>
    <e v="#N/A"/>
    <m/>
  </r>
  <r>
    <n v="94563"/>
    <n v="45"/>
    <n v="30"/>
    <n v="75"/>
    <m/>
    <s v="94563"/>
    <n v="72"/>
    <n v="5"/>
    <n v="0"/>
    <n v="0"/>
    <n v="0"/>
    <n v="0"/>
    <s v="&gt;72"/>
    <n v="19351"/>
    <m/>
    <x v="314"/>
    <s v="Contra Costa"/>
    <m/>
  </r>
  <r>
    <n v="94564"/>
    <n v="71"/>
    <n v="91"/>
    <n v="162"/>
    <m/>
    <s v="94564"/>
    <n v="135"/>
    <n v="12"/>
    <n v="13"/>
    <n v="0"/>
    <n v="5"/>
    <n v="0"/>
    <s v="&gt;160"/>
    <n v="19201"/>
    <m/>
    <x v="315"/>
    <s v="Contra Costa"/>
    <m/>
  </r>
  <r>
    <n v="94565"/>
    <n v="549"/>
    <n v="483"/>
    <n v="1032"/>
    <m/>
    <s v="94565"/>
    <n v="862"/>
    <n v="65"/>
    <n v="68"/>
    <n v="11"/>
    <n v="19"/>
    <n v="5"/>
    <s v="&gt;1025"/>
    <n v="97249"/>
    <m/>
    <x v="316"/>
    <s v="Contra Costa"/>
    <m/>
  </r>
  <r>
    <n v="94566"/>
    <n v="142"/>
    <n v="152"/>
    <n v="294"/>
    <m/>
    <s v="94566"/>
    <n v="232"/>
    <n v="58"/>
    <n v="5"/>
    <n v="0"/>
    <n v="0"/>
    <n v="5"/>
    <s v="&gt;290"/>
    <n v="45050"/>
    <m/>
    <x v="317"/>
    <s v="Alameda"/>
    <m/>
  </r>
  <r>
    <n v="94567"/>
    <n v="5"/>
    <n v="5"/>
    <s v="&gt;0"/>
    <m/>
    <s v="94567"/>
    <n v="5"/>
    <n v="0"/>
    <n v="0"/>
    <n v="0"/>
    <n v="0"/>
    <n v="0"/>
    <s v="&gt;0"/>
    <n v="869"/>
    <m/>
    <x v="0"/>
    <s v="Napa"/>
    <m/>
  </r>
  <r>
    <n v="94568"/>
    <n v="277"/>
    <n v="203"/>
    <n v="480"/>
    <m/>
    <s v="94568"/>
    <n v="380"/>
    <n v="36"/>
    <n v="38"/>
    <n v="21"/>
    <n v="5"/>
    <n v="5"/>
    <s v="&gt;475"/>
    <n v="57395"/>
    <m/>
    <x v="318"/>
    <s v="Alameda"/>
    <m/>
  </r>
  <r>
    <n v="94569"/>
    <n v="0"/>
    <n v="5"/>
    <s v="&gt;0"/>
    <m/>
    <s v="94569"/>
    <n v="0"/>
    <n v="5"/>
    <n v="0"/>
    <n v="0"/>
    <n v="0"/>
    <n v="0"/>
    <s v="&gt;0"/>
    <n v="242"/>
    <m/>
    <x v="0"/>
    <s v="Contra Costa"/>
    <m/>
  </r>
  <r>
    <n v="94570"/>
    <n v="0"/>
    <n v="5"/>
    <s v="&gt;0"/>
    <m/>
    <s v="94570"/>
    <n v="0"/>
    <n v="0"/>
    <n v="0"/>
    <n v="0"/>
    <n v="5"/>
    <n v="0"/>
    <s v="&gt;0"/>
    <n v="0"/>
    <n v="1"/>
    <x v="2"/>
    <e v="#N/A"/>
    <m/>
  </r>
  <r>
    <n v="94571"/>
    <n v="18"/>
    <n v="23"/>
    <n v="41"/>
    <m/>
    <s v="94571"/>
    <n v="36"/>
    <n v="5"/>
    <n v="5"/>
    <n v="0"/>
    <n v="5"/>
    <n v="0"/>
    <s v="&gt;36"/>
    <n v="10330"/>
    <m/>
    <x v="319"/>
    <s v="Solano"/>
    <m/>
  </r>
  <r>
    <n v="94572"/>
    <n v="29"/>
    <n v="61"/>
    <n v="90"/>
    <m/>
    <s v="94572"/>
    <n v="65"/>
    <n v="5"/>
    <n v="20"/>
    <n v="0"/>
    <n v="5"/>
    <n v="0"/>
    <s v="&gt;85"/>
    <n v="9997"/>
    <m/>
    <x v="0"/>
    <s v="Contra Costa"/>
    <m/>
  </r>
  <r>
    <n v="94573"/>
    <n v="5"/>
    <n v="5"/>
    <s v="&gt;0"/>
    <m/>
    <s v="94573"/>
    <n v="5"/>
    <n v="0"/>
    <n v="0"/>
    <n v="0"/>
    <n v="0"/>
    <n v="0"/>
    <s v="&gt;0"/>
    <n v="70"/>
    <m/>
    <x v="0"/>
    <s v="Napa"/>
    <m/>
  </r>
  <r>
    <n v="94574"/>
    <n v="12"/>
    <n v="20"/>
    <n v="32"/>
    <m/>
    <s v="94574"/>
    <n v="31"/>
    <n v="5"/>
    <n v="0"/>
    <n v="0"/>
    <n v="0"/>
    <n v="0"/>
    <s v="&gt;31"/>
    <n v="8527"/>
    <m/>
    <x v="320"/>
    <s v="Napa"/>
    <m/>
  </r>
  <r>
    <n v="94575"/>
    <n v="5"/>
    <n v="0"/>
    <s v="&gt;0"/>
    <m/>
    <s v="94575"/>
    <n v="5"/>
    <n v="0"/>
    <n v="0"/>
    <n v="0"/>
    <n v="0"/>
    <n v="0"/>
    <s v="&gt;0"/>
    <n v="1176"/>
    <m/>
    <x v="310"/>
    <s v="Contra Costa"/>
    <m/>
  </r>
  <r>
    <n v="94576"/>
    <n v="0"/>
    <n v="5"/>
    <s v="&gt;0"/>
    <m/>
    <s v="94576"/>
    <n v="5"/>
    <n v="0"/>
    <n v="0"/>
    <n v="0"/>
    <n v="0"/>
    <n v="0"/>
    <s v="&gt;0"/>
    <n v="123"/>
    <m/>
    <x v="0"/>
    <s v="Napa"/>
    <m/>
  </r>
  <r>
    <n v="94577"/>
    <n v="219"/>
    <n v="296"/>
    <n v="515"/>
    <m/>
    <s v="94577"/>
    <n v="368"/>
    <n v="96"/>
    <n v="32"/>
    <n v="5"/>
    <n v="5"/>
    <n v="5"/>
    <s v="&gt;496"/>
    <n v="48520"/>
    <m/>
    <x v="321"/>
    <s v="Alameda"/>
    <m/>
  </r>
  <r>
    <n v="94578"/>
    <n v="217"/>
    <n v="180"/>
    <n v="397"/>
    <m/>
    <s v="94578"/>
    <n v="332"/>
    <n v="36"/>
    <n v="14"/>
    <n v="5"/>
    <n v="5"/>
    <n v="5"/>
    <s v="&gt;382"/>
    <n v="42468"/>
    <m/>
    <x v="321"/>
    <s v="Alameda"/>
    <m/>
  </r>
  <r>
    <n v="94579"/>
    <n v="105"/>
    <n v="81"/>
    <n v="186"/>
    <m/>
    <s v="94579"/>
    <n v="169"/>
    <n v="5"/>
    <n v="5"/>
    <n v="0"/>
    <n v="0"/>
    <n v="5"/>
    <s v="&gt;169"/>
    <n v="21541"/>
    <m/>
    <x v="321"/>
    <s v="Alameda"/>
    <m/>
  </r>
  <r>
    <n v="94580"/>
    <n v="128"/>
    <n v="146"/>
    <n v="274"/>
    <m/>
    <s v="94580"/>
    <n v="232"/>
    <n v="5"/>
    <n v="18"/>
    <n v="5"/>
    <n v="5"/>
    <n v="5"/>
    <s v="&gt;250"/>
    <n v="29661"/>
    <m/>
    <x v="0"/>
    <s v="Alameda"/>
    <m/>
  </r>
  <r>
    <n v="94581"/>
    <n v="0"/>
    <n v="5"/>
    <s v="&gt;0"/>
    <m/>
    <s v="94581"/>
    <n v="5"/>
    <n v="0"/>
    <n v="5"/>
    <n v="0"/>
    <n v="0"/>
    <n v="5"/>
    <s v="&gt;0"/>
    <n v="0"/>
    <n v="1"/>
    <x v="2"/>
    <e v="#N/A"/>
    <m/>
  </r>
  <r>
    <n v="94582"/>
    <n v="164"/>
    <n v="106"/>
    <n v="270"/>
    <m/>
    <s v="94582"/>
    <n v="259"/>
    <n v="5"/>
    <n v="0"/>
    <n v="5"/>
    <n v="5"/>
    <n v="0"/>
    <s v="&gt;259"/>
    <n v="44721"/>
    <m/>
    <x v="322"/>
    <s v="Contra Costa"/>
    <m/>
  </r>
  <r>
    <n v="94583"/>
    <n v="138"/>
    <n v="139"/>
    <n v="277"/>
    <m/>
    <s v="94583"/>
    <n v="233"/>
    <n v="5"/>
    <n v="24"/>
    <n v="5"/>
    <n v="0"/>
    <n v="0"/>
    <s v="&gt;257"/>
    <n v="38527"/>
    <m/>
    <x v="322"/>
    <s v="Contra Costa"/>
    <m/>
  </r>
  <r>
    <n v="94584"/>
    <n v="0"/>
    <n v="5"/>
    <s v="&gt;0"/>
    <m/>
    <s v="94584"/>
    <n v="0"/>
    <n v="5"/>
    <n v="0"/>
    <n v="0"/>
    <n v="0"/>
    <n v="0"/>
    <s v="&gt;0"/>
    <n v="0"/>
    <n v="1"/>
    <x v="2"/>
    <e v="#N/A"/>
    <m/>
  </r>
  <r>
    <n v="94585"/>
    <n v="152"/>
    <n v="219"/>
    <n v="371"/>
    <m/>
    <s v="94585"/>
    <n v="283"/>
    <n v="26"/>
    <n v="35"/>
    <n v="0"/>
    <n v="26"/>
    <n v="5"/>
    <s v="&gt;370"/>
    <n v="29351"/>
    <m/>
    <x v="303"/>
    <s v="Solano"/>
    <m/>
  </r>
  <r>
    <n v="94586"/>
    <n v="5"/>
    <n v="5"/>
    <s v="&gt;0"/>
    <m/>
    <s v="94586"/>
    <n v="5"/>
    <n v="5"/>
    <n v="5"/>
    <n v="0"/>
    <n v="0"/>
    <n v="0"/>
    <s v="&gt;0"/>
    <n v="817"/>
    <m/>
    <x v="0"/>
    <s v="Alameda"/>
    <m/>
  </r>
  <r>
    <n v="94587"/>
    <n v="263"/>
    <n v="476"/>
    <n v="739"/>
    <m/>
    <s v="94587"/>
    <n v="494"/>
    <n v="21"/>
    <n v="212"/>
    <n v="5"/>
    <n v="5"/>
    <n v="5"/>
    <s v="&gt;727"/>
    <n v="75067"/>
    <m/>
    <x v="323"/>
    <s v="Alameda"/>
    <m/>
  </r>
  <r>
    <n v="94588"/>
    <n v="134"/>
    <n v="77"/>
    <n v="211"/>
    <m/>
    <s v="94588"/>
    <n v="205"/>
    <n v="5"/>
    <n v="5"/>
    <n v="0"/>
    <n v="0"/>
    <n v="0"/>
    <s v="&gt;205"/>
    <n v="36324"/>
    <m/>
    <x v="317"/>
    <s v="Alameda"/>
    <m/>
  </r>
  <r>
    <n v="94589"/>
    <n v="104"/>
    <n v="219"/>
    <n v="323"/>
    <m/>
    <s v="94589"/>
    <n v="210"/>
    <n v="35"/>
    <n v="50"/>
    <n v="14"/>
    <n v="5"/>
    <n v="5"/>
    <s v="&gt;309"/>
    <n v="30206"/>
    <m/>
    <x v="324"/>
    <s v="Solano"/>
    <m/>
  </r>
  <r>
    <n v="94590"/>
    <n v="125"/>
    <n v="221"/>
    <n v="346"/>
    <m/>
    <s v="94590"/>
    <n v="242"/>
    <n v="59"/>
    <n v="29"/>
    <n v="5"/>
    <n v="5"/>
    <n v="5"/>
    <s v="&gt;330"/>
    <n v="37378"/>
    <m/>
    <x v="324"/>
    <s v="Solano"/>
    <m/>
  </r>
  <r>
    <n v="94591"/>
    <n v="165"/>
    <n v="278"/>
    <n v="443"/>
    <m/>
    <s v="94591"/>
    <n v="320"/>
    <n v="21"/>
    <n v="48"/>
    <n v="34"/>
    <n v="15"/>
    <n v="5"/>
    <s v="&gt;438"/>
    <n v="56333"/>
    <m/>
    <x v="324"/>
    <s v="Solano"/>
    <m/>
  </r>
  <r>
    <n v="94592"/>
    <n v="5"/>
    <n v="5"/>
    <s v="&gt;0"/>
    <m/>
    <s v="94592"/>
    <n v="5"/>
    <n v="0"/>
    <n v="0"/>
    <n v="0"/>
    <n v="0"/>
    <n v="0"/>
    <s v="&gt;0"/>
    <n v="1038"/>
    <m/>
    <x v="324"/>
    <s v="Solano"/>
    <m/>
  </r>
  <r>
    <n v="94594"/>
    <n v="0"/>
    <n v="5"/>
    <s v="&gt;0"/>
    <m/>
    <s v="94594"/>
    <n v="5"/>
    <n v="0"/>
    <n v="0"/>
    <n v="0"/>
    <n v="0"/>
    <n v="0"/>
    <s v="&gt;0"/>
    <n v="0"/>
    <n v="1"/>
    <x v="2"/>
    <e v="#N/A"/>
    <m/>
  </r>
  <r>
    <n v="94595"/>
    <n v="32"/>
    <n v="39"/>
    <n v="71"/>
    <m/>
    <s v="94595"/>
    <n v="60"/>
    <n v="5"/>
    <n v="0"/>
    <n v="0"/>
    <n v="0"/>
    <n v="5"/>
    <s v="&gt;60"/>
    <n v="17730"/>
    <m/>
    <x v="325"/>
    <s v="Contra Costa"/>
    <m/>
  </r>
  <r>
    <n v="94596"/>
    <n v="65"/>
    <n v="87"/>
    <n v="152"/>
    <m/>
    <s v="94596"/>
    <n v="115"/>
    <n v="33"/>
    <n v="0"/>
    <n v="5"/>
    <n v="5"/>
    <n v="0"/>
    <s v="&gt;148"/>
    <n v="22247"/>
    <m/>
    <x v="325"/>
    <s v="Contra Costa"/>
    <m/>
  </r>
  <r>
    <n v="94597"/>
    <n v="69"/>
    <n v="76"/>
    <n v="145"/>
    <m/>
    <s v="94597"/>
    <n v="98"/>
    <n v="40"/>
    <n v="5"/>
    <n v="5"/>
    <n v="0"/>
    <n v="0"/>
    <s v="&gt;138"/>
    <n v="23263"/>
    <m/>
    <x v="325"/>
    <s v="Contra Costa"/>
    <m/>
  </r>
  <r>
    <n v="94598"/>
    <n v="90"/>
    <n v="85"/>
    <n v="175"/>
    <m/>
    <s v="94598"/>
    <n v="142"/>
    <n v="5"/>
    <n v="22"/>
    <n v="5"/>
    <n v="5"/>
    <n v="5"/>
    <s v="&gt;164"/>
    <n v="26666"/>
    <m/>
    <x v="325"/>
    <s v="Contra Costa"/>
    <m/>
  </r>
  <r>
    <n v="94599"/>
    <n v="5"/>
    <n v="5"/>
    <s v="&gt;0"/>
    <m/>
    <s v="94599"/>
    <n v="5"/>
    <n v="0"/>
    <n v="0"/>
    <n v="0"/>
    <n v="0"/>
    <n v="0"/>
    <s v="&gt;0"/>
    <n v="3070"/>
    <m/>
    <x v="326"/>
    <s v="Napa"/>
    <m/>
  </r>
  <r>
    <n v="94600"/>
    <n v="0"/>
    <n v="5"/>
    <s v="&gt;0"/>
    <m/>
    <s v="94600"/>
    <n v="0"/>
    <n v="0"/>
    <n v="0"/>
    <n v="5"/>
    <n v="0"/>
    <n v="0"/>
    <s v="&gt;0"/>
    <n v="0"/>
    <n v="1"/>
    <x v="2"/>
    <e v="#N/A"/>
    <m/>
  </r>
  <r>
    <n v="94601"/>
    <n v="328"/>
    <n v="204"/>
    <n v="532"/>
    <m/>
    <s v="94601"/>
    <n v="498"/>
    <n v="23"/>
    <n v="5"/>
    <n v="0"/>
    <n v="5"/>
    <n v="5"/>
    <s v="&gt;521"/>
    <n v="53104"/>
    <m/>
    <x v="327"/>
    <s v="Alameda"/>
    <m/>
  </r>
  <r>
    <n v="94602"/>
    <n v="84"/>
    <n v="87"/>
    <n v="171"/>
    <m/>
    <s v="94602"/>
    <n v="149"/>
    <n v="11"/>
    <n v="5"/>
    <n v="0"/>
    <n v="5"/>
    <n v="5"/>
    <s v="&gt;160"/>
    <n v="29593"/>
    <m/>
    <x v="327"/>
    <s v="Alameda"/>
    <m/>
  </r>
  <r>
    <n v="94603"/>
    <n v="252"/>
    <n v="209"/>
    <n v="461"/>
    <m/>
    <s v="94603"/>
    <n v="411"/>
    <n v="25"/>
    <n v="16"/>
    <n v="0"/>
    <n v="5"/>
    <n v="5"/>
    <s v="&gt;452"/>
    <n v="35486"/>
    <m/>
    <x v="327"/>
    <s v="Alameda"/>
    <m/>
  </r>
  <r>
    <n v="94604"/>
    <n v="0"/>
    <n v="5"/>
    <s v="&gt;0"/>
    <m/>
    <s v="94604"/>
    <n v="0"/>
    <n v="5"/>
    <n v="0"/>
    <n v="0"/>
    <n v="0"/>
    <n v="0"/>
    <s v="&gt;0"/>
    <n v="0"/>
    <n v="1"/>
    <x v="2"/>
    <e v="#N/A"/>
    <m/>
  </r>
  <r>
    <n v="94605"/>
    <n v="235"/>
    <n v="252"/>
    <n v="487"/>
    <m/>
    <s v="94605"/>
    <n v="376"/>
    <n v="38"/>
    <n v="65"/>
    <n v="0"/>
    <n v="5"/>
    <n v="5"/>
    <s v="&gt;479"/>
    <n v="43167"/>
    <m/>
    <x v="327"/>
    <s v="Alameda"/>
    <m/>
  </r>
  <r>
    <n v="94606"/>
    <n v="136"/>
    <n v="147"/>
    <n v="283"/>
    <m/>
    <s v="94606"/>
    <n v="253"/>
    <n v="20"/>
    <n v="5"/>
    <n v="0"/>
    <n v="0"/>
    <n v="5"/>
    <s v="&gt;273"/>
    <n v="37640"/>
    <m/>
    <x v="327"/>
    <s v="Alameda"/>
    <m/>
  </r>
  <r>
    <n v="94607"/>
    <n v="95"/>
    <n v="93"/>
    <n v="188"/>
    <m/>
    <s v="94607"/>
    <n v="147"/>
    <n v="35"/>
    <n v="0"/>
    <n v="0"/>
    <n v="0"/>
    <n v="5"/>
    <s v="&gt;182"/>
    <n v="25723"/>
    <m/>
    <x v="327"/>
    <s v="Alameda"/>
    <m/>
  </r>
  <r>
    <n v="94608"/>
    <n v="77"/>
    <n v="112"/>
    <n v="189"/>
    <m/>
    <s v="94608"/>
    <n v="143"/>
    <n v="38"/>
    <n v="5"/>
    <n v="0"/>
    <n v="5"/>
    <n v="5"/>
    <s v="&gt;181"/>
    <n v="31572"/>
    <m/>
    <x v="328"/>
    <s v="Alameda"/>
    <m/>
  </r>
  <r>
    <n v="94609"/>
    <n v="44"/>
    <n v="50"/>
    <n v="94"/>
    <m/>
    <s v="94609"/>
    <n v="73"/>
    <n v="13"/>
    <n v="5"/>
    <n v="0"/>
    <n v="5"/>
    <n v="5"/>
    <s v="&gt;86"/>
    <n v="23729"/>
    <m/>
    <x v="327"/>
    <s v="Alameda"/>
    <m/>
  </r>
  <r>
    <n v="94610"/>
    <n v="62"/>
    <n v="99"/>
    <n v="161"/>
    <m/>
    <s v="94610"/>
    <n v="96"/>
    <n v="25"/>
    <n v="39"/>
    <n v="0"/>
    <n v="5"/>
    <n v="0"/>
    <s v="&gt;160"/>
    <n v="31553"/>
    <m/>
    <x v="327"/>
    <s v="Alameda"/>
    <m/>
  </r>
  <r>
    <n v="94611"/>
    <n v="75"/>
    <n v="59"/>
    <n v="134"/>
    <m/>
    <s v="94611"/>
    <n v="121"/>
    <n v="11"/>
    <n v="0"/>
    <n v="0"/>
    <n v="5"/>
    <n v="0"/>
    <s v="&gt;132"/>
    <n v="39042"/>
    <m/>
    <x v="327"/>
    <s v="Alameda"/>
    <m/>
  </r>
  <r>
    <n v="94612"/>
    <n v="36"/>
    <n v="48"/>
    <n v="84"/>
    <m/>
    <s v="94612"/>
    <n v="50"/>
    <n v="29"/>
    <n v="5"/>
    <n v="0"/>
    <n v="5"/>
    <n v="5"/>
    <s v="&gt;79"/>
    <n v="16203"/>
    <m/>
    <x v="327"/>
    <s v="Alameda"/>
    <m/>
  </r>
  <r>
    <n v="94614"/>
    <n v="0"/>
    <n v="5"/>
    <s v="&gt;0"/>
    <m/>
    <s v="94614"/>
    <n v="0"/>
    <n v="0"/>
    <n v="0"/>
    <n v="0"/>
    <n v="0"/>
    <n v="5"/>
    <s v="&gt;0"/>
    <n v="0"/>
    <n v="1"/>
    <x v="2"/>
    <e v="#N/A"/>
    <m/>
  </r>
  <r>
    <n v="94615"/>
    <n v="0"/>
    <n v="5"/>
    <s v="&gt;0"/>
    <m/>
    <s v="94615"/>
    <n v="5"/>
    <n v="0"/>
    <n v="0"/>
    <n v="0"/>
    <n v="0"/>
    <n v="0"/>
    <s v="&gt;0"/>
    <n v="0"/>
    <n v="1"/>
    <x v="2"/>
    <e v="#N/A"/>
    <m/>
  </r>
  <r>
    <n v="94617"/>
    <n v="0"/>
    <n v="5"/>
    <s v="&gt;0"/>
    <m/>
    <s v="94617"/>
    <n v="0"/>
    <n v="0"/>
    <n v="0"/>
    <n v="0"/>
    <n v="0"/>
    <n v="5"/>
    <s v="&gt;0"/>
    <n v="0"/>
    <n v="1"/>
    <x v="2"/>
    <e v="#N/A"/>
    <m/>
  </r>
  <r>
    <n v="94618"/>
    <n v="29"/>
    <n v="23"/>
    <n v="52"/>
    <m/>
    <s v="94618"/>
    <n v="45"/>
    <n v="5"/>
    <n v="0"/>
    <n v="0"/>
    <n v="5"/>
    <n v="0"/>
    <s v="&gt;45"/>
    <n v="17110"/>
    <m/>
    <x v="327"/>
    <s v="Alameda"/>
    <m/>
  </r>
  <r>
    <n v="94619"/>
    <n v="88"/>
    <n v="86"/>
    <n v="174"/>
    <m/>
    <s v="94619"/>
    <n v="149"/>
    <n v="11"/>
    <n v="5"/>
    <n v="0"/>
    <n v="5"/>
    <n v="5"/>
    <s v="&gt;160"/>
    <n v="24833"/>
    <m/>
    <x v="327"/>
    <s v="Alameda"/>
    <m/>
  </r>
  <r>
    <n v="94620"/>
    <n v="5"/>
    <n v="0"/>
    <s v="&gt;0"/>
    <m/>
    <s v="94620"/>
    <n v="5"/>
    <n v="0"/>
    <n v="0"/>
    <n v="0"/>
    <n v="0"/>
    <n v="0"/>
    <s v="&gt;0"/>
    <n v="0"/>
    <n v="1"/>
    <x v="2"/>
    <e v="#N/A"/>
    <m/>
  </r>
  <r>
    <n v="94621"/>
    <n v="266"/>
    <n v="196"/>
    <n v="462"/>
    <m/>
    <s v="94621"/>
    <n v="407"/>
    <n v="36"/>
    <n v="11"/>
    <n v="0"/>
    <n v="5"/>
    <n v="5"/>
    <s v="&gt;454"/>
    <n v="33820"/>
    <m/>
    <x v="327"/>
    <s v="Alameda"/>
    <m/>
  </r>
  <r>
    <n v="94622"/>
    <n v="0"/>
    <n v="5"/>
    <s v="&gt;0"/>
    <m/>
    <s v="94622"/>
    <n v="0"/>
    <n v="5"/>
    <n v="0"/>
    <n v="0"/>
    <n v="0"/>
    <n v="0"/>
    <s v="&gt;0"/>
    <n v="0"/>
    <n v="1"/>
    <x v="2"/>
    <e v="#N/A"/>
    <m/>
  </r>
  <r>
    <n v="94623"/>
    <n v="0"/>
    <n v="5"/>
    <s v="&gt;0"/>
    <m/>
    <s v="94623"/>
    <n v="5"/>
    <n v="0"/>
    <n v="0"/>
    <n v="0"/>
    <n v="0"/>
    <n v="0"/>
    <s v="&gt;0"/>
    <n v="0"/>
    <n v="1"/>
    <x v="2"/>
    <e v="#N/A"/>
    <m/>
  </r>
  <r>
    <n v="94624"/>
    <n v="5"/>
    <n v="0"/>
    <s v="&gt;0"/>
    <m/>
    <s v="94624"/>
    <n v="5"/>
    <n v="0"/>
    <n v="0"/>
    <n v="0"/>
    <n v="0"/>
    <n v="0"/>
    <s v="&gt;0"/>
    <n v="0"/>
    <n v="1"/>
    <x v="2"/>
    <e v="#N/A"/>
    <m/>
  </r>
  <r>
    <n v="94644"/>
    <n v="5"/>
    <n v="5"/>
    <s v="&gt;0"/>
    <m/>
    <s v="94644"/>
    <n v="5"/>
    <n v="0"/>
    <n v="0"/>
    <n v="0"/>
    <n v="0"/>
    <n v="0"/>
    <s v="&gt;0"/>
    <n v="0"/>
    <n v="1"/>
    <x v="2"/>
    <e v="#N/A"/>
    <m/>
  </r>
  <r>
    <n v="94648"/>
    <n v="5"/>
    <n v="0"/>
    <s v="&gt;0"/>
    <m/>
    <s v="94648"/>
    <n v="5"/>
    <n v="0"/>
    <n v="0"/>
    <n v="0"/>
    <n v="0"/>
    <n v="0"/>
    <s v="&gt;0"/>
    <n v="0"/>
    <n v="1"/>
    <x v="2"/>
    <e v="#N/A"/>
    <m/>
  </r>
  <r>
    <n v="94654"/>
    <n v="5"/>
    <n v="0"/>
    <s v="&gt;0"/>
    <m/>
    <s v="94654"/>
    <n v="5"/>
    <n v="0"/>
    <n v="0"/>
    <n v="0"/>
    <n v="0"/>
    <n v="0"/>
    <s v="&gt;0"/>
    <n v="0"/>
    <n v="1"/>
    <x v="2"/>
    <e v="#N/A"/>
    <m/>
  </r>
  <r>
    <n v="94668"/>
    <n v="0"/>
    <n v="5"/>
    <s v="&gt;0"/>
    <m/>
    <s v="94668"/>
    <n v="0"/>
    <n v="5"/>
    <n v="0"/>
    <n v="0"/>
    <n v="0"/>
    <n v="0"/>
    <s v="&gt;0"/>
    <n v="0"/>
    <n v="1"/>
    <x v="2"/>
    <e v="#N/A"/>
    <m/>
  </r>
  <r>
    <n v="94687"/>
    <n v="0"/>
    <n v="5"/>
    <s v="&gt;0"/>
    <m/>
    <s v="94687"/>
    <n v="5"/>
    <n v="0"/>
    <n v="0"/>
    <n v="0"/>
    <n v="0"/>
    <n v="0"/>
    <s v="&gt;0"/>
    <n v="0"/>
    <n v="1"/>
    <x v="2"/>
    <e v="#N/A"/>
    <m/>
  </r>
  <r>
    <n v="94695"/>
    <n v="5"/>
    <n v="0"/>
    <s v="&gt;0"/>
    <m/>
    <s v="94695"/>
    <n v="5"/>
    <n v="0"/>
    <n v="0"/>
    <n v="0"/>
    <n v="0"/>
    <n v="0"/>
    <s v="&gt;0"/>
    <n v="0"/>
    <n v="1"/>
    <x v="2"/>
    <e v="#N/A"/>
    <m/>
  </r>
  <r>
    <n v="94701"/>
    <n v="0"/>
    <n v="5"/>
    <s v="&gt;0"/>
    <m/>
    <s v="94701"/>
    <n v="5"/>
    <n v="0"/>
    <n v="0"/>
    <n v="0"/>
    <n v="0"/>
    <n v="0"/>
    <s v="&gt;0"/>
    <n v="0"/>
    <n v="1"/>
    <x v="2"/>
    <e v="#N/A"/>
    <m/>
  </r>
  <r>
    <n v="94702"/>
    <n v="46"/>
    <n v="60"/>
    <n v="106"/>
    <m/>
    <s v="94702"/>
    <n v="85"/>
    <n v="15"/>
    <n v="5"/>
    <n v="0"/>
    <n v="0"/>
    <n v="5"/>
    <s v="&gt;100"/>
    <n v="17000"/>
    <m/>
    <x v="329"/>
    <s v="Alameda"/>
    <m/>
  </r>
  <r>
    <n v="94703"/>
    <n v="40"/>
    <n v="63"/>
    <n v="103"/>
    <m/>
    <s v="94703"/>
    <n v="76"/>
    <n v="22"/>
    <n v="5"/>
    <n v="0"/>
    <n v="5"/>
    <n v="5"/>
    <s v="&gt;98"/>
    <n v="21942"/>
    <m/>
    <x v="329"/>
    <s v="Alameda"/>
    <m/>
  </r>
  <r>
    <n v="94704"/>
    <n v="16"/>
    <n v="59"/>
    <n v="75"/>
    <m/>
    <s v="94704"/>
    <n v="39"/>
    <n v="35"/>
    <n v="0"/>
    <n v="0"/>
    <n v="0"/>
    <n v="5"/>
    <s v="&gt;74"/>
    <n v="29509"/>
    <m/>
    <x v="329"/>
    <s v="Alameda"/>
    <m/>
  </r>
  <r>
    <n v="94705"/>
    <n v="19"/>
    <n v="32"/>
    <n v="51"/>
    <m/>
    <s v="94705"/>
    <n v="33"/>
    <n v="5"/>
    <n v="5"/>
    <n v="5"/>
    <n v="0"/>
    <n v="5"/>
    <s v="&gt;33"/>
    <n v="13612"/>
    <m/>
    <x v="327"/>
    <s v="Alameda"/>
    <m/>
  </r>
  <r>
    <n v="94706"/>
    <n v="65"/>
    <n v="38"/>
    <n v="103"/>
    <m/>
    <s v="94706"/>
    <n v="95"/>
    <n v="5"/>
    <n v="0"/>
    <n v="0"/>
    <n v="0"/>
    <n v="5"/>
    <s v="&gt;95"/>
    <n v="21404"/>
    <m/>
    <x v="330"/>
    <s v="Alameda"/>
    <m/>
  </r>
  <r>
    <n v="94707"/>
    <n v="18"/>
    <n v="21"/>
    <n v="39"/>
    <m/>
    <s v="94707"/>
    <n v="36"/>
    <n v="5"/>
    <n v="0"/>
    <n v="0"/>
    <n v="0"/>
    <n v="0"/>
    <s v="&gt;36"/>
    <n v="11887"/>
    <m/>
    <x v="329"/>
    <s v="Alameda"/>
    <m/>
  </r>
  <r>
    <n v="94708"/>
    <n v="11"/>
    <n v="16"/>
    <n v="27"/>
    <m/>
    <s v="94708"/>
    <n v="26"/>
    <n v="5"/>
    <n v="0"/>
    <n v="0"/>
    <n v="0"/>
    <n v="0"/>
    <s v="&gt;26"/>
    <n v="11899"/>
    <m/>
    <x v="329"/>
    <s v="Contra Costa"/>
    <m/>
  </r>
  <r>
    <n v="94709"/>
    <n v="5"/>
    <n v="21"/>
    <s v="&gt;21"/>
    <m/>
    <s v="94709"/>
    <n v="16"/>
    <n v="13"/>
    <n v="0"/>
    <n v="0"/>
    <n v="0"/>
    <n v="0"/>
    <n v="29"/>
    <n v="12411"/>
    <m/>
    <x v="329"/>
    <s v="Alameda"/>
    <m/>
  </r>
  <r>
    <n v="94710"/>
    <n v="17"/>
    <n v="30"/>
    <n v="47"/>
    <m/>
    <s v="94710"/>
    <n v="33"/>
    <n v="5"/>
    <n v="0"/>
    <n v="5"/>
    <n v="0"/>
    <n v="5"/>
    <s v="&gt;33"/>
    <n v="8123"/>
    <m/>
    <x v="329"/>
    <s v="Alameda"/>
    <m/>
  </r>
  <r>
    <n v="94712"/>
    <n v="0"/>
    <n v="5"/>
    <s v="&gt;0"/>
    <m/>
    <s v="94712"/>
    <n v="0"/>
    <n v="0"/>
    <n v="0"/>
    <n v="0"/>
    <n v="0"/>
    <n v="5"/>
    <s v="&gt;0"/>
    <n v="0"/>
    <n v="1"/>
    <x v="2"/>
    <e v="#N/A"/>
    <m/>
  </r>
  <r>
    <n v="94757"/>
    <n v="0"/>
    <n v="5"/>
    <s v="&gt;0"/>
    <m/>
    <s v="94757"/>
    <n v="5"/>
    <n v="0"/>
    <n v="0"/>
    <n v="0"/>
    <n v="0"/>
    <n v="0"/>
    <s v="&gt;0"/>
    <n v="0"/>
    <n v="1"/>
    <x v="2"/>
    <e v="#N/A"/>
    <m/>
  </r>
  <r>
    <n v="94801"/>
    <n v="154"/>
    <n v="127"/>
    <n v="281"/>
    <m/>
    <s v="94801"/>
    <n v="252"/>
    <n v="24"/>
    <n v="5"/>
    <n v="0"/>
    <n v="5"/>
    <n v="5"/>
    <s v="&gt;276"/>
    <n v="31443"/>
    <m/>
    <x v="331"/>
    <s v="Contra Costa"/>
    <m/>
  </r>
  <r>
    <n v="94802"/>
    <n v="0"/>
    <n v="5"/>
    <s v="&gt;0"/>
    <m/>
    <s v="94802"/>
    <n v="5"/>
    <n v="0"/>
    <n v="0"/>
    <n v="0"/>
    <n v="0"/>
    <n v="5"/>
    <s v="&gt;0"/>
    <n v="0"/>
    <n v="1"/>
    <x v="2"/>
    <e v="#N/A"/>
    <m/>
  </r>
  <r>
    <n v="94803"/>
    <n v="85"/>
    <n v="103"/>
    <n v="188"/>
    <m/>
    <s v="94803"/>
    <n v="139"/>
    <n v="25"/>
    <n v="22"/>
    <n v="0"/>
    <n v="5"/>
    <n v="0"/>
    <s v="&gt;186"/>
    <n v="26062"/>
    <m/>
    <x v="331"/>
    <s v="Contra Costa"/>
    <m/>
  </r>
  <r>
    <n v="94804"/>
    <n v="183"/>
    <n v="193"/>
    <n v="376"/>
    <m/>
    <s v="94804"/>
    <n v="314"/>
    <n v="41"/>
    <n v="14"/>
    <n v="0"/>
    <n v="5"/>
    <n v="5"/>
    <s v="&gt;369"/>
    <n v="41440"/>
    <m/>
    <x v="331"/>
    <s v="Contra Costa"/>
    <m/>
  </r>
  <r>
    <n v="94805"/>
    <n v="47"/>
    <n v="44"/>
    <n v="91"/>
    <m/>
    <s v="94805"/>
    <n v="86"/>
    <n v="5"/>
    <n v="0"/>
    <n v="0"/>
    <n v="0"/>
    <n v="0"/>
    <s v="&gt;86"/>
    <n v="14292"/>
    <m/>
    <x v="331"/>
    <s v="Contra Costa"/>
    <m/>
  </r>
  <r>
    <n v="94806"/>
    <n v="279"/>
    <n v="322"/>
    <n v="601"/>
    <m/>
    <s v="94806"/>
    <n v="500"/>
    <n v="48"/>
    <n v="45"/>
    <n v="0"/>
    <n v="5"/>
    <n v="5"/>
    <s v="&gt;593"/>
    <n v="63603"/>
    <m/>
    <x v="331"/>
    <s v="Contra Costa"/>
    <m/>
  </r>
  <r>
    <n v="94828"/>
    <n v="0"/>
    <n v="5"/>
    <s v="&gt;0"/>
    <m/>
    <s v="94828"/>
    <n v="0"/>
    <n v="5"/>
    <n v="0"/>
    <n v="0"/>
    <n v="0"/>
    <n v="0"/>
    <s v="&gt;0"/>
    <n v="0"/>
    <n v="1"/>
    <x v="2"/>
    <e v="#N/A"/>
    <m/>
  </r>
  <r>
    <n v="94829"/>
    <n v="0"/>
    <n v="5"/>
    <s v="&gt;0"/>
    <m/>
    <s v="94829"/>
    <n v="5"/>
    <n v="0"/>
    <n v="0"/>
    <n v="0"/>
    <n v="0"/>
    <n v="0"/>
    <s v="&gt;0"/>
    <n v="0"/>
    <n v="1"/>
    <x v="2"/>
    <e v="#N/A"/>
    <m/>
  </r>
  <r>
    <n v="94852"/>
    <n v="5"/>
    <n v="0"/>
    <s v="&gt;0"/>
    <m/>
    <s v="94852"/>
    <n v="5"/>
    <n v="0"/>
    <n v="0"/>
    <n v="0"/>
    <n v="0"/>
    <n v="0"/>
    <s v="&gt;0"/>
    <n v="0"/>
    <n v="1"/>
    <x v="2"/>
    <e v="#N/A"/>
    <m/>
  </r>
  <r>
    <n v="94857"/>
    <n v="5"/>
    <n v="0"/>
    <s v="&gt;0"/>
    <m/>
    <s v="94857"/>
    <n v="5"/>
    <n v="0"/>
    <n v="0"/>
    <n v="0"/>
    <n v="0"/>
    <n v="0"/>
    <s v="&gt;0"/>
    <n v="0"/>
    <n v="1"/>
    <x v="2"/>
    <e v="#N/A"/>
    <m/>
  </r>
  <r>
    <n v="94877"/>
    <n v="0"/>
    <n v="5"/>
    <s v="&gt;0"/>
    <m/>
    <s v="94877"/>
    <n v="0"/>
    <n v="0"/>
    <n v="5"/>
    <n v="0"/>
    <n v="0"/>
    <n v="0"/>
    <s v="&gt;0"/>
    <n v="0"/>
    <n v="1"/>
    <x v="2"/>
    <e v="#N/A"/>
    <m/>
  </r>
  <r>
    <n v="94882"/>
    <n v="0"/>
    <n v="5"/>
    <s v="&gt;0"/>
    <m/>
    <s v="94882"/>
    <n v="5"/>
    <n v="0"/>
    <n v="0"/>
    <n v="0"/>
    <n v="0"/>
    <n v="0"/>
    <s v="&gt;0"/>
    <n v="0"/>
    <n v="1"/>
    <x v="2"/>
    <e v="#N/A"/>
    <m/>
  </r>
  <r>
    <n v="94901"/>
    <n v="111"/>
    <n v="95"/>
    <n v="206"/>
    <m/>
    <s v="94901"/>
    <n v="160"/>
    <n v="32"/>
    <n v="11"/>
    <n v="5"/>
    <n v="5"/>
    <n v="5"/>
    <s v="&gt;203"/>
    <n v="41235"/>
    <m/>
    <x v="332"/>
    <s v="Marin"/>
    <m/>
  </r>
  <r>
    <n v="94902"/>
    <n v="5"/>
    <n v="0"/>
    <s v="&gt;0"/>
    <m/>
    <s v="94902"/>
    <n v="5"/>
    <n v="0"/>
    <n v="0"/>
    <n v="0"/>
    <n v="0"/>
    <n v="0"/>
    <s v="&gt;0"/>
    <n v="0"/>
    <n v="1"/>
    <x v="2"/>
    <e v="#N/A"/>
    <m/>
  </r>
  <r>
    <n v="94903"/>
    <n v="69"/>
    <n v="229"/>
    <n v="298"/>
    <m/>
    <s v="94903"/>
    <n v="136"/>
    <n v="65"/>
    <n v="71"/>
    <n v="22"/>
    <n v="5"/>
    <n v="5"/>
    <s v="&gt;294"/>
    <n v="30198"/>
    <m/>
    <x v="332"/>
    <s v="Marin"/>
    <m/>
  </r>
  <r>
    <n v="94904"/>
    <n v="17"/>
    <n v="16"/>
    <n v="33"/>
    <m/>
    <s v="94904"/>
    <n v="20"/>
    <n v="5"/>
    <n v="5"/>
    <n v="0"/>
    <n v="5"/>
    <n v="5"/>
    <s v="&gt;20"/>
    <n v="13319"/>
    <m/>
    <x v="0"/>
    <s v="Marin"/>
    <m/>
  </r>
  <r>
    <n v="94907"/>
    <n v="5"/>
    <n v="5"/>
    <s v="&gt;0"/>
    <m/>
    <s v="94907"/>
    <n v="5"/>
    <n v="0"/>
    <n v="0"/>
    <n v="5"/>
    <n v="0"/>
    <n v="0"/>
    <s v="&gt;0"/>
    <n v="0"/>
    <n v="1"/>
    <x v="2"/>
    <e v="#N/A"/>
    <m/>
  </r>
  <r>
    <n v="94912"/>
    <n v="0"/>
    <n v="5"/>
    <s v="&gt;0"/>
    <m/>
    <s v="94912"/>
    <n v="0"/>
    <n v="0"/>
    <n v="0"/>
    <n v="0"/>
    <n v="0"/>
    <n v="5"/>
    <s v="&gt;0"/>
    <n v="0"/>
    <n v="1"/>
    <x v="2"/>
    <e v="#N/A"/>
    <m/>
  </r>
  <r>
    <n v="94920"/>
    <n v="18"/>
    <n v="20"/>
    <n v="38"/>
    <m/>
    <s v="94920"/>
    <n v="36"/>
    <n v="5"/>
    <n v="0"/>
    <n v="0"/>
    <n v="0"/>
    <n v="0"/>
    <s v="&gt;36"/>
    <n v="12592"/>
    <m/>
    <x v="333"/>
    <s v="Marin"/>
    <m/>
  </r>
  <r>
    <n v="94924"/>
    <n v="5"/>
    <n v="5"/>
    <s v="&gt;0"/>
    <m/>
    <s v="94924"/>
    <n v="5"/>
    <n v="0"/>
    <n v="0"/>
    <n v="0"/>
    <n v="0"/>
    <n v="0"/>
    <s v="&gt;0"/>
    <n v="1273"/>
    <m/>
    <x v="0"/>
    <s v="Marin"/>
    <m/>
  </r>
  <r>
    <n v="94925"/>
    <n v="29"/>
    <n v="31"/>
    <n v="60"/>
    <m/>
    <s v="94925"/>
    <n v="42"/>
    <n v="18"/>
    <n v="0"/>
    <n v="0"/>
    <n v="0"/>
    <n v="0"/>
    <n v="60"/>
    <n v="9793"/>
    <m/>
    <x v="334"/>
    <s v="Marin"/>
    <m/>
  </r>
  <r>
    <n v="94928"/>
    <n v="175"/>
    <n v="263"/>
    <n v="438"/>
    <m/>
    <s v="94928"/>
    <n v="302"/>
    <n v="103"/>
    <n v="23"/>
    <n v="0"/>
    <n v="5"/>
    <n v="5"/>
    <s v="&gt;428"/>
    <n v="43908"/>
    <m/>
    <x v="335"/>
    <s v="Sonoma"/>
    <m/>
  </r>
  <r>
    <n v="94929"/>
    <n v="0"/>
    <n v="5"/>
    <s v="&gt;0"/>
    <m/>
    <s v="94929"/>
    <n v="0"/>
    <n v="5"/>
    <n v="0"/>
    <n v="0"/>
    <n v="0"/>
    <n v="0"/>
    <s v="&gt;0"/>
    <n v="309"/>
    <m/>
    <x v="0"/>
    <s v="Marin"/>
    <m/>
  </r>
  <r>
    <n v="94930"/>
    <n v="15"/>
    <n v="21"/>
    <n v="36"/>
    <m/>
    <s v="94930"/>
    <n v="26"/>
    <n v="5"/>
    <n v="5"/>
    <n v="0"/>
    <n v="0"/>
    <n v="0"/>
    <s v="&gt;26"/>
    <n v="8794"/>
    <m/>
    <x v="336"/>
    <s v="Marin"/>
    <m/>
  </r>
  <r>
    <n v="94931"/>
    <n v="23"/>
    <n v="33"/>
    <n v="56"/>
    <m/>
    <s v="94931"/>
    <n v="40"/>
    <n v="15"/>
    <n v="0"/>
    <n v="0"/>
    <n v="5"/>
    <n v="0"/>
    <s v="&gt;55"/>
    <n v="9097"/>
    <m/>
    <x v="337"/>
    <s v="Sonoma"/>
    <m/>
  </r>
  <r>
    <n v="94933"/>
    <n v="5"/>
    <n v="5"/>
    <s v="&gt;0"/>
    <m/>
    <s v="94933"/>
    <n v="5"/>
    <n v="0"/>
    <n v="0"/>
    <n v="0"/>
    <n v="0"/>
    <n v="0"/>
    <s v="&gt;0"/>
    <n v="880"/>
    <m/>
    <x v="0"/>
    <s v="Marin"/>
    <m/>
  </r>
  <r>
    <n v="94937"/>
    <n v="0"/>
    <n v="5"/>
    <s v="&gt;0"/>
    <m/>
    <s v="94937"/>
    <n v="5"/>
    <n v="0"/>
    <n v="0"/>
    <n v="0"/>
    <n v="0"/>
    <n v="0"/>
    <s v="&gt;0"/>
    <n v="920"/>
    <m/>
    <x v="0"/>
    <s v="Marin"/>
    <m/>
  </r>
  <r>
    <n v="94939"/>
    <n v="5"/>
    <n v="13"/>
    <s v="&gt;13"/>
    <m/>
    <s v="94939"/>
    <n v="5"/>
    <n v="5"/>
    <n v="0"/>
    <n v="0"/>
    <n v="0"/>
    <n v="0"/>
    <s v="&gt;0"/>
    <n v="6910"/>
    <m/>
    <x v="338"/>
    <s v="Marin"/>
    <m/>
  </r>
  <r>
    <n v="94940"/>
    <n v="0"/>
    <n v="5"/>
    <s v="&gt;0"/>
    <m/>
    <s v="94940"/>
    <n v="5"/>
    <n v="0"/>
    <n v="0"/>
    <n v="0"/>
    <n v="0"/>
    <n v="0"/>
    <s v="&gt;0"/>
    <n v="244"/>
    <m/>
    <x v="0"/>
    <s v="Marin"/>
    <m/>
  </r>
  <r>
    <n v="94941"/>
    <n v="36"/>
    <n v="67"/>
    <n v="103"/>
    <m/>
    <s v="94941"/>
    <n v="74"/>
    <n v="21"/>
    <n v="5"/>
    <n v="0"/>
    <n v="0"/>
    <n v="0"/>
    <s v="&gt;95"/>
    <n v="32707"/>
    <m/>
    <x v="339"/>
    <s v="Marin"/>
    <m/>
  </r>
  <r>
    <n v="94943"/>
    <n v="0"/>
    <n v="5"/>
    <s v="&gt;0"/>
    <m/>
    <s v="94943"/>
    <n v="0"/>
    <n v="5"/>
    <n v="0"/>
    <n v="0"/>
    <n v="0"/>
    <n v="0"/>
    <s v="&gt;0"/>
    <n v="0"/>
    <n v="1"/>
    <x v="2"/>
    <e v="#N/A"/>
    <m/>
  </r>
  <r>
    <n v="94944"/>
    <n v="0"/>
    <n v="5"/>
    <s v="&gt;0"/>
    <m/>
    <s v="94944"/>
    <n v="5"/>
    <n v="0"/>
    <n v="5"/>
    <n v="0"/>
    <n v="0"/>
    <n v="0"/>
    <s v="&gt;0"/>
    <n v="0"/>
    <n v="1"/>
    <x v="2"/>
    <e v="#N/A"/>
    <m/>
  </r>
  <r>
    <n v="94945"/>
    <n v="37"/>
    <n v="92"/>
    <n v="129"/>
    <m/>
    <s v="94945"/>
    <n v="72"/>
    <n v="24"/>
    <n v="32"/>
    <n v="0"/>
    <n v="0"/>
    <n v="5"/>
    <s v="&gt;128"/>
    <n v="18084"/>
    <m/>
    <x v="340"/>
    <s v="Marin"/>
    <m/>
  </r>
  <r>
    <n v="94946"/>
    <n v="0"/>
    <n v="5"/>
    <s v="&gt;0"/>
    <m/>
    <s v="94946"/>
    <n v="5"/>
    <n v="0"/>
    <n v="5"/>
    <n v="0"/>
    <n v="0"/>
    <n v="0"/>
    <s v="&gt;0"/>
    <n v="723"/>
    <m/>
    <x v="0"/>
    <s v="Marin"/>
    <m/>
  </r>
  <r>
    <n v="94947"/>
    <n v="50"/>
    <n v="181"/>
    <n v="231"/>
    <m/>
    <s v="94947"/>
    <n v="96"/>
    <n v="38"/>
    <n v="83"/>
    <n v="5"/>
    <n v="5"/>
    <n v="5"/>
    <s v="&gt;217"/>
    <n v="25809"/>
    <m/>
    <x v="340"/>
    <s v="Marin"/>
    <m/>
  </r>
  <r>
    <n v="94948"/>
    <n v="5"/>
    <n v="5"/>
    <s v="&gt;0"/>
    <m/>
    <s v="94948"/>
    <n v="5"/>
    <n v="0"/>
    <n v="0"/>
    <n v="0"/>
    <n v="0"/>
    <n v="5"/>
    <s v="&gt;0"/>
    <n v="0"/>
    <n v="1"/>
    <x v="2"/>
    <e v="#N/A"/>
    <m/>
  </r>
  <r>
    <n v="94949"/>
    <n v="65"/>
    <n v="109"/>
    <n v="174"/>
    <m/>
    <s v="94949"/>
    <n v="110"/>
    <n v="58"/>
    <n v="5"/>
    <n v="0"/>
    <n v="0"/>
    <n v="0"/>
    <s v="&gt;168"/>
    <n v="17942"/>
    <m/>
    <x v="340"/>
    <s v="Marin"/>
    <m/>
  </r>
  <r>
    <n v="94950"/>
    <n v="0"/>
    <n v="5"/>
    <s v="&gt;0"/>
    <m/>
    <s v="94950"/>
    <n v="5"/>
    <n v="0"/>
    <n v="0"/>
    <n v="0"/>
    <n v="0"/>
    <n v="0"/>
    <s v="&gt;0"/>
    <n v="118"/>
    <m/>
    <x v="0"/>
    <s v="Marin"/>
    <m/>
  </r>
  <r>
    <n v="94951"/>
    <n v="21"/>
    <n v="20"/>
    <n v="41"/>
    <m/>
    <s v="94951"/>
    <n v="36"/>
    <n v="5"/>
    <n v="5"/>
    <n v="0"/>
    <n v="0"/>
    <n v="0"/>
    <s v="&gt;36"/>
    <n v="3672"/>
    <m/>
    <x v="0"/>
    <s v="Sonoma"/>
    <m/>
  </r>
  <r>
    <n v="94952"/>
    <n v="81"/>
    <n v="106"/>
    <n v="187"/>
    <m/>
    <s v="94952"/>
    <n v="143"/>
    <n v="37"/>
    <n v="0"/>
    <n v="0"/>
    <n v="5"/>
    <n v="5"/>
    <s v="&gt;180"/>
    <n v="35198"/>
    <m/>
    <x v="341"/>
    <s v="Sonoma"/>
    <m/>
  </r>
  <r>
    <n v="94953"/>
    <n v="0"/>
    <n v="5"/>
    <s v="&gt;0"/>
    <m/>
    <s v="94953"/>
    <n v="0"/>
    <n v="5"/>
    <n v="0"/>
    <n v="0"/>
    <n v="0"/>
    <n v="0"/>
    <s v="&gt;0"/>
    <n v="0"/>
    <n v="1"/>
    <x v="2"/>
    <e v="#N/A"/>
    <m/>
  </r>
  <r>
    <n v="94954"/>
    <n v="112"/>
    <n v="129"/>
    <n v="241"/>
    <m/>
    <s v="94954"/>
    <n v="217"/>
    <n v="15"/>
    <n v="5"/>
    <n v="0"/>
    <n v="5"/>
    <n v="5"/>
    <s v="&gt;232"/>
    <n v="39018"/>
    <m/>
    <x v="341"/>
    <s v="Sonoma"/>
    <m/>
  </r>
  <r>
    <n v="94956"/>
    <n v="5"/>
    <n v="5"/>
    <s v="&gt;0"/>
    <m/>
    <s v="94956"/>
    <n v="5"/>
    <n v="5"/>
    <n v="5"/>
    <n v="0"/>
    <n v="0"/>
    <n v="0"/>
    <s v="&gt;0"/>
    <n v="1181"/>
    <m/>
    <x v="0"/>
    <s v="Marin"/>
    <m/>
  </r>
  <r>
    <n v="94957"/>
    <n v="5"/>
    <n v="36"/>
    <s v="&gt;36"/>
    <m/>
    <s v="94957"/>
    <n v="5"/>
    <n v="0"/>
    <n v="36"/>
    <n v="0"/>
    <n v="0"/>
    <n v="0"/>
    <s v="&gt;36"/>
    <n v="1185"/>
    <m/>
    <x v="342"/>
    <s v="Marin"/>
    <m/>
  </r>
  <r>
    <n v="94960"/>
    <n v="21"/>
    <n v="43"/>
    <n v="64"/>
    <m/>
    <s v="94960"/>
    <n v="43"/>
    <n v="19"/>
    <n v="5"/>
    <n v="0"/>
    <n v="0"/>
    <n v="0"/>
    <s v="&gt;62"/>
    <n v="16199"/>
    <m/>
    <x v="343"/>
    <s v="Marin"/>
    <m/>
  </r>
  <r>
    <n v="94963"/>
    <n v="0"/>
    <n v="5"/>
    <s v="&gt;0"/>
    <m/>
    <s v="94963"/>
    <n v="5"/>
    <n v="0"/>
    <n v="0"/>
    <n v="0"/>
    <n v="0"/>
    <n v="0"/>
    <s v="&gt;0"/>
    <n v="195"/>
    <m/>
    <x v="0"/>
    <s v="Marin"/>
    <m/>
  </r>
  <r>
    <n v="94965"/>
    <n v="15"/>
    <n v="26"/>
    <n v="41"/>
    <m/>
    <s v="94965"/>
    <n v="32"/>
    <n v="5"/>
    <n v="5"/>
    <n v="0"/>
    <n v="0"/>
    <n v="0"/>
    <s v="&gt;32"/>
    <n v="11438"/>
    <m/>
    <x v="344"/>
    <s v="Marin"/>
    <m/>
  </r>
  <r>
    <n v="94973"/>
    <n v="5"/>
    <n v="5"/>
    <s v="&gt;0"/>
    <m/>
    <s v="94973"/>
    <n v="5"/>
    <n v="0"/>
    <n v="0"/>
    <n v="0"/>
    <n v="0"/>
    <n v="0"/>
    <s v="&gt;0"/>
    <n v="1515"/>
    <m/>
    <x v="0"/>
    <s v="Marin"/>
    <m/>
  </r>
  <r>
    <n v="94979"/>
    <n v="0"/>
    <n v="5"/>
    <s v="&gt;0"/>
    <m/>
    <s v="94979"/>
    <n v="0"/>
    <n v="0"/>
    <n v="5"/>
    <n v="0"/>
    <n v="0"/>
    <n v="0"/>
    <s v="&gt;0"/>
    <n v="0"/>
    <n v="1"/>
    <x v="2"/>
    <e v="#N/A"/>
    <m/>
  </r>
  <r>
    <n v="95000"/>
    <n v="0"/>
    <n v="5"/>
    <s v="&gt;0"/>
    <m/>
    <s v="95000"/>
    <n v="0"/>
    <n v="5"/>
    <n v="5"/>
    <n v="0"/>
    <n v="0"/>
    <n v="0"/>
    <s v="&gt;0"/>
    <n v="0"/>
    <n v="1"/>
    <x v="2"/>
    <e v="#N/A"/>
    <m/>
  </r>
  <r>
    <n v="95001"/>
    <n v="0"/>
    <n v="5"/>
    <s v="&gt;0"/>
    <m/>
    <s v="95001"/>
    <n v="5"/>
    <n v="0"/>
    <n v="0"/>
    <n v="0"/>
    <n v="0"/>
    <n v="0"/>
    <s v="&gt;0"/>
    <n v="0"/>
    <n v="1"/>
    <x v="2"/>
    <e v="#N/A"/>
    <m/>
  </r>
  <r>
    <n v="95002"/>
    <n v="5"/>
    <n v="5"/>
    <s v="&gt;0"/>
    <m/>
    <s v="95002"/>
    <n v="13"/>
    <n v="5"/>
    <n v="0"/>
    <n v="0"/>
    <n v="0"/>
    <n v="0"/>
    <s v="&gt;13"/>
    <n v="2251"/>
    <m/>
    <x v="345"/>
    <s v="Santa Clara"/>
    <m/>
  </r>
  <r>
    <n v="95003"/>
    <n v="43"/>
    <n v="87"/>
    <n v="130"/>
    <m/>
    <s v="95003"/>
    <n v="101"/>
    <n v="22"/>
    <n v="5"/>
    <n v="0"/>
    <n v="0"/>
    <n v="5"/>
    <s v="&gt;123"/>
    <n v="25230"/>
    <m/>
    <x v="0"/>
    <s v="Santa Cruz"/>
    <m/>
  </r>
  <r>
    <n v="95004"/>
    <n v="15"/>
    <n v="5"/>
    <s v="&gt;15"/>
    <m/>
    <s v="95004"/>
    <n v="22"/>
    <n v="0"/>
    <n v="5"/>
    <n v="0"/>
    <n v="0"/>
    <n v="0"/>
    <s v="&gt;22"/>
    <n v="4295"/>
    <m/>
    <x v="0"/>
    <s v="San Benito"/>
    <m/>
  </r>
  <r>
    <n v="95005"/>
    <n v="23"/>
    <n v="22"/>
    <n v="45"/>
    <m/>
    <s v="95005"/>
    <n v="41"/>
    <n v="5"/>
    <n v="0"/>
    <n v="0"/>
    <n v="0"/>
    <n v="5"/>
    <s v="&gt;41"/>
    <n v="7731"/>
    <m/>
    <x v="0"/>
    <s v="Santa Cruz"/>
    <m/>
  </r>
  <r>
    <n v="95006"/>
    <n v="16"/>
    <n v="18"/>
    <n v="34"/>
    <m/>
    <s v="95006"/>
    <n v="33"/>
    <n v="5"/>
    <n v="0"/>
    <n v="0"/>
    <n v="0"/>
    <n v="0"/>
    <s v="&gt;33"/>
    <n v="9457"/>
    <m/>
    <x v="0"/>
    <s v="Santa Cruz"/>
    <m/>
  </r>
  <r>
    <n v="95007"/>
    <n v="5"/>
    <n v="5"/>
    <s v="&gt;0"/>
    <m/>
    <s v="95007"/>
    <n v="5"/>
    <n v="0"/>
    <n v="0"/>
    <n v="0"/>
    <n v="0"/>
    <n v="0"/>
    <s v="&gt;0"/>
    <n v="395"/>
    <m/>
    <x v="0"/>
    <s v="Santa Cruz"/>
    <m/>
  </r>
  <r>
    <n v="95008"/>
    <n v="135"/>
    <n v="138"/>
    <n v="273"/>
    <m/>
    <s v="95008"/>
    <n v="206"/>
    <n v="18"/>
    <n v="27"/>
    <n v="5"/>
    <n v="0"/>
    <n v="16"/>
    <s v="&gt;267"/>
    <n v="47886"/>
    <m/>
    <x v="346"/>
    <s v="Santa Clara"/>
    <m/>
  </r>
  <r>
    <n v="95009"/>
    <n v="0"/>
    <n v="5"/>
    <s v="&gt;0"/>
    <m/>
    <s v="95009"/>
    <n v="0"/>
    <n v="5"/>
    <n v="0"/>
    <n v="0"/>
    <n v="0"/>
    <n v="0"/>
    <s v="&gt;0"/>
    <n v="0"/>
    <n v="1"/>
    <x v="2"/>
    <e v="#N/A"/>
    <m/>
  </r>
  <r>
    <n v="95010"/>
    <n v="15"/>
    <n v="71"/>
    <n v="86"/>
    <m/>
    <s v="95010"/>
    <n v="41"/>
    <n v="31"/>
    <n v="14"/>
    <n v="0"/>
    <n v="0"/>
    <n v="0"/>
    <n v="86"/>
    <n v="8908"/>
    <m/>
    <x v="347"/>
    <s v="Santa Cruz"/>
    <m/>
  </r>
  <r>
    <n v="95011"/>
    <n v="5"/>
    <n v="0"/>
    <s v="&gt;0"/>
    <m/>
    <s v="95011"/>
    <n v="5"/>
    <n v="0"/>
    <n v="0"/>
    <n v="0"/>
    <n v="0"/>
    <n v="0"/>
    <s v="&gt;0"/>
    <n v="0"/>
    <n v="1"/>
    <x v="2"/>
    <e v="#N/A"/>
    <m/>
  </r>
  <r>
    <n v="95012"/>
    <n v="46"/>
    <n v="42"/>
    <n v="88"/>
    <m/>
    <s v="95012"/>
    <n v="85"/>
    <n v="5"/>
    <n v="0"/>
    <n v="0"/>
    <n v="0"/>
    <n v="0"/>
    <s v="&gt;85"/>
    <n v="10083"/>
    <m/>
    <x v="0"/>
    <s v="Monterey"/>
    <m/>
  </r>
  <r>
    <n v="95014"/>
    <n v="142"/>
    <n v="158"/>
    <n v="300"/>
    <m/>
    <s v="95014"/>
    <n v="260"/>
    <n v="5"/>
    <n v="19"/>
    <n v="0"/>
    <n v="5"/>
    <n v="5"/>
    <s v="&gt;279"/>
    <n v="61480"/>
    <m/>
    <x v="348"/>
    <s v="Santa Clara"/>
    <m/>
  </r>
  <r>
    <n v="95017"/>
    <n v="5"/>
    <n v="5"/>
    <s v="&gt;0"/>
    <m/>
    <s v="95017"/>
    <n v="5"/>
    <n v="0"/>
    <n v="0"/>
    <n v="0"/>
    <n v="0"/>
    <n v="0"/>
    <s v="&gt;0"/>
    <n v="831"/>
    <m/>
    <x v="0"/>
    <s v="Santa Cruz"/>
    <m/>
  </r>
  <r>
    <n v="95018"/>
    <n v="15"/>
    <n v="13"/>
    <n v="28"/>
    <m/>
    <s v="95018"/>
    <n v="27"/>
    <n v="0"/>
    <n v="0"/>
    <n v="0"/>
    <n v="5"/>
    <n v="0"/>
    <s v="&gt;27"/>
    <n v="6348"/>
    <m/>
    <x v="0"/>
    <s v="Santa Cruz"/>
    <m/>
  </r>
  <r>
    <n v="95019"/>
    <n v="40"/>
    <n v="39"/>
    <n v="79"/>
    <m/>
    <s v="95019"/>
    <n v="67"/>
    <n v="5"/>
    <n v="5"/>
    <n v="0"/>
    <n v="0"/>
    <n v="0"/>
    <s v="&gt;67"/>
    <n v="8743"/>
    <m/>
    <x v="349"/>
    <s v="Santa Cruz"/>
    <m/>
  </r>
  <r>
    <n v="95020"/>
    <n v="276"/>
    <n v="311"/>
    <n v="587"/>
    <m/>
    <s v="95020"/>
    <n v="467"/>
    <n v="26"/>
    <n v="70"/>
    <n v="14"/>
    <n v="5"/>
    <n v="5"/>
    <s v="&gt;577"/>
    <n v="63522"/>
    <m/>
    <x v="350"/>
    <s v="Santa Clara"/>
    <m/>
  </r>
  <r>
    <n v="95021"/>
    <n v="5"/>
    <n v="5"/>
    <s v="&gt;0"/>
    <m/>
    <s v="95021"/>
    <n v="5"/>
    <n v="0"/>
    <n v="0"/>
    <n v="0"/>
    <n v="0"/>
    <n v="0"/>
    <s v="&gt;0"/>
    <n v="0"/>
    <n v="1"/>
    <x v="2"/>
    <e v="#N/A"/>
    <m/>
  </r>
  <r>
    <n v="95022"/>
    <n v="0"/>
    <n v="5"/>
    <s v="&gt;0"/>
    <m/>
    <s v="95022"/>
    <n v="0"/>
    <n v="5"/>
    <n v="0"/>
    <n v="0"/>
    <n v="0"/>
    <n v="0"/>
    <s v="&gt;0"/>
    <n v="0"/>
    <n v="1"/>
    <x v="2"/>
    <e v="#N/A"/>
    <m/>
  </r>
  <r>
    <n v="95023"/>
    <n v="228"/>
    <n v="226"/>
    <n v="454"/>
    <m/>
    <s v="95023"/>
    <n v="395"/>
    <n v="23"/>
    <n v="20"/>
    <n v="0"/>
    <n v="5"/>
    <n v="5"/>
    <s v="&gt;438"/>
    <n v="54197"/>
    <m/>
    <x v="351"/>
    <s v="San Benito"/>
    <m/>
  </r>
  <r>
    <n v="95024"/>
    <n v="0"/>
    <n v="5"/>
    <s v="&gt;0"/>
    <m/>
    <s v="95024"/>
    <n v="5"/>
    <n v="0"/>
    <n v="0"/>
    <n v="0"/>
    <n v="0"/>
    <n v="0"/>
    <s v="&gt;0"/>
    <n v="0"/>
    <n v="1"/>
    <x v="2"/>
    <e v="#N/A"/>
    <m/>
  </r>
  <r>
    <n v="95026"/>
    <n v="0"/>
    <n v="5"/>
    <s v="&gt;0"/>
    <m/>
    <s v="95026"/>
    <n v="5"/>
    <n v="0"/>
    <n v="0"/>
    <n v="0"/>
    <n v="0"/>
    <n v="0"/>
    <s v="&gt;0"/>
    <n v="0"/>
    <n v="1"/>
    <x v="2"/>
    <e v="#N/A"/>
    <m/>
  </r>
  <r>
    <n v="95027"/>
    <n v="0"/>
    <n v="5"/>
    <s v="&gt;0"/>
    <m/>
    <s v="95027"/>
    <n v="0"/>
    <n v="0"/>
    <n v="5"/>
    <n v="0"/>
    <n v="0"/>
    <n v="0"/>
    <s v="&gt;0"/>
    <n v="0"/>
    <n v="1"/>
    <x v="2"/>
    <e v="#N/A"/>
    <m/>
  </r>
  <r>
    <n v="95030"/>
    <n v="15"/>
    <n v="27"/>
    <n v="42"/>
    <m/>
    <s v="95030"/>
    <n v="40"/>
    <n v="5"/>
    <n v="0"/>
    <n v="0"/>
    <n v="0"/>
    <n v="0"/>
    <s v="&gt;40"/>
    <n v="13631"/>
    <m/>
    <x v="352"/>
    <s v="Santa Clara"/>
    <m/>
  </r>
  <r>
    <n v="95031"/>
    <n v="5"/>
    <n v="0"/>
    <s v="&gt;0"/>
    <m/>
    <s v="95031"/>
    <n v="5"/>
    <n v="0"/>
    <n v="0"/>
    <n v="0"/>
    <n v="0"/>
    <n v="0"/>
    <s v="&gt;0"/>
    <n v="0"/>
    <n v="1"/>
    <x v="2"/>
    <e v="#N/A"/>
    <m/>
  </r>
  <r>
    <n v="95032"/>
    <n v="56"/>
    <n v="64"/>
    <n v="120"/>
    <m/>
    <s v="95032"/>
    <n v="100"/>
    <n v="5"/>
    <n v="5"/>
    <n v="0"/>
    <n v="5"/>
    <n v="5"/>
    <s v="&gt;100"/>
    <n v="25865"/>
    <m/>
    <x v="352"/>
    <s v="Santa Clara"/>
    <m/>
  </r>
  <r>
    <n v="95033"/>
    <n v="15"/>
    <n v="5"/>
    <s v="&gt;15"/>
    <m/>
    <s v="95033"/>
    <n v="19"/>
    <n v="0"/>
    <n v="0"/>
    <n v="0"/>
    <n v="0"/>
    <n v="0"/>
    <n v="19"/>
    <n v="9910"/>
    <m/>
    <x v="0"/>
    <s v="Santa Cruz"/>
    <m/>
  </r>
  <r>
    <n v="95035"/>
    <n v="258"/>
    <n v="269"/>
    <n v="527"/>
    <m/>
    <s v="95035"/>
    <n v="451"/>
    <n v="5"/>
    <n v="48"/>
    <n v="12"/>
    <n v="5"/>
    <n v="5"/>
    <s v="&gt;511"/>
    <n v="75367"/>
    <m/>
    <x v="353"/>
    <s v="Santa Clara"/>
    <m/>
  </r>
  <r>
    <n v="95036"/>
    <n v="0"/>
    <n v="5"/>
    <s v="&gt;0"/>
    <m/>
    <s v="95036"/>
    <n v="0"/>
    <n v="0"/>
    <n v="5"/>
    <n v="0"/>
    <n v="0"/>
    <n v="0"/>
    <s v="&gt;0"/>
    <n v="0"/>
    <n v="1"/>
    <x v="2"/>
    <e v="#N/A"/>
    <m/>
  </r>
  <r>
    <n v="95037"/>
    <n v="140"/>
    <n v="215"/>
    <n v="355"/>
    <m/>
    <s v="95037"/>
    <n v="295"/>
    <n v="20"/>
    <n v="37"/>
    <n v="0"/>
    <n v="0"/>
    <n v="5"/>
    <s v="&gt;352"/>
    <n v="51968"/>
    <m/>
    <x v="345"/>
    <s v="Santa Clara"/>
    <m/>
  </r>
  <r>
    <n v="95038"/>
    <n v="5"/>
    <n v="0"/>
    <s v="&gt;0"/>
    <m/>
    <s v="95038"/>
    <n v="5"/>
    <n v="0"/>
    <n v="0"/>
    <n v="0"/>
    <n v="0"/>
    <n v="0"/>
    <s v="&gt;0"/>
    <n v="0"/>
    <n v="1"/>
    <x v="2"/>
    <e v="#N/A"/>
    <m/>
  </r>
  <r>
    <n v="95039"/>
    <n v="5"/>
    <n v="5"/>
    <s v="&gt;0"/>
    <m/>
    <s v="95039"/>
    <n v="5"/>
    <n v="5"/>
    <n v="0"/>
    <n v="0"/>
    <n v="0"/>
    <n v="0"/>
    <s v="&gt;0"/>
    <n v="1209"/>
    <m/>
    <x v="0"/>
    <s v="Monterey"/>
    <m/>
  </r>
  <r>
    <n v="95040"/>
    <n v="0"/>
    <n v="5"/>
    <s v="&gt;0"/>
    <m/>
    <s v="95040"/>
    <n v="5"/>
    <n v="5"/>
    <n v="0"/>
    <n v="0"/>
    <n v="0"/>
    <n v="0"/>
    <s v="&gt;0"/>
    <n v="0"/>
    <n v="1"/>
    <x v="2"/>
    <e v="#N/A"/>
    <m/>
  </r>
  <r>
    <n v="95041"/>
    <n v="5"/>
    <n v="5"/>
    <s v="&gt;0"/>
    <m/>
    <s v="95041"/>
    <n v="5"/>
    <n v="5"/>
    <n v="0"/>
    <n v="0"/>
    <n v="0"/>
    <n v="0"/>
    <s v="&gt;0"/>
    <n v="349"/>
    <m/>
    <x v="0"/>
    <s v="Santa Cruz"/>
    <m/>
  </r>
  <r>
    <n v="95043"/>
    <n v="5"/>
    <n v="5"/>
    <s v="&gt;0"/>
    <m/>
    <s v="95043"/>
    <n v="5"/>
    <n v="5"/>
    <n v="0"/>
    <n v="0"/>
    <n v="0"/>
    <n v="0"/>
    <s v="&gt;0"/>
    <n v="727"/>
    <m/>
    <x v="0"/>
    <s v="San Benito"/>
    <m/>
  </r>
  <r>
    <n v="95045"/>
    <n v="5"/>
    <n v="16"/>
    <s v="&gt;16"/>
    <m/>
    <s v="95045"/>
    <n v="20"/>
    <n v="0"/>
    <n v="5"/>
    <n v="0"/>
    <n v="5"/>
    <n v="0"/>
    <s v="&gt;20"/>
    <n v="4340"/>
    <m/>
    <x v="354"/>
    <s v="San Benito"/>
    <m/>
  </r>
  <r>
    <n v="95046"/>
    <n v="15"/>
    <n v="56"/>
    <n v="71"/>
    <m/>
    <s v="95046"/>
    <n v="37"/>
    <n v="5"/>
    <n v="31"/>
    <n v="0"/>
    <n v="0"/>
    <n v="5"/>
    <s v="&gt;68"/>
    <n v="5905"/>
    <m/>
    <x v="0"/>
    <s v="Santa Clara"/>
    <m/>
  </r>
  <r>
    <n v="95050"/>
    <n v="92"/>
    <n v="102"/>
    <n v="194"/>
    <m/>
    <s v="95050"/>
    <n v="168"/>
    <n v="5"/>
    <n v="15"/>
    <n v="0"/>
    <n v="0"/>
    <n v="5"/>
    <s v="&gt;183"/>
    <n v="38884"/>
    <m/>
    <x v="355"/>
    <s v="Santa Clara"/>
    <m/>
  </r>
  <r>
    <n v="95051"/>
    <n v="156"/>
    <n v="165"/>
    <n v="321"/>
    <m/>
    <s v="95051"/>
    <n v="284"/>
    <n v="16"/>
    <n v="19"/>
    <n v="0"/>
    <n v="0"/>
    <n v="5"/>
    <s v="&gt;319"/>
    <n v="59209"/>
    <m/>
    <x v="355"/>
    <s v="Santa Clara"/>
    <m/>
  </r>
  <r>
    <n v="95053"/>
    <n v="5"/>
    <n v="0"/>
    <s v="&gt;0"/>
    <m/>
    <s v="95053"/>
    <n v="5"/>
    <n v="0"/>
    <n v="0"/>
    <n v="0"/>
    <n v="0"/>
    <n v="0"/>
    <s v="&gt;0"/>
    <n v="3835"/>
    <m/>
    <x v="355"/>
    <s v="Santa Clara"/>
    <m/>
  </r>
  <r>
    <n v="95054"/>
    <n v="76"/>
    <n v="131"/>
    <n v="207"/>
    <m/>
    <s v="95054"/>
    <n v="137"/>
    <n v="35"/>
    <n v="33"/>
    <n v="0"/>
    <n v="0"/>
    <n v="5"/>
    <s v="&gt;205"/>
    <n v="23959"/>
    <m/>
    <x v="355"/>
    <s v="Santa Clara"/>
    <m/>
  </r>
  <r>
    <n v="95055"/>
    <n v="0"/>
    <n v="5"/>
    <s v="&gt;0"/>
    <m/>
    <s v="95055"/>
    <n v="0"/>
    <n v="5"/>
    <n v="0"/>
    <n v="0"/>
    <n v="0"/>
    <n v="0"/>
    <s v="&gt;0"/>
    <n v="0"/>
    <n v="1"/>
    <x v="2"/>
    <e v="#N/A"/>
    <m/>
  </r>
  <r>
    <n v="95057"/>
    <n v="0"/>
    <n v="5"/>
    <s v="&gt;0"/>
    <m/>
    <s v="95057"/>
    <n v="5"/>
    <n v="0"/>
    <n v="0"/>
    <n v="0"/>
    <n v="0"/>
    <n v="0"/>
    <s v="&gt;0"/>
    <n v="0"/>
    <n v="1"/>
    <x v="2"/>
    <e v="#N/A"/>
    <m/>
  </r>
  <r>
    <n v="95060"/>
    <n v="64"/>
    <n v="125"/>
    <n v="189"/>
    <m/>
    <s v="95060"/>
    <n v="135"/>
    <n v="46"/>
    <n v="5"/>
    <n v="0"/>
    <n v="5"/>
    <n v="5"/>
    <s v="&gt;181"/>
    <n v="48910"/>
    <m/>
    <x v="356"/>
    <s v="Santa Cruz"/>
    <m/>
  </r>
  <r>
    <n v="95062"/>
    <n v="57"/>
    <n v="131"/>
    <n v="188"/>
    <m/>
    <s v="95062"/>
    <n v="117"/>
    <n v="50"/>
    <n v="19"/>
    <n v="0"/>
    <n v="0"/>
    <n v="5"/>
    <s v="&gt;186"/>
    <n v="36413"/>
    <m/>
    <x v="356"/>
    <s v="Santa Cruz"/>
    <m/>
  </r>
  <r>
    <n v="95063"/>
    <n v="5"/>
    <n v="5"/>
    <s v="&gt;0"/>
    <m/>
    <s v="95063"/>
    <n v="5"/>
    <n v="5"/>
    <n v="0"/>
    <n v="0"/>
    <n v="0"/>
    <n v="0"/>
    <s v="&gt;0"/>
    <n v="0"/>
    <n v="1"/>
    <x v="2"/>
    <e v="#N/A"/>
    <m/>
  </r>
  <r>
    <n v="95064"/>
    <n v="5"/>
    <n v="5"/>
    <s v="&gt;0"/>
    <m/>
    <s v="95064"/>
    <n v="5"/>
    <n v="5"/>
    <n v="0"/>
    <n v="0"/>
    <n v="0"/>
    <n v="0"/>
    <s v="&gt;0"/>
    <n v="10622"/>
    <m/>
    <x v="356"/>
    <s v="Santa Cruz"/>
    <m/>
  </r>
  <r>
    <n v="95065"/>
    <n v="22"/>
    <n v="25"/>
    <n v="47"/>
    <m/>
    <s v="95065"/>
    <n v="42"/>
    <n v="5"/>
    <n v="0"/>
    <n v="0"/>
    <n v="0"/>
    <n v="0"/>
    <s v="&gt;42"/>
    <n v="8164"/>
    <m/>
    <x v="0"/>
    <s v="Santa Cruz"/>
    <m/>
  </r>
  <r>
    <n v="95066"/>
    <n v="32"/>
    <n v="37"/>
    <n v="69"/>
    <m/>
    <s v="95066"/>
    <n v="59"/>
    <n v="5"/>
    <n v="5"/>
    <n v="0"/>
    <n v="0"/>
    <n v="0"/>
    <s v="&gt;59"/>
    <n v="15275"/>
    <m/>
    <x v="357"/>
    <s v="Santa Cruz"/>
    <m/>
  </r>
  <r>
    <n v="95070"/>
    <n v="59"/>
    <n v="117"/>
    <n v="176"/>
    <m/>
    <s v="95070"/>
    <n v="147"/>
    <n v="5"/>
    <n v="5"/>
    <n v="5"/>
    <n v="0"/>
    <n v="15"/>
    <s v="&gt;162"/>
    <n v="31442"/>
    <m/>
    <x v="358"/>
    <s v="Santa Clara"/>
    <m/>
  </r>
  <r>
    <n v="95073"/>
    <n v="16"/>
    <n v="59"/>
    <n v="75"/>
    <m/>
    <s v="95073"/>
    <n v="37"/>
    <n v="29"/>
    <n v="5"/>
    <n v="0"/>
    <n v="0"/>
    <n v="0"/>
    <s v="&gt;66"/>
    <n v="11289"/>
    <m/>
    <x v="0"/>
    <s v="Santa Cruz"/>
    <m/>
  </r>
  <r>
    <n v="95075"/>
    <n v="0"/>
    <n v="5"/>
    <s v="&gt;0"/>
    <m/>
    <s v="95075"/>
    <n v="5"/>
    <n v="0"/>
    <n v="0"/>
    <n v="0"/>
    <n v="0"/>
    <n v="0"/>
    <s v="&gt;0"/>
    <n v="429"/>
    <m/>
    <x v="0"/>
    <s v="San Benito"/>
    <m/>
  </r>
  <r>
    <n v="95076"/>
    <n v="362"/>
    <n v="383"/>
    <n v="745"/>
    <m/>
    <s v="95076"/>
    <n v="640"/>
    <n v="48"/>
    <n v="48"/>
    <n v="0"/>
    <n v="5"/>
    <n v="5"/>
    <s v="&gt;736"/>
    <n v="84281"/>
    <m/>
    <x v="349"/>
    <s v="Santa Cruz"/>
    <m/>
  </r>
  <r>
    <n v="95080"/>
    <n v="5"/>
    <n v="0"/>
    <s v="&gt;0"/>
    <m/>
    <s v="95080"/>
    <n v="5"/>
    <n v="0"/>
    <n v="0"/>
    <n v="0"/>
    <n v="0"/>
    <n v="0"/>
    <s v="&gt;0"/>
    <n v="0"/>
    <n v="1"/>
    <x v="2"/>
    <e v="#N/A"/>
    <m/>
  </r>
  <r>
    <n v="95086"/>
    <n v="5"/>
    <n v="0"/>
    <s v="&gt;0"/>
    <m/>
    <s v="95086"/>
    <n v="5"/>
    <n v="0"/>
    <n v="0"/>
    <n v="0"/>
    <n v="0"/>
    <n v="0"/>
    <s v="&gt;0"/>
    <n v="0"/>
    <n v="1"/>
    <x v="2"/>
    <e v="#N/A"/>
    <m/>
  </r>
  <r>
    <n v="95102"/>
    <n v="0"/>
    <n v="5"/>
    <s v="&gt;0"/>
    <m/>
    <s v="95102"/>
    <n v="5"/>
    <n v="0"/>
    <n v="0"/>
    <n v="0"/>
    <n v="0"/>
    <n v="0"/>
    <s v="&gt;0"/>
    <n v="0"/>
    <n v="1"/>
    <x v="2"/>
    <e v="#N/A"/>
    <m/>
  </r>
  <r>
    <n v="95109"/>
    <n v="0"/>
    <n v="5"/>
    <s v="&gt;0"/>
    <m/>
    <s v="95109"/>
    <n v="5"/>
    <n v="0"/>
    <n v="0"/>
    <n v="0"/>
    <n v="0"/>
    <n v="0"/>
    <s v="&gt;0"/>
    <n v="0"/>
    <n v="1"/>
    <x v="2"/>
    <e v="#N/A"/>
    <m/>
  </r>
  <r>
    <n v="95110"/>
    <n v="93"/>
    <n v="39"/>
    <n v="132"/>
    <m/>
    <s v="95110"/>
    <n v="91"/>
    <n v="5"/>
    <n v="5"/>
    <n v="0"/>
    <n v="31"/>
    <n v="5"/>
    <s v="&gt;122"/>
    <n v="20004"/>
    <m/>
    <x v="345"/>
    <s v="Santa Clara"/>
    <m/>
  </r>
  <r>
    <n v="95111"/>
    <n v="244"/>
    <n v="259"/>
    <n v="503"/>
    <m/>
    <s v="95111"/>
    <n v="455"/>
    <n v="26"/>
    <n v="20"/>
    <n v="0"/>
    <n v="5"/>
    <n v="5"/>
    <s v="&gt;501"/>
    <n v="61183"/>
    <m/>
    <x v="345"/>
    <s v="Santa Clara"/>
    <m/>
  </r>
  <r>
    <n v="95112"/>
    <n v="179"/>
    <n v="233"/>
    <n v="412"/>
    <m/>
    <s v="95112"/>
    <n v="304"/>
    <n v="87"/>
    <n v="17"/>
    <n v="0"/>
    <n v="5"/>
    <n v="5"/>
    <s v="&gt;408"/>
    <n v="59959"/>
    <m/>
    <x v="345"/>
    <s v="Santa Clara"/>
    <m/>
  </r>
  <r>
    <n v="95113"/>
    <n v="0"/>
    <n v="5"/>
    <s v="&gt;0"/>
    <m/>
    <s v="95113"/>
    <n v="5"/>
    <n v="5"/>
    <n v="5"/>
    <n v="0"/>
    <n v="0"/>
    <n v="0"/>
    <s v="&gt;0"/>
    <n v="2550"/>
    <m/>
    <x v="345"/>
    <s v="Santa Clara"/>
    <m/>
  </r>
  <r>
    <n v="95115"/>
    <n v="0"/>
    <n v="5"/>
    <s v="&gt;0"/>
    <m/>
    <s v="95115"/>
    <n v="5"/>
    <n v="5"/>
    <n v="0"/>
    <n v="0"/>
    <n v="0"/>
    <n v="0"/>
    <s v="&gt;0"/>
    <n v="0"/>
    <n v="1"/>
    <x v="2"/>
    <e v="#N/A"/>
    <m/>
  </r>
  <r>
    <n v="95116"/>
    <n v="194"/>
    <n v="220"/>
    <n v="414"/>
    <m/>
    <s v="95116"/>
    <n v="347"/>
    <n v="18"/>
    <n v="48"/>
    <n v="0"/>
    <n v="0"/>
    <n v="5"/>
    <s v="&gt;413"/>
    <n v="54758"/>
    <m/>
    <x v="345"/>
    <s v="Santa Clara"/>
    <m/>
  </r>
  <r>
    <n v="95117"/>
    <n v="101"/>
    <n v="90"/>
    <n v="191"/>
    <m/>
    <s v="95117"/>
    <n v="155"/>
    <n v="13"/>
    <n v="12"/>
    <n v="0"/>
    <n v="5"/>
    <n v="5"/>
    <s v="&gt;180"/>
    <n v="31702"/>
    <m/>
    <x v="345"/>
    <s v="Santa Clara"/>
    <m/>
  </r>
  <r>
    <n v="95118"/>
    <n v="98"/>
    <n v="183"/>
    <n v="281"/>
    <m/>
    <s v="95118"/>
    <n v="174"/>
    <n v="44"/>
    <n v="57"/>
    <n v="5"/>
    <n v="0"/>
    <n v="5"/>
    <s v="&gt;275"/>
    <n v="32768"/>
    <m/>
    <x v="345"/>
    <s v="Santa Clara"/>
    <m/>
  </r>
  <r>
    <n v="95119"/>
    <n v="30"/>
    <n v="51"/>
    <n v="81"/>
    <m/>
    <s v="95119"/>
    <n v="54"/>
    <n v="5"/>
    <n v="14"/>
    <n v="5"/>
    <n v="0"/>
    <n v="5"/>
    <s v="&gt;68"/>
    <n v="10450"/>
    <m/>
    <x v="345"/>
    <s v="Santa Clara"/>
    <m/>
  </r>
  <r>
    <n v="95120"/>
    <n v="56"/>
    <n v="106"/>
    <n v="162"/>
    <m/>
    <s v="95120"/>
    <n v="150"/>
    <n v="5"/>
    <n v="5"/>
    <n v="0"/>
    <n v="0"/>
    <n v="0"/>
    <s v="&gt;150"/>
    <n v="38177"/>
    <m/>
    <x v="345"/>
    <s v="Santa Clara"/>
    <m/>
  </r>
  <r>
    <n v="95121"/>
    <n v="128"/>
    <n v="331"/>
    <n v="459"/>
    <m/>
    <s v="95121"/>
    <n v="286"/>
    <n v="5"/>
    <n v="150"/>
    <n v="5"/>
    <n v="5"/>
    <n v="5"/>
    <s v="&gt;436"/>
    <n v="38258"/>
    <m/>
    <x v="345"/>
    <s v="Santa Clara"/>
    <m/>
  </r>
  <r>
    <n v="95122"/>
    <n v="212"/>
    <n v="263"/>
    <n v="475"/>
    <m/>
    <s v="95122"/>
    <n v="427"/>
    <n v="14"/>
    <n v="33"/>
    <n v="0"/>
    <n v="5"/>
    <n v="0"/>
    <s v="&gt;474"/>
    <n v="55619"/>
    <m/>
    <x v="345"/>
    <s v="Santa Clara"/>
    <m/>
  </r>
  <r>
    <n v="95123"/>
    <n v="212"/>
    <n v="341"/>
    <n v="553"/>
    <m/>
    <s v="95123"/>
    <n v="432"/>
    <n v="23"/>
    <n v="91"/>
    <n v="5"/>
    <n v="5"/>
    <n v="5"/>
    <s v="&gt;546"/>
    <n v="70005"/>
    <m/>
    <x v="345"/>
    <s v="Santa Clara"/>
    <m/>
  </r>
  <r>
    <n v="95124"/>
    <n v="137"/>
    <n v="216"/>
    <n v="353"/>
    <m/>
    <s v="95124"/>
    <n v="248"/>
    <n v="31"/>
    <n v="32"/>
    <n v="38"/>
    <n v="0"/>
    <n v="5"/>
    <s v="&gt;349"/>
    <n v="52049"/>
    <m/>
    <x v="345"/>
    <s v="Santa Clara"/>
    <m/>
  </r>
  <r>
    <n v="95125"/>
    <n v="130"/>
    <n v="149"/>
    <n v="279"/>
    <m/>
    <s v="95125"/>
    <n v="234"/>
    <n v="18"/>
    <n v="20"/>
    <n v="5"/>
    <n v="0"/>
    <n v="5"/>
    <s v="&gt;272"/>
    <n v="54076"/>
    <m/>
    <x v="345"/>
    <s v="Santa Clara"/>
    <m/>
  </r>
  <r>
    <n v="95126"/>
    <n v="115"/>
    <n v="95"/>
    <n v="210"/>
    <m/>
    <s v="95126"/>
    <n v="172"/>
    <n v="26"/>
    <n v="5"/>
    <n v="0"/>
    <n v="5"/>
    <n v="5"/>
    <s v="&gt;198"/>
    <n v="37063"/>
    <m/>
    <x v="345"/>
    <s v="Santa Clara"/>
    <m/>
  </r>
  <r>
    <n v="95127"/>
    <n v="242"/>
    <n v="292"/>
    <n v="534"/>
    <m/>
    <s v="95127"/>
    <n v="439"/>
    <n v="23"/>
    <n v="56"/>
    <n v="11"/>
    <n v="5"/>
    <n v="5"/>
    <s v="&gt;529"/>
    <n v="63220"/>
    <m/>
    <x v="345"/>
    <s v="Santa Clara"/>
    <m/>
  </r>
  <r>
    <n v="95128"/>
    <n v="107"/>
    <n v="113"/>
    <n v="220"/>
    <m/>
    <s v="95128"/>
    <n v="168"/>
    <n v="15"/>
    <n v="25"/>
    <n v="5"/>
    <n v="0"/>
    <n v="5"/>
    <s v="&gt;208"/>
    <n v="35986"/>
    <m/>
    <x v="345"/>
    <s v="Santa Clara"/>
    <m/>
  </r>
  <r>
    <n v="95129"/>
    <n v="109"/>
    <n v="87"/>
    <n v="196"/>
    <m/>
    <s v="95129"/>
    <n v="186"/>
    <n v="5"/>
    <n v="5"/>
    <n v="0"/>
    <n v="0"/>
    <n v="5"/>
    <s v="&gt;186"/>
    <n v="40277"/>
    <m/>
    <x v="345"/>
    <s v="Santa Clara"/>
    <m/>
  </r>
  <r>
    <n v="95130"/>
    <n v="44"/>
    <n v="54"/>
    <n v="98"/>
    <m/>
    <s v="95130"/>
    <n v="78"/>
    <n v="5"/>
    <n v="5"/>
    <n v="0"/>
    <n v="0"/>
    <n v="0"/>
    <s v="&gt;78"/>
    <n v="14051"/>
    <m/>
    <x v="345"/>
    <s v="Santa Clara"/>
    <m/>
  </r>
  <r>
    <n v="95131"/>
    <n v="91"/>
    <n v="139"/>
    <n v="230"/>
    <m/>
    <s v="95131"/>
    <n v="183"/>
    <n v="21"/>
    <n v="26"/>
    <n v="0"/>
    <n v="0"/>
    <n v="0"/>
    <n v="230"/>
    <n v="32096"/>
    <m/>
    <x v="345"/>
    <s v="Santa Clara"/>
    <m/>
  </r>
  <r>
    <n v="95132"/>
    <n v="119"/>
    <n v="213"/>
    <n v="332"/>
    <m/>
    <s v="95132"/>
    <n v="249"/>
    <n v="5"/>
    <n v="62"/>
    <n v="5"/>
    <n v="5"/>
    <n v="5"/>
    <s v="&gt;311"/>
    <n v="42726"/>
    <m/>
    <x v="345"/>
    <s v="Santa Clara"/>
    <m/>
  </r>
  <r>
    <n v="95133"/>
    <n v="84"/>
    <n v="131"/>
    <n v="215"/>
    <m/>
    <s v="95133"/>
    <n v="172"/>
    <n v="5"/>
    <n v="34"/>
    <n v="0"/>
    <n v="0"/>
    <n v="0"/>
    <s v="&gt;206"/>
    <n v="28158"/>
    <m/>
    <x v="345"/>
    <s v="Santa Clara"/>
    <m/>
  </r>
  <r>
    <n v="95134"/>
    <n v="65"/>
    <n v="39"/>
    <n v="104"/>
    <m/>
    <s v="95134"/>
    <n v="93"/>
    <n v="5"/>
    <n v="5"/>
    <n v="0"/>
    <n v="0"/>
    <n v="0"/>
    <s v="&gt;93"/>
    <n v="30499"/>
    <m/>
    <x v="345"/>
    <s v="Santa Clara"/>
    <m/>
  </r>
  <r>
    <n v="95135"/>
    <n v="47"/>
    <n v="73"/>
    <n v="120"/>
    <m/>
    <s v="95135"/>
    <n v="90"/>
    <n v="5"/>
    <n v="21"/>
    <n v="5"/>
    <n v="0"/>
    <n v="0"/>
    <s v="&gt;111"/>
    <n v="22509"/>
    <m/>
    <x v="345"/>
    <s v="Santa Clara"/>
    <m/>
  </r>
  <r>
    <n v="95136"/>
    <n v="140"/>
    <n v="231"/>
    <n v="371"/>
    <m/>
    <s v="95136"/>
    <n v="266"/>
    <n v="14"/>
    <n v="79"/>
    <n v="5"/>
    <n v="5"/>
    <n v="5"/>
    <s v="&gt;359"/>
    <n v="48492"/>
    <m/>
    <x v="345"/>
    <s v="Santa Clara"/>
    <m/>
  </r>
  <r>
    <n v="95137"/>
    <n v="5"/>
    <n v="5"/>
    <s v="&gt;0"/>
    <m/>
    <s v="95137"/>
    <n v="5"/>
    <n v="5"/>
    <n v="0"/>
    <n v="0"/>
    <n v="0"/>
    <n v="0"/>
    <s v="&gt;0"/>
    <n v="0"/>
    <n v="1"/>
    <x v="2"/>
    <e v="#N/A"/>
    <m/>
  </r>
  <r>
    <n v="95138"/>
    <n v="48"/>
    <n v="63"/>
    <n v="111"/>
    <m/>
    <s v="95138"/>
    <n v="87"/>
    <n v="20"/>
    <n v="5"/>
    <n v="0"/>
    <n v="5"/>
    <n v="0"/>
    <s v="&gt;107"/>
    <n v="20597"/>
    <m/>
    <x v="345"/>
    <s v="Santa Clara"/>
    <m/>
  </r>
  <r>
    <n v="95139"/>
    <n v="21"/>
    <n v="19"/>
    <n v="40"/>
    <m/>
    <s v="95139"/>
    <n v="30"/>
    <n v="5"/>
    <n v="5"/>
    <n v="0"/>
    <n v="5"/>
    <n v="5"/>
    <s v="&gt;30"/>
    <n v="7262"/>
    <m/>
    <x v="345"/>
    <s v="Santa Clara"/>
    <m/>
  </r>
  <r>
    <n v="95147"/>
    <n v="0"/>
    <n v="5"/>
    <s v="&gt;0"/>
    <m/>
    <s v="95147"/>
    <n v="0"/>
    <n v="0"/>
    <n v="5"/>
    <n v="0"/>
    <n v="0"/>
    <n v="0"/>
    <s v="&gt;0"/>
    <n v="0"/>
    <n v="1"/>
    <x v="2"/>
    <e v="#N/A"/>
    <m/>
  </r>
  <r>
    <n v="95148"/>
    <n v="167"/>
    <n v="284"/>
    <n v="451"/>
    <m/>
    <s v="95148"/>
    <n v="324"/>
    <n v="5"/>
    <n v="105"/>
    <n v="15"/>
    <n v="5"/>
    <n v="5"/>
    <s v="&gt;444"/>
    <n v="48629"/>
    <m/>
    <x v="345"/>
    <s v="Santa Clara"/>
    <m/>
  </r>
  <r>
    <n v="95150"/>
    <n v="5"/>
    <n v="0"/>
    <s v="&gt;0"/>
    <m/>
    <s v="95150"/>
    <n v="5"/>
    <n v="0"/>
    <n v="0"/>
    <n v="0"/>
    <n v="0"/>
    <n v="0"/>
    <s v="&gt;0"/>
    <n v="0"/>
    <n v="1"/>
    <x v="2"/>
    <e v="#N/A"/>
    <m/>
  </r>
  <r>
    <n v="95151"/>
    <n v="5"/>
    <n v="5"/>
    <s v="&gt;0"/>
    <m/>
    <s v="95151"/>
    <n v="5"/>
    <n v="0"/>
    <n v="0"/>
    <n v="0"/>
    <n v="0"/>
    <n v="0"/>
    <s v="&gt;0"/>
    <n v="0"/>
    <n v="1"/>
    <x v="2"/>
    <e v="#N/A"/>
    <m/>
  </r>
  <r>
    <n v="95156"/>
    <n v="0"/>
    <n v="5"/>
    <s v="&gt;0"/>
    <m/>
    <s v="95156"/>
    <n v="5"/>
    <n v="0"/>
    <n v="0"/>
    <n v="0"/>
    <n v="0"/>
    <n v="0"/>
    <s v="&gt;0"/>
    <n v="0"/>
    <n v="1"/>
    <x v="2"/>
    <e v="#N/A"/>
    <m/>
  </r>
  <r>
    <n v="95161"/>
    <n v="5"/>
    <n v="0"/>
    <s v="&gt;0"/>
    <m/>
    <s v="95161"/>
    <n v="5"/>
    <n v="0"/>
    <n v="0"/>
    <n v="0"/>
    <n v="0"/>
    <n v="0"/>
    <s v="&gt;0"/>
    <n v="0"/>
    <n v="1"/>
    <x v="2"/>
    <e v="#N/A"/>
    <m/>
  </r>
  <r>
    <n v="95166"/>
    <n v="5"/>
    <n v="0"/>
    <s v="&gt;0"/>
    <m/>
    <s v="95166"/>
    <n v="5"/>
    <n v="0"/>
    <n v="0"/>
    <n v="0"/>
    <n v="0"/>
    <n v="0"/>
    <s v="&gt;0"/>
    <n v="0"/>
    <n v="1"/>
    <x v="2"/>
    <e v="#N/A"/>
    <m/>
  </r>
  <r>
    <n v="95177"/>
    <n v="0"/>
    <n v="5"/>
    <s v="&gt;0"/>
    <m/>
    <s v="95177"/>
    <n v="0"/>
    <n v="0"/>
    <n v="0"/>
    <n v="0"/>
    <n v="5"/>
    <n v="0"/>
    <s v="&gt;0"/>
    <n v="0"/>
    <n v="1"/>
    <x v="2"/>
    <e v="#N/A"/>
    <m/>
  </r>
  <r>
    <n v="95201"/>
    <n v="0"/>
    <n v="5"/>
    <s v="&gt;0"/>
    <m/>
    <s v="95201"/>
    <n v="0"/>
    <n v="0"/>
    <n v="5"/>
    <n v="0"/>
    <n v="0"/>
    <n v="0"/>
    <s v="&gt;0"/>
    <n v="0"/>
    <n v="1"/>
    <x v="2"/>
    <e v="#N/A"/>
    <m/>
  </r>
  <r>
    <n v="95202"/>
    <n v="59"/>
    <n v="59"/>
    <n v="118"/>
    <m/>
    <s v="95202"/>
    <n v="79"/>
    <n v="32"/>
    <n v="5"/>
    <n v="0"/>
    <n v="5"/>
    <n v="5"/>
    <s v="&gt;111"/>
    <n v="6607"/>
    <m/>
    <x v="359"/>
    <s v="San Joaquin"/>
    <m/>
  </r>
  <r>
    <n v="95203"/>
    <n v="141"/>
    <n v="103"/>
    <n v="244"/>
    <m/>
    <s v="95203"/>
    <n v="195"/>
    <n v="32"/>
    <n v="5"/>
    <n v="0"/>
    <n v="5"/>
    <n v="5"/>
    <s v="&gt;227"/>
    <n v="15561"/>
    <m/>
    <x v="359"/>
    <s v="San Joaquin"/>
    <m/>
  </r>
  <r>
    <n v="95204"/>
    <n v="233"/>
    <n v="141"/>
    <n v="374"/>
    <m/>
    <s v="95204"/>
    <n v="312"/>
    <n v="25"/>
    <n v="25"/>
    <n v="0"/>
    <n v="5"/>
    <n v="5"/>
    <s v="&gt;362"/>
    <n v="28860"/>
    <m/>
    <x v="359"/>
    <s v="San Joaquin"/>
    <m/>
  </r>
  <r>
    <n v="95205"/>
    <n v="374"/>
    <n v="237"/>
    <n v="611"/>
    <m/>
    <s v="95205"/>
    <n v="517"/>
    <n v="40"/>
    <n v="40"/>
    <n v="5"/>
    <n v="5"/>
    <n v="0"/>
    <s v="&gt;597"/>
    <n v="37133"/>
    <m/>
    <x v="359"/>
    <s v="San Joaquin"/>
    <m/>
  </r>
  <r>
    <n v="95206"/>
    <n v="612"/>
    <n v="434"/>
    <n v="1046"/>
    <m/>
    <s v="95206"/>
    <n v="869"/>
    <n v="42"/>
    <n v="95"/>
    <n v="0"/>
    <n v="34"/>
    <n v="5"/>
    <s v="&gt;1040"/>
    <n v="65643"/>
    <m/>
    <x v="359"/>
    <s v="San Joaquin"/>
    <m/>
  </r>
  <r>
    <n v="95207"/>
    <n v="414"/>
    <n v="404"/>
    <n v="818"/>
    <m/>
    <s v="95207"/>
    <n v="564"/>
    <n v="140"/>
    <n v="64"/>
    <n v="31"/>
    <n v="13"/>
    <n v="5"/>
    <s v="&gt;812"/>
    <n v="51652"/>
    <m/>
    <x v="359"/>
    <s v="San Joaquin"/>
    <m/>
  </r>
  <r>
    <n v="95209"/>
    <n v="314"/>
    <n v="457"/>
    <n v="771"/>
    <m/>
    <s v="95209"/>
    <n v="485"/>
    <n v="19"/>
    <n v="169"/>
    <n v="76"/>
    <n v="14"/>
    <n v="5"/>
    <s v="&gt;763"/>
    <n v="44325"/>
    <m/>
    <x v="359"/>
    <s v="San Joaquin"/>
    <m/>
  </r>
  <r>
    <n v="95210"/>
    <n v="361"/>
    <n v="344"/>
    <n v="705"/>
    <m/>
    <s v="95210"/>
    <n v="532"/>
    <n v="52"/>
    <n v="86"/>
    <n v="17"/>
    <n v="14"/>
    <n v="5"/>
    <s v="&gt;701"/>
    <n v="41641"/>
    <m/>
    <x v="359"/>
    <s v="San Joaquin"/>
    <m/>
  </r>
  <r>
    <n v="95211"/>
    <n v="0"/>
    <n v="5"/>
    <s v="&gt;0"/>
    <m/>
    <s v="95211"/>
    <n v="0"/>
    <n v="5"/>
    <n v="0"/>
    <n v="0"/>
    <n v="0"/>
    <n v="0"/>
    <s v="&gt;0"/>
    <n v="2343"/>
    <m/>
    <x v="359"/>
    <s v="San Joaquin"/>
    <m/>
  </r>
  <r>
    <n v="95212"/>
    <n v="239"/>
    <n v="165"/>
    <n v="404"/>
    <m/>
    <s v="95212"/>
    <n v="317"/>
    <n v="5"/>
    <n v="58"/>
    <n v="5"/>
    <n v="15"/>
    <n v="5"/>
    <s v="&gt;390"/>
    <n v="28281"/>
    <m/>
    <x v="359"/>
    <s v="San Joaquin"/>
    <m/>
  </r>
  <r>
    <n v="95213"/>
    <n v="5"/>
    <n v="0"/>
    <s v="&gt;0"/>
    <m/>
    <s v="95213"/>
    <n v="5"/>
    <n v="0"/>
    <n v="0"/>
    <n v="0"/>
    <n v="0"/>
    <n v="0"/>
    <s v="&gt;0"/>
    <n v="0"/>
    <n v="1"/>
    <x v="2"/>
    <e v="#N/A"/>
    <m/>
  </r>
  <r>
    <n v="95215"/>
    <n v="173"/>
    <n v="113"/>
    <n v="286"/>
    <m/>
    <s v="95215"/>
    <n v="255"/>
    <n v="5"/>
    <n v="11"/>
    <n v="11"/>
    <n v="5"/>
    <n v="5"/>
    <s v="&gt;277"/>
    <n v="25473"/>
    <m/>
    <x v="0"/>
    <s v="San Joaquin"/>
    <m/>
  </r>
  <r>
    <n v="95219"/>
    <n v="199"/>
    <n v="92"/>
    <n v="291"/>
    <m/>
    <s v="95219"/>
    <n v="265"/>
    <n v="15"/>
    <n v="5"/>
    <n v="0"/>
    <n v="5"/>
    <n v="0"/>
    <s v="&gt;280"/>
    <n v="29117"/>
    <m/>
    <x v="359"/>
    <s v="San Joaquin"/>
    <m/>
  </r>
  <r>
    <n v="95220"/>
    <n v="46"/>
    <n v="16"/>
    <n v="62"/>
    <m/>
    <s v="95220"/>
    <n v="59"/>
    <n v="0"/>
    <n v="0"/>
    <n v="0"/>
    <n v="5"/>
    <n v="0"/>
    <s v="&gt;59"/>
    <n v="8228"/>
    <m/>
    <x v="0"/>
    <s v="San Joaquin"/>
    <m/>
  </r>
  <r>
    <n v="95221"/>
    <n v="5"/>
    <n v="0"/>
    <s v="&gt;0"/>
    <m/>
    <s v="95221"/>
    <n v="5"/>
    <n v="0"/>
    <n v="0"/>
    <n v="0"/>
    <n v="0"/>
    <n v="0"/>
    <s v="&gt;0"/>
    <n v="0"/>
    <n v="1"/>
    <x v="2"/>
    <e v="#N/A"/>
    <m/>
  </r>
  <r>
    <n v="95222"/>
    <n v="22"/>
    <n v="19"/>
    <n v="41"/>
    <m/>
    <s v="95222"/>
    <n v="35"/>
    <n v="5"/>
    <n v="0"/>
    <n v="0"/>
    <n v="0"/>
    <n v="0"/>
    <s v="&gt;35"/>
    <n v="5418"/>
    <m/>
    <x v="360"/>
    <s v="Calaveras"/>
    <m/>
  </r>
  <r>
    <n v="95223"/>
    <n v="5"/>
    <n v="5"/>
    <s v="&gt;0"/>
    <m/>
    <s v="95223"/>
    <n v="12"/>
    <n v="5"/>
    <n v="0"/>
    <n v="0"/>
    <n v="0"/>
    <n v="0"/>
    <s v="&gt;12"/>
    <n v="2602"/>
    <m/>
    <x v="0"/>
    <s v="Alpine"/>
    <m/>
  </r>
  <r>
    <n v="95224"/>
    <n v="5"/>
    <n v="5"/>
    <s v="&gt;0"/>
    <m/>
    <s v="95224"/>
    <n v="5"/>
    <n v="0"/>
    <n v="0"/>
    <n v="0"/>
    <n v="0"/>
    <n v="0"/>
    <s v="&gt;0"/>
    <n v="195"/>
    <m/>
    <x v="0"/>
    <s v="Calaveras"/>
    <m/>
  </r>
  <r>
    <n v="95225"/>
    <n v="5"/>
    <n v="5"/>
    <s v="&gt;0"/>
    <m/>
    <s v="95225"/>
    <n v="5"/>
    <n v="0"/>
    <n v="0"/>
    <n v="0"/>
    <n v="0"/>
    <n v="0"/>
    <s v="&gt;0"/>
    <n v="618"/>
    <m/>
    <x v="0"/>
    <s v="Calaveras"/>
    <m/>
  </r>
  <r>
    <n v="95227"/>
    <n v="5"/>
    <n v="5"/>
    <s v="&gt;0"/>
    <m/>
    <s v="95227"/>
    <n v="5"/>
    <n v="0"/>
    <n v="0"/>
    <n v="0"/>
    <n v="0"/>
    <n v="0"/>
    <s v="&gt;0"/>
    <n v="734"/>
    <m/>
    <x v="0"/>
    <s v="San Joaquin"/>
    <m/>
  </r>
  <r>
    <n v="95228"/>
    <n v="11"/>
    <n v="22"/>
    <n v="33"/>
    <m/>
    <s v="95228"/>
    <n v="29"/>
    <n v="5"/>
    <n v="0"/>
    <n v="0"/>
    <n v="5"/>
    <n v="0"/>
    <s v="&gt;29"/>
    <n v="4486"/>
    <m/>
    <x v="0"/>
    <s v="Calaveras"/>
    <m/>
  </r>
  <r>
    <n v="95231"/>
    <n v="19"/>
    <n v="15"/>
    <n v="34"/>
    <m/>
    <s v="95231"/>
    <n v="25"/>
    <n v="5"/>
    <n v="5"/>
    <n v="0"/>
    <n v="5"/>
    <n v="5"/>
    <s v="&gt;25"/>
    <n v="5520"/>
    <m/>
    <x v="0"/>
    <s v="San Joaquin"/>
    <m/>
  </r>
  <r>
    <n v="95232"/>
    <n v="0"/>
    <n v="5"/>
    <s v="&gt;0"/>
    <m/>
    <s v="95232"/>
    <n v="0"/>
    <n v="5"/>
    <n v="0"/>
    <n v="0"/>
    <n v="0"/>
    <n v="0"/>
    <s v="&gt;0"/>
    <n v="203"/>
    <m/>
    <x v="0"/>
    <s v="Calaveras"/>
    <m/>
  </r>
  <r>
    <n v="95234"/>
    <n v="0"/>
    <n v="5"/>
    <s v="&gt;0"/>
    <m/>
    <s v="95234"/>
    <n v="5"/>
    <n v="0"/>
    <n v="0"/>
    <n v="0"/>
    <n v="0"/>
    <n v="0"/>
    <s v="&gt;0"/>
    <n v="0"/>
    <m/>
    <x v="0"/>
    <s v="San Joaquin"/>
    <m/>
  </r>
  <r>
    <n v="95236"/>
    <n v="22"/>
    <n v="18"/>
    <n v="40"/>
    <m/>
    <s v="95236"/>
    <n v="28"/>
    <n v="5"/>
    <n v="5"/>
    <n v="0"/>
    <n v="5"/>
    <n v="0"/>
    <s v="&gt;28"/>
    <n v="4458"/>
    <m/>
    <x v="0"/>
    <s v="San Joaquin"/>
    <m/>
  </r>
  <r>
    <n v="95237"/>
    <n v="15"/>
    <n v="22"/>
    <n v="37"/>
    <m/>
    <s v="95237"/>
    <n v="23"/>
    <n v="5"/>
    <n v="11"/>
    <n v="0"/>
    <n v="5"/>
    <n v="0"/>
    <s v="&gt;34"/>
    <n v="3655"/>
    <m/>
    <x v="0"/>
    <s v="San Joaquin"/>
    <m/>
  </r>
  <r>
    <n v="95240"/>
    <n v="366"/>
    <n v="267"/>
    <n v="633"/>
    <m/>
    <s v="95240"/>
    <n v="499"/>
    <n v="32"/>
    <n v="81"/>
    <n v="5"/>
    <n v="5"/>
    <n v="5"/>
    <s v="&gt;612"/>
    <n v="49439"/>
    <m/>
    <x v="361"/>
    <s v="San Joaquin"/>
    <m/>
  </r>
  <r>
    <n v="95242"/>
    <n v="178"/>
    <n v="111"/>
    <n v="289"/>
    <m/>
    <s v="95242"/>
    <n v="234"/>
    <n v="11"/>
    <n v="22"/>
    <n v="13"/>
    <n v="5"/>
    <n v="5"/>
    <s v="&gt;280"/>
    <n v="27340"/>
    <m/>
    <x v="361"/>
    <s v="San Joaquin"/>
    <m/>
  </r>
  <r>
    <n v="95243"/>
    <n v="5"/>
    <n v="0"/>
    <s v="&gt;0"/>
    <m/>
    <s v="95243"/>
    <n v="5"/>
    <n v="0"/>
    <n v="0"/>
    <n v="0"/>
    <n v="0"/>
    <n v="0"/>
    <s v="&gt;0"/>
    <n v="0"/>
    <n v="1"/>
    <x v="2"/>
    <e v="#N/A"/>
    <m/>
  </r>
  <r>
    <n v="95245"/>
    <n v="5"/>
    <n v="5"/>
    <s v="&gt;0"/>
    <m/>
    <s v="95245"/>
    <n v="5"/>
    <n v="0"/>
    <n v="0"/>
    <n v="0"/>
    <n v="0"/>
    <n v="0"/>
    <s v="&gt;0"/>
    <n v="1650"/>
    <m/>
    <x v="0"/>
    <s v="Calaveras"/>
    <m/>
  </r>
  <r>
    <n v="95246"/>
    <n v="5"/>
    <n v="5"/>
    <s v="&gt;0"/>
    <m/>
    <s v="95246"/>
    <n v="5"/>
    <n v="0"/>
    <n v="0"/>
    <n v="0"/>
    <n v="0"/>
    <n v="0"/>
    <s v="&gt;0"/>
    <n v="1234"/>
    <m/>
    <x v="0"/>
    <s v="Calaveras"/>
    <m/>
  </r>
  <r>
    <n v="95247"/>
    <n v="5"/>
    <n v="17"/>
    <s v="&gt;17"/>
    <m/>
    <s v="95247"/>
    <n v="24"/>
    <n v="5"/>
    <n v="0"/>
    <n v="0"/>
    <n v="0"/>
    <n v="0"/>
    <s v="&gt;24"/>
    <n v="3853"/>
    <m/>
    <x v="0"/>
    <s v="Calaveras"/>
    <m/>
  </r>
  <r>
    <n v="95248"/>
    <n v="5"/>
    <n v="0"/>
    <s v="&gt;0"/>
    <m/>
    <s v="95248"/>
    <n v="5"/>
    <n v="0"/>
    <n v="0"/>
    <n v="0"/>
    <n v="0"/>
    <n v="0"/>
    <s v="&gt;0"/>
    <n v="108"/>
    <m/>
    <x v="0"/>
    <s v="Calaveras"/>
    <m/>
  </r>
  <r>
    <n v="95249"/>
    <n v="26"/>
    <n v="28"/>
    <n v="54"/>
    <m/>
    <s v="95249"/>
    <n v="35"/>
    <n v="11"/>
    <n v="5"/>
    <n v="0"/>
    <n v="0"/>
    <n v="5"/>
    <s v="&gt;46"/>
    <n v="5988"/>
    <m/>
    <x v="0"/>
    <s v="Calaveras"/>
    <m/>
  </r>
  <r>
    <n v="95251"/>
    <n v="5"/>
    <n v="5"/>
    <s v="&gt;0"/>
    <m/>
    <s v="95251"/>
    <n v="5"/>
    <n v="0"/>
    <n v="0"/>
    <n v="0"/>
    <n v="0"/>
    <n v="0"/>
    <s v="&gt;0"/>
    <n v="496"/>
    <m/>
    <x v="0"/>
    <s v="Calaveras"/>
    <m/>
  </r>
  <r>
    <n v="95252"/>
    <n v="67"/>
    <n v="70"/>
    <n v="137"/>
    <m/>
    <s v="95252"/>
    <n v="110"/>
    <n v="15"/>
    <n v="5"/>
    <n v="0"/>
    <n v="5"/>
    <n v="5"/>
    <s v="&gt;125"/>
    <n v="15779"/>
    <m/>
    <x v="0"/>
    <s v="Calaveras"/>
    <m/>
  </r>
  <r>
    <n v="95253"/>
    <n v="5"/>
    <n v="0"/>
    <s v="&gt;0"/>
    <m/>
    <s v="95253"/>
    <n v="5"/>
    <n v="0"/>
    <n v="0"/>
    <n v="0"/>
    <n v="0"/>
    <n v="0"/>
    <s v="&gt;0"/>
    <n v="0"/>
    <n v="1"/>
    <x v="2"/>
    <e v="#N/A"/>
    <m/>
  </r>
  <r>
    <n v="95254"/>
    <n v="5"/>
    <n v="0"/>
    <s v="&gt;0"/>
    <m/>
    <s v="95254"/>
    <n v="5"/>
    <n v="0"/>
    <n v="0"/>
    <n v="0"/>
    <n v="0"/>
    <n v="0"/>
    <s v="&gt;0"/>
    <n v="721"/>
    <m/>
    <x v="0"/>
    <s v="Calaveras"/>
    <m/>
  </r>
  <r>
    <n v="95255"/>
    <n v="5"/>
    <n v="5"/>
    <s v="&gt;0"/>
    <m/>
    <s v="95255"/>
    <n v="11"/>
    <n v="5"/>
    <n v="0"/>
    <n v="0"/>
    <n v="0"/>
    <n v="0"/>
    <s v="&gt;11"/>
    <n v="1591"/>
    <m/>
    <x v="0"/>
    <s v="Calaveras"/>
    <m/>
  </r>
  <r>
    <n v="95257"/>
    <n v="5"/>
    <n v="5"/>
    <s v="&gt;0"/>
    <m/>
    <s v="95257"/>
    <n v="5"/>
    <n v="0"/>
    <n v="0"/>
    <n v="0"/>
    <n v="0"/>
    <n v="5"/>
    <s v="&gt;0"/>
    <n v="386"/>
    <m/>
    <x v="0"/>
    <s v="Calaveras"/>
    <m/>
  </r>
  <r>
    <n v="95258"/>
    <n v="27"/>
    <n v="16"/>
    <n v="43"/>
    <m/>
    <s v="95258"/>
    <n v="37"/>
    <n v="0"/>
    <n v="0"/>
    <n v="5"/>
    <n v="5"/>
    <n v="5"/>
    <s v="&gt;37"/>
    <n v="3820"/>
    <m/>
    <x v="0"/>
    <s v="San Joaquin"/>
    <m/>
  </r>
  <r>
    <n v="95259"/>
    <n v="0"/>
    <n v="5"/>
    <s v="&gt;0"/>
    <m/>
    <s v="95259"/>
    <n v="5"/>
    <n v="0"/>
    <n v="0"/>
    <n v="0"/>
    <n v="0"/>
    <n v="0"/>
    <s v="&gt;0"/>
    <n v="0"/>
    <n v="1"/>
    <x v="2"/>
    <e v="#N/A"/>
    <m/>
  </r>
  <r>
    <n v="95269"/>
    <n v="5"/>
    <n v="5"/>
    <s v="&gt;0"/>
    <m/>
    <s v="95269"/>
    <n v="5"/>
    <n v="0"/>
    <n v="0"/>
    <n v="0"/>
    <n v="0"/>
    <n v="5"/>
    <s v="&gt;0"/>
    <n v="0"/>
    <n v="1"/>
    <x v="2"/>
    <e v="#N/A"/>
    <m/>
  </r>
  <r>
    <n v="95291"/>
    <n v="0"/>
    <n v="5"/>
    <s v="&gt;0"/>
    <m/>
    <s v="95291"/>
    <n v="5"/>
    <n v="0"/>
    <n v="0"/>
    <n v="0"/>
    <n v="0"/>
    <n v="0"/>
    <s v="&gt;0"/>
    <n v="0"/>
    <n v="1"/>
    <x v="2"/>
    <e v="#N/A"/>
    <m/>
  </r>
  <r>
    <n v="95295"/>
    <n v="5"/>
    <n v="5"/>
    <s v="&gt;0"/>
    <m/>
    <s v="95295"/>
    <n v="5"/>
    <n v="0"/>
    <n v="5"/>
    <n v="0"/>
    <n v="0"/>
    <n v="0"/>
    <s v="&gt;0"/>
    <n v="0"/>
    <n v="1"/>
    <x v="2"/>
    <e v="#N/A"/>
    <m/>
  </r>
  <r>
    <n v="95301"/>
    <n v="232"/>
    <n v="246"/>
    <n v="478"/>
    <m/>
    <s v="95301"/>
    <n v="385"/>
    <n v="47"/>
    <n v="29"/>
    <n v="11"/>
    <n v="5"/>
    <n v="5"/>
    <s v="&gt;472"/>
    <n v="39922"/>
    <m/>
    <x v="362"/>
    <s v="Merced"/>
    <m/>
  </r>
  <r>
    <n v="95303"/>
    <n v="5"/>
    <n v="5"/>
    <s v="&gt;0"/>
    <m/>
    <s v="95303"/>
    <n v="5"/>
    <n v="0"/>
    <n v="0"/>
    <n v="0"/>
    <n v="0"/>
    <n v="0"/>
    <s v="&gt;0"/>
    <n v="1019"/>
    <m/>
    <x v="0"/>
    <s v="Merced"/>
    <m/>
  </r>
  <r>
    <n v="95304"/>
    <n v="77"/>
    <n v="35"/>
    <n v="112"/>
    <m/>
    <s v="95304"/>
    <n v="105"/>
    <n v="5"/>
    <n v="0"/>
    <n v="0"/>
    <n v="5"/>
    <n v="5"/>
    <s v="&gt;105"/>
    <n v="15533"/>
    <m/>
    <x v="363"/>
    <s v="San Joaquin"/>
    <m/>
  </r>
  <r>
    <n v="95306"/>
    <n v="5"/>
    <n v="5"/>
    <s v="&gt;0"/>
    <m/>
    <s v="95306"/>
    <n v="5"/>
    <n v="5"/>
    <n v="0"/>
    <n v="0"/>
    <n v="0"/>
    <n v="0"/>
    <s v="&gt;0"/>
    <n v="841"/>
    <m/>
    <x v="0"/>
    <s v="Mariposa"/>
    <m/>
  </r>
  <r>
    <n v="95307"/>
    <n v="324"/>
    <n v="184"/>
    <n v="508"/>
    <m/>
    <s v="95307"/>
    <n v="463"/>
    <n v="27"/>
    <n v="5"/>
    <n v="0"/>
    <n v="11"/>
    <n v="5"/>
    <s v="&gt;501"/>
    <n v="47130"/>
    <m/>
    <x v="364"/>
    <s v="Stanislaus"/>
    <m/>
  </r>
  <r>
    <n v="95309"/>
    <n v="0"/>
    <n v="5"/>
    <s v="&gt;0"/>
    <m/>
    <s v="95309"/>
    <n v="5"/>
    <n v="0"/>
    <n v="0"/>
    <n v="0"/>
    <n v="0"/>
    <n v="0"/>
    <s v="&gt;0"/>
    <n v="0"/>
    <n v="1"/>
    <x v="2"/>
    <e v="#N/A"/>
    <m/>
  </r>
  <r>
    <n v="95310"/>
    <n v="5"/>
    <n v="5"/>
    <s v="&gt;0"/>
    <m/>
    <s v="95310"/>
    <n v="5"/>
    <n v="5"/>
    <n v="5"/>
    <n v="0"/>
    <n v="0"/>
    <n v="0"/>
    <s v="&gt;0"/>
    <n v="1654"/>
    <m/>
    <x v="0"/>
    <s v="Tuolumne"/>
    <m/>
  </r>
  <r>
    <n v="95311"/>
    <n v="5"/>
    <n v="5"/>
    <s v="&gt;0"/>
    <m/>
    <s v="95311"/>
    <n v="5"/>
    <n v="0"/>
    <n v="0"/>
    <n v="0"/>
    <n v="0"/>
    <n v="0"/>
    <s v="&gt;0"/>
    <n v="1976"/>
    <m/>
    <x v="0"/>
    <s v="Mariposa"/>
    <m/>
  </r>
  <r>
    <n v="95312"/>
    <n v="5"/>
    <n v="5"/>
    <s v="&gt;0"/>
    <m/>
    <s v="95312"/>
    <n v="5"/>
    <n v="5"/>
    <n v="0"/>
    <n v="0"/>
    <n v="0"/>
    <n v="0"/>
    <s v="&gt;0"/>
    <n v="206"/>
    <m/>
    <x v="0"/>
    <s v="Merced"/>
    <m/>
  </r>
  <r>
    <n v="95313"/>
    <n v="5"/>
    <n v="5"/>
    <s v="&gt;0"/>
    <m/>
    <s v="95313"/>
    <n v="5"/>
    <n v="0"/>
    <n v="0"/>
    <n v="0"/>
    <n v="0"/>
    <n v="0"/>
    <s v="&gt;0"/>
    <n v="1166"/>
    <m/>
    <x v="365"/>
    <s v="Stanislaus"/>
    <m/>
  </r>
  <r>
    <n v="95315"/>
    <n v="55"/>
    <n v="35"/>
    <n v="90"/>
    <m/>
    <s v="95315"/>
    <n v="88"/>
    <n v="5"/>
    <n v="0"/>
    <n v="0"/>
    <n v="0"/>
    <n v="5"/>
    <s v="&gt;88"/>
    <n v="14434"/>
    <m/>
    <x v="0"/>
    <s v="Merced"/>
    <m/>
  </r>
  <r>
    <n v="95316"/>
    <n v="22"/>
    <n v="32"/>
    <n v="54"/>
    <m/>
    <s v="95316"/>
    <n v="53"/>
    <n v="5"/>
    <n v="0"/>
    <n v="0"/>
    <n v="0"/>
    <n v="0"/>
    <s v="&gt;53"/>
    <n v="8090"/>
    <m/>
    <x v="0"/>
    <s v="Stanislaus"/>
    <m/>
  </r>
  <r>
    <n v="95317"/>
    <n v="5"/>
    <n v="5"/>
    <s v="&gt;0"/>
    <m/>
    <s v="95317"/>
    <n v="5"/>
    <n v="0"/>
    <n v="0"/>
    <n v="0"/>
    <n v="0"/>
    <n v="0"/>
    <s v="&gt;0"/>
    <n v="1085"/>
    <m/>
    <x v="0"/>
    <s v="Merced"/>
    <m/>
  </r>
  <r>
    <n v="95318"/>
    <n v="5"/>
    <n v="0"/>
    <s v="&gt;0"/>
    <m/>
    <s v="95318"/>
    <n v="5"/>
    <n v="0"/>
    <n v="0"/>
    <n v="0"/>
    <n v="0"/>
    <n v="0"/>
    <s v="&gt;0"/>
    <n v="271"/>
    <m/>
    <x v="0"/>
    <s v="Mariposa"/>
    <m/>
  </r>
  <r>
    <n v="95319"/>
    <n v="5"/>
    <n v="63"/>
    <s v="&gt;63"/>
    <m/>
    <s v="95319"/>
    <n v="19"/>
    <n v="5"/>
    <n v="46"/>
    <n v="0"/>
    <n v="0"/>
    <n v="5"/>
    <s v="&gt;65"/>
    <n v="1548"/>
    <m/>
    <x v="365"/>
    <s v="Stanislaus"/>
    <m/>
  </r>
  <r>
    <n v="95320"/>
    <n v="44"/>
    <n v="38"/>
    <n v="82"/>
    <m/>
    <s v="95320"/>
    <n v="77"/>
    <n v="5"/>
    <n v="0"/>
    <n v="0"/>
    <n v="0"/>
    <n v="5"/>
    <s v="&gt;77"/>
    <n v="12990"/>
    <m/>
    <x v="366"/>
    <s v="San Joaquin"/>
    <m/>
  </r>
  <r>
    <n v="95321"/>
    <n v="5"/>
    <n v="5"/>
    <s v="&gt;0"/>
    <m/>
    <s v="95321"/>
    <n v="5"/>
    <n v="0"/>
    <n v="5"/>
    <n v="0"/>
    <n v="0"/>
    <n v="0"/>
    <s v="&gt;0"/>
    <n v="3544"/>
    <m/>
    <x v="0"/>
    <s v="Tuolumne"/>
    <m/>
  </r>
  <r>
    <n v="95322"/>
    <n v="48"/>
    <n v="28"/>
    <n v="76"/>
    <m/>
    <s v="95322"/>
    <n v="75"/>
    <n v="5"/>
    <n v="0"/>
    <n v="0"/>
    <n v="0"/>
    <n v="0"/>
    <s v="&gt;75"/>
    <n v="10016"/>
    <m/>
    <x v="367"/>
    <s v="Merced"/>
    <m/>
  </r>
  <r>
    <n v="95323"/>
    <n v="5"/>
    <n v="5"/>
    <s v="&gt;0"/>
    <m/>
    <s v="95323"/>
    <n v="5"/>
    <n v="0"/>
    <n v="0"/>
    <n v="0"/>
    <n v="0"/>
    <n v="0"/>
    <s v="&gt;0"/>
    <n v="1484"/>
    <m/>
    <x v="0"/>
    <s v="Stanislaus"/>
    <m/>
  </r>
  <r>
    <n v="95324"/>
    <n v="18"/>
    <n v="22"/>
    <n v="40"/>
    <m/>
    <s v="95324"/>
    <n v="38"/>
    <n v="0"/>
    <n v="5"/>
    <n v="0"/>
    <n v="0"/>
    <n v="0"/>
    <s v="&gt;38"/>
    <n v="8738"/>
    <m/>
    <x v="0"/>
    <s v="Merced"/>
    <m/>
  </r>
  <r>
    <n v="95326"/>
    <n v="55"/>
    <n v="33"/>
    <n v="88"/>
    <m/>
    <s v="95326"/>
    <n v="78"/>
    <n v="5"/>
    <n v="0"/>
    <n v="0"/>
    <n v="5"/>
    <n v="5"/>
    <s v="&gt;78"/>
    <n v="10669"/>
    <m/>
    <x v="368"/>
    <s v="Stanislaus"/>
    <m/>
  </r>
  <r>
    <n v="95327"/>
    <n v="32"/>
    <n v="26"/>
    <n v="58"/>
    <m/>
    <s v="95327"/>
    <n v="41"/>
    <n v="15"/>
    <n v="5"/>
    <n v="0"/>
    <n v="5"/>
    <n v="0"/>
    <s v="&gt;56"/>
    <n v="8542"/>
    <m/>
    <x v="0"/>
    <s v="Tuolumne"/>
    <m/>
  </r>
  <r>
    <n v="95328"/>
    <n v="29"/>
    <n v="20"/>
    <n v="49"/>
    <m/>
    <s v="95328"/>
    <n v="46"/>
    <n v="5"/>
    <n v="0"/>
    <n v="0"/>
    <n v="5"/>
    <n v="0"/>
    <s v="&gt;46"/>
    <n v="3680"/>
    <m/>
    <x v="0"/>
    <s v="Stanislaus"/>
    <m/>
  </r>
  <r>
    <n v="95329"/>
    <n v="5"/>
    <n v="5"/>
    <s v="&gt;0"/>
    <m/>
    <s v="95329"/>
    <n v="11"/>
    <n v="5"/>
    <n v="0"/>
    <n v="0"/>
    <n v="0"/>
    <n v="0"/>
    <s v="&gt;11"/>
    <n v="2318"/>
    <m/>
    <x v="0"/>
    <s v="Tuolumne"/>
    <m/>
  </r>
  <r>
    <n v="95330"/>
    <n v="201"/>
    <n v="113"/>
    <n v="314"/>
    <m/>
    <s v="95330"/>
    <n v="278"/>
    <n v="5"/>
    <n v="24"/>
    <n v="0"/>
    <n v="5"/>
    <n v="0"/>
    <s v="&gt;302"/>
    <n v="24096"/>
    <m/>
    <x v="369"/>
    <s v="San Joaquin"/>
    <m/>
  </r>
  <r>
    <n v="95331"/>
    <n v="0"/>
    <n v="5"/>
    <s v="&gt;0"/>
    <m/>
    <s v="95331"/>
    <n v="5"/>
    <n v="0"/>
    <n v="0"/>
    <n v="0"/>
    <n v="0"/>
    <n v="0"/>
    <s v="&gt;0"/>
    <n v="0"/>
    <n v="1"/>
    <x v="2"/>
    <e v="#N/A"/>
    <m/>
  </r>
  <r>
    <n v="95333"/>
    <n v="15"/>
    <n v="11"/>
    <n v="26"/>
    <m/>
    <s v="95333"/>
    <n v="25"/>
    <n v="5"/>
    <n v="0"/>
    <n v="0"/>
    <n v="0"/>
    <n v="0"/>
    <s v="&gt;25"/>
    <n v="3012"/>
    <m/>
    <x v="0"/>
    <s v="Merced"/>
    <m/>
  </r>
  <r>
    <n v="95334"/>
    <n v="77"/>
    <n v="52"/>
    <n v="129"/>
    <m/>
    <s v="95334"/>
    <n v="125"/>
    <n v="5"/>
    <n v="0"/>
    <n v="0"/>
    <n v="5"/>
    <n v="5"/>
    <s v="&gt;125"/>
    <n v="17624"/>
    <m/>
    <x v="370"/>
    <s v="Merced"/>
    <m/>
  </r>
  <r>
    <n v="95335"/>
    <n v="5"/>
    <n v="5"/>
    <s v="&gt;0"/>
    <m/>
    <s v="95335"/>
    <n v="5"/>
    <n v="0"/>
    <n v="5"/>
    <n v="0"/>
    <n v="0"/>
    <n v="0"/>
    <s v="&gt;0"/>
    <n v="88"/>
    <m/>
    <x v="0"/>
    <s v="Tuolumne"/>
    <m/>
  </r>
  <r>
    <n v="95336"/>
    <n v="293"/>
    <n v="206"/>
    <n v="499"/>
    <m/>
    <s v="95336"/>
    <n v="443"/>
    <n v="15"/>
    <n v="24"/>
    <n v="5"/>
    <n v="5"/>
    <n v="5"/>
    <s v="&gt;482"/>
    <n v="47243"/>
    <m/>
    <x v="371"/>
    <s v="San Joaquin"/>
    <m/>
  </r>
  <r>
    <n v="95337"/>
    <n v="329"/>
    <n v="158"/>
    <n v="487"/>
    <m/>
    <s v="95337"/>
    <n v="450"/>
    <n v="5"/>
    <n v="5"/>
    <n v="14"/>
    <n v="5"/>
    <n v="5"/>
    <s v="&gt;464"/>
    <n v="40657"/>
    <m/>
    <x v="371"/>
    <s v="San Joaquin"/>
    <m/>
  </r>
  <r>
    <n v="95338"/>
    <n v="27"/>
    <n v="30"/>
    <n v="57"/>
    <m/>
    <s v="95338"/>
    <n v="49"/>
    <n v="5"/>
    <n v="5"/>
    <n v="0"/>
    <n v="5"/>
    <n v="0"/>
    <s v="&gt;49"/>
    <n v="10633"/>
    <m/>
    <x v="0"/>
    <s v="Mariposa"/>
    <m/>
  </r>
  <r>
    <n v="95339"/>
    <n v="0"/>
    <n v="5"/>
    <s v="&gt;0"/>
    <m/>
    <s v="95339"/>
    <n v="0"/>
    <n v="5"/>
    <n v="0"/>
    <n v="0"/>
    <n v="0"/>
    <n v="0"/>
    <s v="&gt;0"/>
    <n v="0"/>
    <n v="1"/>
    <x v="2"/>
    <e v="#N/A"/>
    <m/>
  </r>
  <r>
    <n v="95340"/>
    <n v="183"/>
    <n v="267"/>
    <n v="450"/>
    <m/>
    <s v="95340"/>
    <n v="352"/>
    <n v="44"/>
    <n v="17"/>
    <n v="28"/>
    <n v="5"/>
    <n v="5"/>
    <s v="&gt;441"/>
    <n v="36402"/>
    <m/>
    <x v="372"/>
    <s v="Merced"/>
    <m/>
  </r>
  <r>
    <n v="95341"/>
    <n v="214"/>
    <n v="110"/>
    <n v="324"/>
    <m/>
    <s v="95341"/>
    <n v="297"/>
    <n v="20"/>
    <n v="5"/>
    <n v="0"/>
    <n v="5"/>
    <n v="5"/>
    <s v="&gt;317"/>
    <n v="34047"/>
    <m/>
    <x v="372"/>
    <s v="Merced"/>
    <m/>
  </r>
  <r>
    <n v="95343"/>
    <n v="0"/>
    <n v="5"/>
    <s v="&gt;0"/>
    <m/>
    <s v="95343"/>
    <n v="5"/>
    <n v="0"/>
    <n v="0"/>
    <n v="0"/>
    <n v="0"/>
    <n v="0"/>
    <s v="&gt;0"/>
    <n v="0"/>
    <n v="1"/>
    <x v="2"/>
    <e v="#N/A"/>
    <m/>
  </r>
  <r>
    <n v="95344"/>
    <n v="5"/>
    <n v="0"/>
    <s v="&gt;0"/>
    <m/>
    <s v="95344"/>
    <n v="5"/>
    <n v="0"/>
    <n v="0"/>
    <n v="0"/>
    <n v="0"/>
    <n v="0"/>
    <s v="&gt;0"/>
    <n v="0"/>
    <n v="1"/>
    <x v="2"/>
    <e v="#N/A"/>
    <m/>
  </r>
  <r>
    <n v="95345"/>
    <n v="0"/>
    <n v="5"/>
    <s v="&gt;0"/>
    <m/>
    <s v="95345"/>
    <n v="5"/>
    <n v="5"/>
    <n v="0"/>
    <n v="0"/>
    <n v="0"/>
    <n v="0"/>
    <s v="&gt;0"/>
    <n v="715"/>
    <m/>
    <x v="0"/>
    <s v="Mariposa"/>
    <m/>
  </r>
  <r>
    <n v="95346"/>
    <n v="5"/>
    <n v="5"/>
    <s v="&gt;0"/>
    <m/>
    <s v="95346"/>
    <n v="5"/>
    <n v="5"/>
    <n v="5"/>
    <n v="0"/>
    <n v="0"/>
    <n v="0"/>
    <s v="&gt;0"/>
    <n v="1159"/>
    <m/>
    <x v="0"/>
    <s v="Tuolumne"/>
    <m/>
  </r>
  <r>
    <n v="95348"/>
    <n v="210"/>
    <n v="201"/>
    <n v="411"/>
    <m/>
    <s v="95348"/>
    <n v="327"/>
    <n v="45"/>
    <n v="5"/>
    <n v="21"/>
    <n v="5"/>
    <n v="5"/>
    <s v="&gt;393"/>
    <n v="34302"/>
    <m/>
    <x v="372"/>
    <s v="Merced"/>
    <m/>
  </r>
  <r>
    <n v="95350"/>
    <n v="366"/>
    <n v="302"/>
    <n v="668"/>
    <m/>
    <s v="95350"/>
    <n v="538"/>
    <n v="64"/>
    <n v="51"/>
    <n v="0"/>
    <n v="5"/>
    <n v="5"/>
    <s v="&gt;653"/>
    <n v="54044"/>
    <m/>
    <x v="365"/>
    <s v="Stanislaus"/>
    <m/>
  </r>
  <r>
    <n v="95351"/>
    <n v="402"/>
    <n v="246"/>
    <n v="648"/>
    <m/>
    <s v="95351"/>
    <n v="574"/>
    <n v="54"/>
    <n v="11"/>
    <n v="0"/>
    <n v="5"/>
    <n v="5"/>
    <s v="&gt;639"/>
    <n v="48844"/>
    <m/>
    <x v="365"/>
    <s v="Stanislaus"/>
    <m/>
  </r>
  <r>
    <n v="95352"/>
    <n v="0"/>
    <n v="5"/>
    <s v="&gt;0"/>
    <m/>
    <s v="95352"/>
    <n v="5"/>
    <n v="0"/>
    <n v="0"/>
    <n v="0"/>
    <n v="0"/>
    <n v="0"/>
    <s v="&gt;0"/>
    <n v="0"/>
    <n v="1"/>
    <x v="2"/>
    <e v="#N/A"/>
    <m/>
  </r>
  <r>
    <n v="95354"/>
    <n v="166"/>
    <n v="123"/>
    <n v="289"/>
    <m/>
    <s v="95354"/>
    <n v="238"/>
    <n v="41"/>
    <n v="5"/>
    <n v="0"/>
    <n v="5"/>
    <n v="0"/>
    <s v="&gt;279"/>
    <n v="24481"/>
    <m/>
    <x v="365"/>
    <s v="Stanislaus"/>
    <m/>
  </r>
  <r>
    <n v="95355"/>
    <n v="387"/>
    <n v="315"/>
    <n v="702"/>
    <m/>
    <s v="95355"/>
    <n v="578"/>
    <n v="59"/>
    <n v="43"/>
    <n v="5"/>
    <n v="17"/>
    <n v="5"/>
    <s v="&gt;697"/>
    <n v="59272"/>
    <m/>
    <x v="365"/>
    <s v="Stanislaus"/>
    <m/>
  </r>
  <r>
    <n v="95356"/>
    <n v="164"/>
    <n v="175"/>
    <n v="339"/>
    <m/>
    <s v="95356"/>
    <n v="261"/>
    <n v="24"/>
    <n v="46"/>
    <n v="0"/>
    <n v="5"/>
    <n v="5"/>
    <s v="&gt;331"/>
    <n v="32387"/>
    <m/>
    <x v="365"/>
    <s v="Stanislaus"/>
    <m/>
  </r>
  <r>
    <n v="95357"/>
    <n v="73"/>
    <n v="80"/>
    <n v="153"/>
    <m/>
    <s v="95357"/>
    <n v="118"/>
    <n v="5"/>
    <n v="21"/>
    <n v="0"/>
    <n v="5"/>
    <n v="0"/>
    <s v="&gt;139"/>
    <n v="13011"/>
    <m/>
    <x v="365"/>
    <s v="Stanislaus"/>
    <m/>
  </r>
  <r>
    <n v="95358"/>
    <n v="187"/>
    <n v="124"/>
    <n v="311"/>
    <m/>
    <s v="95358"/>
    <n v="281"/>
    <n v="14"/>
    <n v="13"/>
    <n v="0"/>
    <n v="5"/>
    <n v="5"/>
    <s v="&gt;308"/>
    <n v="32583"/>
    <m/>
    <x v="365"/>
    <s v="Stanislaus"/>
    <m/>
  </r>
  <r>
    <n v="95360"/>
    <n v="80"/>
    <n v="48"/>
    <n v="128"/>
    <m/>
    <s v="95360"/>
    <n v="124"/>
    <n v="5"/>
    <n v="0"/>
    <n v="0"/>
    <n v="5"/>
    <n v="0"/>
    <s v="&gt;124"/>
    <n v="13571"/>
    <m/>
    <x v="373"/>
    <s v="Stanislaus"/>
    <m/>
  </r>
  <r>
    <n v="95361"/>
    <n v="132"/>
    <n v="112"/>
    <n v="244"/>
    <m/>
    <s v="95361"/>
    <n v="228"/>
    <n v="14"/>
    <n v="0"/>
    <n v="0"/>
    <n v="5"/>
    <n v="5"/>
    <s v="&gt;242"/>
    <n v="34624"/>
    <m/>
    <x v="374"/>
    <s v="Stanislaus"/>
    <m/>
  </r>
  <r>
    <n v="95363"/>
    <n v="195"/>
    <n v="113"/>
    <n v="308"/>
    <m/>
    <s v="95363"/>
    <n v="289"/>
    <n v="5"/>
    <n v="5"/>
    <n v="0"/>
    <n v="5"/>
    <n v="0"/>
    <s v="&gt;289"/>
    <n v="28333"/>
    <m/>
    <x v="375"/>
    <s v="Stanislaus"/>
    <m/>
  </r>
  <r>
    <n v="95365"/>
    <n v="33"/>
    <n v="26"/>
    <n v="59"/>
    <m/>
    <s v="95365"/>
    <n v="57"/>
    <n v="5"/>
    <n v="5"/>
    <n v="0"/>
    <n v="0"/>
    <n v="0"/>
    <s v="&gt;57"/>
    <n v="4292"/>
    <m/>
    <x v="0"/>
    <s v="Merced"/>
    <m/>
  </r>
  <r>
    <n v="95366"/>
    <n v="95"/>
    <n v="45"/>
    <n v="140"/>
    <m/>
    <s v="95366"/>
    <n v="131"/>
    <n v="5"/>
    <n v="0"/>
    <n v="0"/>
    <n v="5"/>
    <n v="0"/>
    <s v="&gt;131"/>
    <n v="18728"/>
    <m/>
    <x v="376"/>
    <s v="San Joaquin"/>
    <m/>
  </r>
  <r>
    <n v="95367"/>
    <n v="167"/>
    <n v="130"/>
    <n v="297"/>
    <m/>
    <s v="95367"/>
    <n v="250"/>
    <n v="12"/>
    <n v="24"/>
    <n v="0"/>
    <n v="5"/>
    <n v="5"/>
    <s v="&gt;286"/>
    <n v="24976"/>
    <m/>
    <x v="377"/>
    <s v="Stanislaus"/>
    <m/>
  </r>
  <r>
    <n v="95368"/>
    <n v="66"/>
    <n v="49"/>
    <n v="115"/>
    <m/>
    <s v="95368"/>
    <n v="98"/>
    <n v="5"/>
    <n v="5"/>
    <n v="0"/>
    <n v="5"/>
    <n v="0"/>
    <s v="&gt;98"/>
    <n v="15251"/>
    <m/>
    <x v="0"/>
    <s v="Stanislaus"/>
    <m/>
  </r>
  <r>
    <n v="95369"/>
    <n v="5"/>
    <n v="0"/>
    <s v="&gt;0"/>
    <m/>
    <s v="95369"/>
    <n v="5"/>
    <n v="0"/>
    <n v="0"/>
    <n v="0"/>
    <n v="5"/>
    <n v="0"/>
    <s v="&gt;0"/>
    <n v="978"/>
    <m/>
    <x v="0"/>
    <s v="Merced"/>
    <m/>
  </r>
  <r>
    <n v="95370"/>
    <n v="102"/>
    <n v="181"/>
    <n v="283"/>
    <m/>
    <s v="95370"/>
    <n v="179"/>
    <n v="73"/>
    <n v="26"/>
    <n v="0"/>
    <n v="0"/>
    <n v="5"/>
    <s v="&gt;278"/>
    <n v="28301"/>
    <m/>
    <x v="378"/>
    <s v="Tuolumne"/>
    <m/>
  </r>
  <r>
    <n v="95372"/>
    <n v="5"/>
    <n v="5"/>
    <s v="&gt;0"/>
    <m/>
    <s v="95372"/>
    <n v="5"/>
    <n v="5"/>
    <n v="5"/>
    <n v="0"/>
    <n v="0"/>
    <n v="0"/>
    <s v="&gt;0"/>
    <n v="1761"/>
    <m/>
    <x v="0"/>
    <s v="Tuolumne"/>
    <m/>
  </r>
  <r>
    <n v="95374"/>
    <n v="5"/>
    <n v="5"/>
    <s v="&gt;0"/>
    <m/>
    <s v="95374"/>
    <n v="16"/>
    <n v="0"/>
    <n v="0"/>
    <n v="0"/>
    <n v="0"/>
    <n v="0"/>
    <n v="16"/>
    <n v="1714"/>
    <m/>
    <x v="0"/>
    <s v="Merced"/>
    <m/>
  </r>
  <r>
    <n v="95376"/>
    <n v="352"/>
    <n v="210"/>
    <n v="562"/>
    <m/>
    <s v="95376"/>
    <n v="503"/>
    <n v="13"/>
    <n v="33"/>
    <n v="5"/>
    <n v="5"/>
    <n v="5"/>
    <s v="&gt;549"/>
    <n v="55296"/>
    <m/>
    <x v="363"/>
    <s v="San Joaquin"/>
    <m/>
  </r>
  <r>
    <n v="95377"/>
    <n v="203"/>
    <n v="114"/>
    <n v="317"/>
    <m/>
    <s v="95377"/>
    <n v="297"/>
    <n v="5"/>
    <n v="5"/>
    <n v="0"/>
    <n v="5"/>
    <n v="0"/>
    <s v="&gt;297"/>
    <n v="32599"/>
    <m/>
    <x v="363"/>
    <s v="San Joaquin"/>
    <m/>
  </r>
  <r>
    <n v="95378"/>
    <n v="5"/>
    <n v="5"/>
    <s v="&gt;0"/>
    <m/>
    <s v="95378"/>
    <n v="5"/>
    <n v="5"/>
    <n v="0"/>
    <n v="0"/>
    <n v="0"/>
    <n v="0"/>
    <s v="&gt;0"/>
    <n v="0"/>
    <n v="1"/>
    <x v="2"/>
    <e v="#N/A"/>
    <m/>
  </r>
  <r>
    <n v="95379"/>
    <n v="17"/>
    <n v="11"/>
    <n v="28"/>
    <m/>
    <s v="95379"/>
    <n v="22"/>
    <n v="5"/>
    <n v="0"/>
    <n v="0"/>
    <n v="5"/>
    <n v="0"/>
    <s v="&gt;22"/>
    <n v="3856"/>
    <m/>
    <x v="0"/>
    <s v="Tuolumne"/>
    <m/>
  </r>
  <r>
    <n v="95380"/>
    <n v="291"/>
    <n v="174"/>
    <n v="465"/>
    <m/>
    <s v="95380"/>
    <n v="415"/>
    <n v="25"/>
    <n v="14"/>
    <n v="0"/>
    <n v="5"/>
    <n v="5"/>
    <s v="&gt;454"/>
    <n v="43973"/>
    <m/>
    <x v="379"/>
    <s v="Stanislaus"/>
    <m/>
  </r>
  <r>
    <n v="95381"/>
    <n v="5"/>
    <n v="5"/>
    <s v="&gt;0"/>
    <m/>
    <s v="95381"/>
    <n v="5"/>
    <n v="0"/>
    <n v="0"/>
    <n v="0"/>
    <n v="0"/>
    <n v="0"/>
    <s v="&gt;0"/>
    <n v="0"/>
    <n v="1"/>
    <x v="2"/>
    <e v="#N/A"/>
    <m/>
  </r>
  <r>
    <n v="95382"/>
    <n v="173"/>
    <n v="146"/>
    <n v="319"/>
    <m/>
    <s v="95382"/>
    <n v="279"/>
    <n v="15"/>
    <n v="14"/>
    <n v="5"/>
    <n v="5"/>
    <n v="5"/>
    <s v="&gt;308"/>
    <n v="38029"/>
    <m/>
    <x v="379"/>
    <s v="Stanislaus"/>
    <m/>
  </r>
  <r>
    <n v="95383"/>
    <n v="5"/>
    <n v="12"/>
    <s v="&gt;12"/>
    <m/>
    <s v="95383"/>
    <n v="17"/>
    <n v="5"/>
    <n v="5"/>
    <n v="0"/>
    <n v="0"/>
    <n v="0"/>
    <s v="&gt;17"/>
    <n v="3816"/>
    <m/>
    <x v="0"/>
    <s v="Tuolumne"/>
    <m/>
  </r>
  <r>
    <n v="95385"/>
    <n v="5"/>
    <n v="5"/>
    <s v="&gt;0"/>
    <m/>
    <s v="95385"/>
    <n v="5"/>
    <n v="0"/>
    <n v="0"/>
    <n v="0"/>
    <n v="0"/>
    <n v="0"/>
    <s v="&gt;0"/>
    <n v="430"/>
    <m/>
    <x v="0"/>
    <s v="Stanislaus"/>
    <m/>
  </r>
  <r>
    <n v="95386"/>
    <n v="71"/>
    <n v="40"/>
    <n v="111"/>
    <m/>
    <s v="95386"/>
    <n v="99"/>
    <n v="5"/>
    <n v="0"/>
    <n v="0"/>
    <n v="5"/>
    <n v="0"/>
    <s v="&gt;99"/>
    <n v="10493"/>
    <m/>
    <x v="380"/>
    <s v="Stanislaus"/>
    <m/>
  </r>
  <r>
    <n v="95387"/>
    <n v="5"/>
    <n v="5"/>
    <s v="&gt;0"/>
    <m/>
    <s v="95387"/>
    <n v="5"/>
    <n v="0"/>
    <n v="0"/>
    <n v="0"/>
    <n v="0"/>
    <n v="0"/>
    <s v="&gt;0"/>
    <n v="600"/>
    <m/>
    <x v="0"/>
    <s v="Stanislaus"/>
    <m/>
  </r>
  <r>
    <n v="95388"/>
    <n v="92"/>
    <n v="60"/>
    <n v="152"/>
    <m/>
    <s v="95388"/>
    <n v="143"/>
    <n v="5"/>
    <n v="0"/>
    <n v="0"/>
    <n v="0"/>
    <n v="0"/>
    <s v="&gt;143"/>
    <n v="13805"/>
    <m/>
    <x v="0"/>
    <s v="Merced"/>
    <m/>
  </r>
  <r>
    <n v="95389"/>
    <n v="5"/>
    <n v="0"/>
    <s v="&gt;0"/>
    <m/>
    <s v="95389"/>
    <n v="5"/>
    <n v="0"/>
    <n v="0"/>
    <n v="0"/>
    <n v="0"/>
    <n v="0"/>
    <s v="&gt;0"/>
    <n v="1464"/>
    <m/>
    <x v="0"/>
    <s v="Mariposa"/>
    <m/>
  </r>
  <r>
    <n v="95391"/>
    <n v="130"/>
    <n v="42"/>
    <n v="172"/>
    <m/>
    <s v="95391"/>
    <n v="168"/>
    <n v="5"/>
    <n v="0"/>
    <n v="0"/>
    <n v="5"/>
    <n v="0"/>
    <s v="&gt;168"/>
    <n v="21488"/>
    <m/>
    <x v="0"/>
    <s v="Alameda"/>
    <m/>
  </r>
  <r>
    <n v="95401"/>
    <n v="202"/>
    <n v="199"/>
    <n v="401"/>
    <m/>
    <s v="95401"/>
    <n v="315"/>
    <n v="49"/>
    <n v="29"/>
    <n v="0"/>
    <n v="5"/>
    <n v="5"/>
    <s v="&gt;393"/>
    <n v="38872"/>
    <m/>
    <x v="381"/>
    <s v="Sonoma"/>
    <m/>
  </r>
  <r>
    <n v="95402"/>
    <n v="0"/>
    <n v="5"/>
    <s v="&gt;0"/>
    <m/>
    <s v="95402"/>
    <n v="0"/>
    <n v="0"/>
    <n v="5"/>
    <n v="0"/>
    <n v="0"/>
    <n v="0"/>
    <s v="&gt;0"/>
    <n v="0"/>
    <n v="1"/>
    <x v="2"/>
    <e v="#N/A"/>
    <m/>
  </r>
  <r>
    <n v="95403"/>
    <n v="204"/>
    <n v="297"/>
    <n v="501"/>
    <m/>
    <s v="95403"/>
    <n v="324"/>
    <n v="98"/>
    <n v="48"/>
    <n v="16"/>
    <n v="5"/>
    <n v="5"/>
    <s v="&gt;486"/>
    <n v="44716"/>
    <m/>
    <x v="381"/>
    <s v="Sonoma"/>
    <m/>
  </r>
  <r>
    <n v="95404"/>
    <n v="160"/>
    <n v="200"/>
    <n v="360"/>
    <m/>
    <s v="95404"/>
    <n v="248"/>
    <n v="56"/>
    <n v="36"/>
    <n v="5"/>
    <n v="11"/>
    <n v="5"/>
    <s v="&gt;351"/>
    <n v="38462"/>
    <m/>
    <x v="381"/>
    <s v="Sonoma"/>
    <m/>
  </r>
  <r>
    <n v="95405"/>
    <n v="90"/>
    <n v="125"/>
    <n v="215"/>
    <m/>
    <s v="95405"/>
    <n v="146"/>
    <n v="23"/>
    <n v="18"/>
    <n v="24"/>
    <n v="5"/>
    <n v="5"/>
    <s v="&gt;211"/>
    <n v="22875"/>
    <m/>
    <x v="381"/>
    <s v="Sonoma"/>
    <m/>
  </r>
  <r>
    <n v="95406"/>
    <n v="0"/>
    <n v="5"/>
    <s v="&gt;0"/>
    <m/>
    <s v="95406"/>
    <n v="0"/>
    <n v="5"/>
    <n v="0"/>
    <n v="0"/>
    <n v="0"/>
    <n v="0"/>
    <s v="&gt;0"/>
    <n v="0"/>
    <n v="1"/>
    <x v="2"/>
    <e v="#N/A"/>
    <m/>
  </r>
  <r>
    <n v="95407"/>
    <n v="275"/>
    <n v="243"/>
    <n v="518"/>
    <m/>
    <s v="95407"/>
    <n v="405"/>
    <n v="60"/>
    <n v="36"/>
    <n v="5"/>
    <n v="5"/>
    <n v="5"/>
    <s v="&gt;501"/>
    <n v="42815"/>
    <m/>
    <x v="381"/>
    <s v="Sonoma"/>
    <m/>
  </r>
  <r>
    <n v="95409"/>
    <n v="88"/>
    <n v="116"/>
    <n v="204"/>
    <m/>
    <s v="95409"/>
    <n v="134"/>
    <n v="21"/>
    <n v="23"/>
    <n v="20"/>
    <n v="5"/>
    <n v="5"/>
    <s v="&gt;198"/>
    <n v="26739"/>
    <m/>
    <x v="381"/>
    <s v="Sonoma"/>
    <m/>
  </r>
  <r>
    <n v="95410"/>
    <n v="5"/>
    <n v="5"/>
    <s v="&gt;0"/>
    <m/>
    <s v="95410"/>
    <n v="5"/>
    <n v="0"/>
    <n v="0"/>
    <n v="0"/>
    <n v="0"/>
    <n v="0"/>
    <s v="&gt;0"/>
    <n v="970"/>
    <m/>
    <x v="0"/>
    <s v="Mendocino"/>
    <m/>
  </r>
  <r>
    <n v="95413"/>
    <n v="0"/>
    <n v="5"/>
    <s v="&gt;0"/>
    <m/>
    <s v="95413"/>
    <n v="0"/>
    <n v="0"/>
    <n v="0"/>
    <n v="0"/>
    <n v="0"/>
    <n v="5"/>
    <s v="&gt;0"/>
    <n v="0"/>
    <n v="1"/>
    <x v="2"/>
    <e v="#N/A"/>
    <m/>
  </r>
  <r>
    <n v="95415"/>
    <n v="5"/>
    <n v="5"/>
    <s v="&gt;0"/>
    <m/>
    <s v="95415"/>
    <n v="5"/>
    <n v="0"/>
    <n v="0"/>
    <n v="0"/>
    <n v="0"/>
    <n v="0"/>
    <s v="&gt;0"/>
    <n v="1273"/>
    <m/>
    <x v="0"/>
    <s v="Mendocino"/>
    <m/>
  </r>
  <r>
    <n v="95416"/>
    <n v="5"/>
    <n v="5"/>
    <s v="&gt;0"/>
    <m/>
    <s v="95416"/>
    <n v="5"/>
    <n v="5"/>
    <n v="0"/>
    <n v="0"/>
    <n v="0"/>
    <n v="0"/>
    <s v="&gt;0"/>
    <n v="0"/>
    <n v="1"/>
    <x v="2"/>
    <e v="#N/A"/>
    <m/>
  </r>
  <r>
    <n v="95419"/>
    <n v="5"/>
    <n v="5"/>
    <s v="&gt;0"/>
    <m/>
    <s v="95419"/>
    <n v="5"/>
    <n v="0"/>
    <n v="0"/>
    <n v="0"/>
    <n v="0"/>
    <n v="0"/>
    <s v="&gt;0"/>
    <n v="0"/>
    <n v="1"/>
    <x v="2"/>
    <e v="#N/A"/>
    <m/>
  </r>
  <r>
    <n v="95420"/>
    <n v="5"/>
    <n v="5"/>
    <s v="&gt;0"/>
    <m/>
    <s v="95420"/>
    <n v="5"/>
    <n v="0"/>
    <n v="0"/>
    <n v="0"/>
    <n v="0"/>
    <n v="0"/>
    <s v="&gt;0"/>
    <n v="235"/>
    <m/>
    <x v="0"/>
    <s v="Mendocino"/>
    <m/>
  </r>
  <r>
    <n v="95421"/>
    <n v="5"/>
    <n v="5"/>
    <s v="&gt;0"/>
    <m/>
    <s v="95421"/>
    <n v="5"/>
    <n v="0"/>
    <n v="0"/>
    <n v="0"/>
    <n v="0"/>
    <n v="0"/>
    <s v="&gt;0"/>
    <n v="1662"/>
    <m/>
    <x v="0"/>
    <s v="Sonoma"/>
    <m/>
  </r>
  <r>
    <n v="95422"/>
    <n v="116"/>
    <n v="153"/>
    <n v="269"/>
    <m/>
    <s v="95422"/>
    <n v="170"/>
    <n v="91"/>
    <n v="5"/>
    <n v="0"/>
    <n v="5"/>
    <n v="5"/>
    <s v="&gt;261"/>
    <n v="15644"/>
    <m/>
    <x v="382"/>
    <s v="Lake"/>
    <m/>
  </r>
  <r>
    <n v="95423"/>
    <n v="5"/>
    <n v="26"/>
    <s v="&gt;26"/>
    <m/>
    <s v="95423"/>
    <n v="22"/>
    <n v="5"/>
    <n v="5"/>
    <n v="0"/>
    <n v="5"/>
    <n v="5"/>
    <s v="&gt;22"/>
    <n v="3597"/>
    <m/>
    <x v="0"/>
    <s v="Lake"/>
    <m/>
  </r>
  <r>
    <n v="95424"/>
    <n v="5"/>
    <n v="5"/>
    <s v="&gt;0"/>
    <m/>
    <s v="95424"/>
    <n v="5"/>
    <n v="0"/>
    <n v="0"/>
    <n v="0"/>
    <n v="0"/>
    <n v="0"/>
    <s v="&gt;0"/>
    <n v="0"/>
    <n v="1"/>
    <x v="2"/>
    <e v="#N/A"/>
    <m/>
  </r>
  <r>
    <n v="95425"/>
    <n v="31"/>
    <n v="60"/>
    <n v="91"/>
    <m/>
    <s v="95425"/>
    <n v="78"/>
    <n v="12"/>
    <n v="0"/>
    <n v="0"/>
    <n v="5"/>
    <n v="0"/>
    <s v="&gt;90"/>
    <n v="11144"/>
    <m/>
    <x v="383"/>
    <s v="Sonoma"/>
    <m/>
  </r>
  <r>
    <n v="95426"/>
    <n v="5"/>
    <n v="5"/>
    <s v="&gt;0"/>
    <m/>
    <s v="95426"/>
    <n v="5"/>
    <n v="0"/>
    <n v="0"/>
    <n v="0"/>
    <n v="0"/>
    <n v="0"/>
    <s v="&gt;0"/>
    <n v="1124"/>
    <m/>
    <x v="0"/>
    <s v="Lake"/>
    <m/>
  </r>
  <r>
    <n v="95427"/>
    <n v="5"/>
    <n v="5"/>
    <s v="&gt;0"/>
    <m/>
    <s v="95427"/>
    <n v="5"/>
    <n v="0"/>
    <n v="0"/>
    <n v="0"/>
    <n v="0"/>
    <n v="0"/>
    <s v="&gt;0"/>
    <n v="548"/>
    <m/>
    <x v="0"/>
    <s v="Mendocino"/>
    <m/>
  </r>
  <r>
    <n v="95428"/>
    <n v="12"/>
    <n v="5"/>
    <s v="&gt;12"/>
    <m/>
    <s v="95428"/>
    <n v="13"/>
    <n v="5"/>
    <n v="0"/>
    <n v="0"/>
    <n v="5"/>
    <n v="0"/>
    <s v="&gt;13"/>
    <n v="2821"/>
    <m/>
    <x v="0"/>
    <s v="Mendocino"/>
    <m/>
  </r>
  <r>
    <n v="95430"/>
    <n v="0"/>
    <n v="5"/>
    <s v="&gt;0"/>
    <m/>
    <s v="95430"/>
    <n v="5"/>
    <n v="5"/>
    <n v="0"/>
    <n v="0"/>
    <n v="0"/>
    <n v="0"/>
    <s v="&gt;0"/>
    <n v="13"/>
    <m/>
    <x v="0"/>
    <s v="Sonoma"/>
    <m/>
  </r>
  <r>
    <n v="95431"/>
    <n v="0"/>
    <n v="5"/>
    <s v="&gt;0"/>
    <m/>
    <s v="95431"/>
    <n v="0"/>
    <n v="0"/>
    <n v="5"/>
    <n v="0"/>
    <n v="0"/>
    <n v="0"/>
    <s v="&gt;0"/>
    <n v="121"/>
    <m/>
    <x v="0"/>
    <s v="Sonoma"/>
    <m/>
  </r>
  <r>
    <n v="95432"/>
    <n v="0"/>
    <n v="5"/>
    <s v="&gt;0"/>
    <m/>
    <s v="95432"/>
    <n v="5"/>
    <n v="0"/>
    <n v="0"/>
    <n v="0"/>
    <n v="0"/>
    <n v="0"/>
    <s v="&gt;0"/>
    <n v="596"/>
    <m/>
    <x v="0"/>
    <s v="Mendocino"/>
    <m/>
  </r>
  <r>
    <n v="95433"/>
    <n v="0"/>
    <n v="5"/>
    <s v="&gt;0"/>
    <m/>
    <s v="95433"/>
    <n v="5"/>
    <n v="5"/>
    <n v="5"/>
    <n v="0"/>
    <n v="0"/>
    <n v="0"/>
    <s v="&gt;0"/>
    <n v="0"/>
    <n v="1"/>
    <x v="2"/>
    <e v="#N/A"/>
    <m/>
  </r>
  <r>
    <n v="95434"/>
    <n v="5"/>
    <n v="0"/>
    <s v="&gt;0"/>
    <m/>
    <s v="95434"/>
    <n v="5"/>
    <n v="0"/>
    <n v="0"/>
    <n v="0"/>
    <n v="5"/>
    <n v="0"/>
    <s v="&gt;0"/>
    <n v="0"/>
    <n v="1"/>
    <x v="2"/>
    <e v="#N/A"/>
    <m/>
  </r>
  <r>
    <n v="95435"/>
    <n v="5"/>
    <n v="0"/>
    <s v="&gt;0"/>
    <m/>
    <s v="95435"/>
    <n v="5"/>
    <n v="0"/>
    <n v="0"/>
    <n v="0"/>
    <n v="0"/>
    <n v="0"/>
    <s v="&gt;0"/>
    <n v="313"/>
    <m/>
    <x v="0"/>
    <s v="Lake"/>
    <m/>
  </r>
  <r>
    <n v="95436"/>
    <n v="11"/>
    <n v="5"/>
    <s v="&gt;11"/>
    <m/>
    <s v="95436"/>
    <n v="15"/>
    <n v="5"/>
    <n v="0"/>
    <n v="0"/>
    <n v="0"/>
    <n v="0"/>
    <s v="&gt;15"/>
    <n v="6602"/>
    <m/>
    <x v="384"/>
    <s v="Sonoma"/>
    <m/>
  </r>
  <r>
    <n v="95437"/>
    <n v="46"/>
    <n v="127"/>
    <n v="173"/>
    <m/>
    <s v="95437"/>
    <n v="113"/>
    <n v="54"/>
    <n v="5"/>
    <n v="0"/>
    <n v="0"/>
    <n v="5"/>
    <s v="&gt;167"/>
    <n v="15098"/>
    <m/>
    <x v="385"/>
    <s v="Mendocino"/>
    <m/>
  </r>
  <r>
    <n v="95439"/>
    <n v="5"/>
    <n v="5"/>
    <s v="&gt;0"/>
    <m/>
    <s v="95439"/>
    <n v="5"/>
    <n v="0"/>
    <n v="0"/>
    <n v="0"/>
    <n v="5"/>
    <n v="0"/>
    <s v="&gt;0"/>
    <n v="444"/>
    <m/>
    <x v="0"/>
    <s v="Sonoma"/>
    <m/>
  </r>
  <r>
    <n v="95441"/>
    <n v="5"/>
    <n v="5"/>
    <s v="&gt;0"/>
    <m/>
    <s v="95441"/>
    <n v="13"/>
    <n v="0"/>
    <n v="0"/>
    <n v="0"/>
    <n v="0"/>
    <n v="0"/>
    <n v="13"/>
    <n v="1696"/>
    <m/>
    <x v="0"/>
    <s v="Sonoma"/>
    <m/>
  </r>
  <r>
    <n v="95442"/>
    <n v="5"/>
    <n v="5"/>
    <s v="&gt;0"/>
    <m/>
    <s v="95442"/>
    <n v="11"/>
    <n v="0"/>
    <n v="0"/>
    <n v="0"/>
    <n v="5"/>
    <n v="0"/>
    <s v="&gt;11"/>
    <n v="3143"/>
    <m/>
    <x v="0"/>
    <s v="Sonoma"/>
    <m/>
  </r>
  <r>
    <n v="95443"/>
    <n v="5"/>
    <n v="5"/>
    <s v="&gt;0"/>
    <m/>
    <s v="95443"/>
    <n v="5"/>
    <n v="5"/>
    <n v="0"/>
    <n v="0"/>
    <n v="0"/>
    <n v="0"/>
    <s v="&gt;0"/>
    <n v="183"/>
    <m/>
    <x v="0"/>
    <s v="Lake"/>
    <m/>
  </r>
  <r>
    <n v="95444"/>
    <n v="5"/>
    <n v="5"/>
    <s v="&gt;0"/>
    <m/>
    <s v="95444"/>
    <n v="5"/>
    <n v="0"/>
    <n v="0"/>
    <n v="0"/>
    <n v="5"/>
    <n v="0"/>
    <s v="&gt;0"/>
    <n v="357"/>
    <m/>
    <x v="0"/>
    <s v="Sonoma"/>
    <m/>
  </r>
  <r>
    <n v="95445"/>
    <n v="5"/>
    <n v="5"/>
    <s v="&gt;0"/>
    <m/>
    <s v="95445"/>
    <n v="5"/>
    <n v="0"/>
    <n v="0"/>
    <n v="0"/>
    <n v="0"/>
    <n v="0"/>
    <s v="&gt;0"/>
    <n v="1989"/>
    <m/>
    <x v="0"/>
    <s v="Mendocino"/>
    <m/>
  </r>
  <r>
    <n v="95446"/>
    <n v="5"/>
    <n v="14"/>
    <s v="&gt;14"/>
    <m/>
    <s v="95446"/>
    <n v="21"/>
    <n v="5"/>
    <n v="0"/>
    <n v="0"/>
    <n v="5"/>
    <n v="0"/>
    <s v="&gt;21"/>
    <n v="4951"/>
    <m/>
    <x v="0"/>
    <s v="Sonoma"/>
    <m/>
  </r>
  <r>
    <n v="95448"/>
    <n v="38"/>
    <n v="55"/>
    <n v="93"/>
    <m/>
    <s v="95448"/>
    <n v="82"/>
    <n v="5"/>
    <n v="5"/>
    <n v="0"/>
    <n v="0"/>
    <n v="5"/>
    <s v="&gt;82"/>
    <n v="17353"/>
    <m/>
    <x v="386"/>
    <s v="Sonoma"/>
    <m/>
  </r>
  <r>
    <n v="95449"/>
    <n v="5"/>
    <n v="5"/>
    <s v="&gt;0"/>
    <m/>
    <s v="95449"/>
    <n v="5"/>
    <n v="5"/>
    <n v="0"/>
    <n v="0"/>
    <n v="0"/>
    <n v="0"/>
    <s v="&gt;0"/>
    <n v="1393"/>
    <m/>
    <x v="0"/>
    <s v="Mendocino"/>
    <m/>
  </r>
  <r>
    <n v="95450"/>
    <n v="5"/>
    <n v="5"/>
    <s v="&gt;0"/>
    <m/>
    <s v="95450"/>
    <n v="5"/>
    <n v="0"/>
    <n v="0"/>
    <n v="0"/>
    <n v="0"/>
    <n v="0"/>
    <s v="&gt;0"/>
    <n v="223"/>
    <m/>
    <x v="0"/>
    <s v="Sonoma"/>
    <m/>
  </r>
  <r>
    <n v="95451"/>
    <n v="75"/>
    <n v="57"/>
    <n v="132"/>
    <m/>
    <s v="95451"/>
    <n v="109"/>
    <n v="12"/>
    <n v="5"/>
    <n v="0"/>
    <n v="5"/>
    <n v="5"/>
    <s v="&gt;121"/>
    <n v="12031"/>
    <m/>
    <x v="0"/>
    <s v="Lake"/>
    <m/>
  </r>
  <r>
    <n v="95452"/>
    <n v="5"/>
    <n v="5"/>
    <s v="&gt;0"/>
    <m/>
    <s v="95452"/>
    <n v="5"/>
    <n v="0"/>
    <n v="0"/>
    <n v="0"/>
    <n v="0"/>
    <n v="0"/>
    <s v="&gt;0"/>
    <n v="740"/>
    <m/>
    <x v="0"/>
    <s v="Sonoma"/>
    <m/>
  </r>
  <r>
    <n v="95453"/>
    <n v="51"/>
    <n v="109"/>
    <n v="160"/>
    <m/>
    <s v="95453"/>
    <n v="95"/>
    <n v="58"/>
    <n v="5"/>
    <n v="0"/>
    <n v="5"/>
    <n v="5"/>
    <s v="&gt;153"/>
    <n v="11209"/>
    <m/>
    <x v="387"/>
    <s v="Lake"/>
    <m/>
  </r>
  <r>
    <n v="95454"/>
    <n v="13"/>
    <n v="5"/>
    <s v="&gt;13"/>
    <m/>
    <s v="95454"/>
    <n v="17"/>
    <n v="5"/>
    <n v="0"/>
    <n v="0"/>
    <n v="0"/>
    <n v="0"/>
    <s v="&gt;17"/>
    <n v="2165"/>
    <m/>
    <x v="0"/>
    <s v="Mendocino"/>
    <m/>
  </r>
  <r>
    <n v="95456"/>
    <n v="5"/>
    <n v="5"/>
    <s v="&gt;0"/>
    <m/>
    <s v="95456"/>
    <n v="5"/>
    <n v="0"/>
    <n v="0"/>
    <n v="0"/>
    <n v="0"/>
    <n v="0"/>
    <s v="&gt;0"/>
    <n v="682"/>
    <m/>
    <x v="0"/>
    <s v="Mendocino"/>
    <m/>
  </r>
  <r>
    <n v="95457"/>
    <n v="5"/>
    <n v="14"/>
    <s v="&gt;14"/>
    <m/>
    <s v="95457"/>
    <n v="18"/>
    <n v="5"/>
    <n v="0"/>
    <n v="0"/>
    <n v="0"/>
    <n v="0"/>
    <s v="&gt;18"/>
    <n v="3061"/>
    <m/>
    <x v="0"/>
    <s v="Lake"/>
    <m/>
  </r>
  <r>
    <n v="95458"/>
    <n v="26"/>
    <n v="27"/>
    <n v="53"/>
    <m/>
    <s v="95458"/>
    <n v="38"/>
    <n v="15"/>
    <n v="0"/>
    <n v="0"/>
    <n v="0"/>
    <n v="0"/>
    <n v="53"/>
    <n v="2825"/>
    <m/>
    <x v="0"/>
    <s v="Lake"/>
    <m/>
  </r>
  <r>
    <n v="95459"/>
    <n v="5"/>
    <n v="5"/>
    <s v="&gt;0"/>
    <m/>
    <s v="95459"/>
    <n v="5"/>
    <n v="0"/>
    <n v="0"/>
    <n v="0"/>
    <n v="0"/>
    <n v="0"/>
    <s v="&gt;0"/>
    <n v="838"/>
    <m/>
    <x v="0"/>
    <s v="Mendocino"/>
    <m/>
  </r>
  <r>
    <n v="95460"/>
    <n v="5"/>
    <n v="5"/>
    <s v="&gt;0"/>
    <m/>
    <s v="95460"/>
    <n v="5"/>
    <n v="5"/>
    <n v="0"/>
    <n v="0"/>
    <n v="0"/>
    <n v="0"/>
    <s v="&gt;0"/>
    <n v="2106"/>
    <m/>
    <x v="0"/>
    <s v="Mendocino"/>
    <m/>
  </r>
  <r>
    <n v="95461"/>
    <n v="15"/>
    <n v="13"/>
    <n v="28"/>
    <m/>
    <s v="95461"/>
    <n v="20"/>
    <n v="5"/>
    <n v="0"/>
    <n v="0"/>
    <n v="5"/>
    <n v="0"/>
    <s v="&gt;20"/>
    <n v="2714"/>
    <m/>
    <x v="0"/>
    <s v="Lake"/>
    <m/>
  </r>
  <r>
    <n v="95462"/>
    <n v="5"/>
    <n v="0"/>
    <s v="&gt;0"/>
    <m/>
    <s v="95462"/>
    <n v="5"/>
    <n v="0"/>
    <n v="0"/>
    <n v="0"/>
    <n v="0"/>
    <n v="0"/>
    <s v="&gt;0"/>
    <n v="1224"/>
    <m/>
    <x v="0"/>
    <s v="Sonoma"/>
    <m/>
  </r>
  <r>
    <n v="95464"/>
    <n v="16"/>
    <n v="18"/>
    <n v="34"/>
    <m/>
    <s v="95464"/>
    <n v="23"/>
    <n v="5"/>
    <n v="0"/>
    <n v="0"/>
    <n v="5"/>
    <n v="0"/>
    <s v="&gt;23"/>
    <n v="2715"/>
    <m/>
    <x v="0"/>
    <s v="Lake"/>
    <m/>
  </r>
  <r>
    <n v="95465"/>
    <n v="5"/>
    <n v="5"/>
    <s v="&gt;0"/>
    <m/>
    <s v="95465"/>
    <n v="5"/>
    <n v="0"/>
    <n v="0"/>
    <n v="0"/>
    <n v="0"/>
    <n v="0"/>
    <s v="&gt;0"/>
    <n v="1908"/>
    <m/>
    <x v="0"/>
    <s v="Sonoma"/>
    <m/>
  </r>
  <r>
    <n v="95466"/>
    <n v="5"/>
    <n v="5"/>
    <s v="&gt;0"/>
    <m/>
    <s v="95466"/>
    <n v="5"/>
    <n v="5"/>
    <n v="0"/>
    <n v="0"/>
    <n v="0"/>
    <n v="0"/>
    <s v="&gt;0"/>
    <n v="943"/>
    <m/>
    <x v="0"/>
    <s v="Mendocino"/>
    <m/>
  </r>
  <r>
    <n v="95467"/>
    <n v="23"/>
    <n v="15"/>
    <n v="38"/>
    <m/>
    <s v="95467"/>
    <n v="33"/>
    <n v="5"/>
    <n v="0"/>
    <n v="0"/>
    <n v="5"/>
    <n v="0"/>
    <s v="&gt;33"/>
    <n v="5909"/>
    <m/>
    <x v="0"/>
    <s v="Lake"/>
    <m/>
  </r>
  <r>
    <n v="95468"/>
    <n v="5"/>
    <n v="5"/>
    <s v="&gt;0"/>
    <m/>
    <s v="95468"/>
    <n v="15"/>
    <n v="5"/>
    <n v="0"/>
    <n v="0"/>
    <n v="0"/>
    <n v="0"/>
    <s v="&gt;15"/>
    <n v="1369"/>
    <m/>
    <x v="388"/>
    <s v="Mendocino"/>
    <m/>
  </r>
  <r>
    <n v="95469"/>
    <n v="5"/>
    <n v="5"/>
    <s v="&gt;0"/>
    <m/>
    <s v="95469"/>
    <n v="5"/>
    <n v="5"/>
    <n v="0"/>
    <n v="0"/>
    <n v="0"/>
    <n v="0"/>
    <s v="&gt;0"/>
    <n v="1499"/>
    <m/>
    <x v="0"/>
    <s v="Mendocino"/>
    <m/>
  </r>
  <r>
    <n v="95470"/>
    <n v="22"/>
    <n v="29"/>
    <n v="51"/>
    <m/>
    <s v="95470"/>
    <n v="40"/>
    <n v="5"/>
    <n v="5"/>
    <n v="0"/>
    <n v="5"/>
    <n v="0"/>
    <s v="&gt;40"/>
    <n v="5359"/>
    <m/>
    <x v="0"/>
    <s v="Mendocino"/>
    <m/>
  </r>
  <r>
    <n v="95471"/>
    <n v="0"/>
    <n v="5"/>
    <s v="&gt;0"/>
    <m/>
    <s v="95471"/>
    <n v="5"/>
    <n v="5"/>
    <n v="0"/>
    <n v="0"/>
    <n v="5"/>
    <n v="0"/>
    <s v="&gt;0"/>
    <n v="569"/>
    <m/>
    <x v="0"/>
    <s v="Sonoma"/>
    <m/>
  </r>
  <r>
    <n v="95472"/>
    <n v="69"/>
    <n v="101"/>
    <n v="170"/>
    <m/>
    <s v="95472"/>
    <n v="136"/>
    <n v="18"/>
    <n v="5"/>
    <n v="0"/>
    <n v="5"/>
    <n v="5"/>
    <s v="&gt;154"/>
    <n v="29690"/>
    <m/>
    <x v="389"/>
    <s v="Sonoma"/>
    <m/>
  </r>
  <r>
    <n v="95474"/>
    <n v="0"/>
    <n v="5"/>
    <s v="&gt;0"/>
    <m/>
    <s v="95474"/>
    <n v="5"/>
    <n v="0"/>
    <n v="0"/>
    <n v="0"/>
    <n v="0"/>
    <n v="0"/>
    <s v="&gt;0"/>
    <n v="0"/>
    <n v="1"/>
    <x v="2"/>
    <e v="#N/A"/>
    <m/>
  </r>
  <r>
    <n v="95476"/>
    <n v="96"/>
    <n v="135"/>
    <n v="231"/>
    <m/>
    <s v="95476"/>
    <n v="172"/>
    <n v="38"/>
    <n v="5"/>
    <n v="5"/>
    <n v="5"/>
    <n v="5"/>
    <s v="&gt;210"/>
    <n v="37150"/>
    <m/>
    <x v="390"/>
    <s v="Sonoma"/>
    <m/>
  </r>
  <r>
    <n v="95478"/>
    <n v="5"/>
    <n v="0"/>
    <s v="&gt;0"/>
    <m/>
    <s v="95478"/>
    <n v="5"/>
    <n v="0"/>
    <n v="0"/>
    <n v="0"/>
    <n v="0"/>
    <n v="0"/>
    <s v="&gt;0"/>
    <n v="0"/>
    <n v="1"/>
    <x v="2"/>
    <e v="#N/A"/>
    <m/>
  </r>
  <r>
    <n v="95479"/>
    <n v="0"/>
    <n v="5"/>
    <s v="&gt;0"/>
    <m/>
    <s v="95479"/>
    <n v="0"/>
    <n v="0"/>
    <n v="0"/>
    <n v="0"/>
    <n v="5"/>
    <n v="0"/>
    <s v="&gt;0"/>
    <n v="0"/>
    <n v="1"/>
    <x v="2"/>
    <e v="#N/A"/>
    <m/>
  </r>
  <r>
    <n v="95480"/>
    <n v="0"/>
    <n v="5"/>
    <s v="&gt;0"/>
    <m/>
    <s v="95480"/>
    <n v="5"/>
    <n v="0"/>
    <n v="0"/>
    <n v="0"/>
    <n v="0"/>
    <n v="0"/>
    <s v="&gt;0"/>
    <n v="0"/>
    <n v="1"/>
    <x v="2"/>
    <e v="#N/A"/>
    <m/>
  </r>
  <r>
    <n v="95481"/>
    <n v="0"/>
    <n v="5"/>
    <s v="&gt;0"/>
    <m/>
    <s v="95481"/>
    <n v="0"/>
    <n v="5"/>
    <n v="0"/>
    <n v="0"/>
    <n v="0"/>
    <n v="0"/>
    <s v="&gt;0"/>
    <n v="0"/>
    <n v="1"/>
    <x v="2"/>
    <e v="#N/A"/>
    <m/>
  </r>
  <r>
    <n v="95482"/>
    <n v="215"/>
    <n v="264"/>
    <n v="479"/>
    <m/>
    <s v="95482"/>
    <n v="322"/>
    <n v="123"/>
    <n v="21"/>
    <n v="0"/>
    <n v="5"/>
    <n v="5"/>
    <s v="&gt;466"/>
    <n v="31714"/>
    <m/>
    <x v="391"/>
    <s v="Mendocino"/>
    <m/>
  </r>
  <r>
    <n v="95483"/>
    <n v="5"/>
    <n v="0"/>
    <s v="&gt;0"/>
    <m/>
    <s v="95483"/>
    <n v="5"/>
    <n v="0"/>
    <n v="0"/>
    <n v="0"/>
    <n v="0"/>
    <n v="0"/>
    <s v="&gt;0"/>
    <n v="0"/>
    <n v="1"/>
    <x v="2"/>
    <e v="#N/A"/>
    <m/>
  </r>
  <r>
    <n v="95485"/>
    <n v="5"/>
    <n v="11"/>
    <s v="&gt;11"/>
    <m/>
    <s v="95485"/>
    <n v="12"/>
    <n v="5"/>
    <n v="0"/>
    <n v="0"/>
    <n v="0"/>
    <n v="0"/>
    <s v="&gt;12"/>
    <n v="2804"/>
    <m/>
    <x v="0"/>
    <s v="Lake"/>
    <m/>
  </r>
  <r>
    <n v="95487"/>
    <n v="5"/>
    <n v="5"/>
    <s v="&gt;0"/>
    <m/>
    <s v="95487"/>
    <n v="5"/>
    <n v="5"/>
    <n v="0"/>
    <n v="0"/>
    <n v="0"/>
    <n v="0"/>
    <s v="&gt;0"/>
    <n v="0"/>
    <n v="1"/>
    <x v="2"/>
    <e v="#N/A"/>
    <m/>
  </r>
  <r>
    <n v="95489"/>
    <n v="5"/>
    <n v="5"/>
    <s v="&gt;0"/>
    <m/>
    <s v="95489"/>
    <n v="5"/>
    <n v="0"/>
    <n v="5"/>
    <n v="0"/>
    <n v="0"/>
    <n v="0"/>
    <s v="&gt;0"/>
    <n v="0"/>
    <n v="1"/>
    <x v="2"/>
    <e v="#N/A"/>
    <m/>
  </r>
  <r>
    <n v="95490"/>
    <n v="70"/>
    <n v="71"/>
    <n v="141"/>
    <m/>
    <s v="95490"/>
    <n v="111"/>
    <n v="21"/>
    <n v="5"/>
    <n v="0"/>
    <n v="5"/>
    <n v="5"/>
    <s v="&gt;132"/>
    <n v="13731"/>
    <m/>
    <x v="392"/>
    <s v="Mendocino"/>
    <m/>
  </r>
  <r>
    <n v="95491"/>
    <n v="5"/>
    <n v="5"/>
    <s v="&gt;0"/>
    <m/>
    <s v="95491"/>
    <n v="5"/>
    <n v="0"/>
    <n v="5"/>
    <n v="0"/>
    <n v="0"/>
    <n v="0"/>
    <s v="&gt;0"/>
    <n v="0"/>
    <n v="1"/>
    <x v="2"/>
    <e v="#N/A"/>
    <m/>
  </r>
  <r>
    <n v="95492"/>
    <n v="98"/>
    <n v="141"/>
    <n v="239"/>
    <m/>
    <s v="95492"/>
    <n v="182"/>
    <n v="16"/>
    <n v="32"/>
    <n v="5"/>
    <n v="5"/>
    <n v="5"/>
    <s v="&gt;230"/>
    <n v="29502"/>
    <m/>
    <x v="384"/>
    <s v="Sonoma"/>
    <m/>
  </r>
  <r>
    <n v="95494"/>
    <n v="5"/>
    <n v="5"/>
    <s v="&gt;0"/>
    <m/>
    <s v="95494"/>
    <n v="5"/>
    <n v="0"/>
    <n v="0"/>
    <n v="0"/>
    <n v="0"/>
    <n v="0"/>
    <s v="&gt;0"/>
    <n v="181"/>
    <m/>
    <x v="0"/>
    <s v="Mendocino"/>
    <m/>
  </r>
  <r>
    <n v="95497"/>
    <n v="5"/>
    <n v="5"/>
    <s v="&gt;0"/>
    <m/>
    <s v="95497"/>
    <n v="5"/>
    <n v="0"/>
    <n v="0"/>
    <n v="0"/>
    <n v="0"/>
    <n v="0"/>
    <s v="&gt;0"/>
    <n v="1156"/>
    <m/>
    <x v="0"/>
    <s v="Sonoma"/>
    <m/>
  </r>
  <r>
    <n v="95501"/>
    <n v="161"/>
    <n v="260"/>
    <n v="421"/>
    <m/>
    <s v="95501"/>
    <n v="228"/>
    <n v="150"/>
    <n v="15"/>
    <n v="0"/>
    <n v="16"/>
    <n v="12"/>
    <n v="421"/>
    <n v="23948"/>
    <m/>
    <x v="393"/>
    <s v="Humboldt"/>
    <m/>
  </r>
  <r>
    <n v="95502"/>
    <n v="5"/>
    <n v="5"/>
    <s v="&gt;0"/>
    <m/>
    <s v="95502"/>
    <n v="5"/>
    <n v="5"/>
    <n v="0"/>
    <n v="0"/>
    <n v="0"/>
    <n v="0"/>
    <s v="&gt;0"/>
    <n v="0"/>
    <n v="1"/>
    <x v="2"/>
    <e v="#N/A"/>
    <m/>
  </r>
  <r>
    <n v="95503"/>
    <n v="169"/>
    <n v="225"/>
    <n v="394"/>
    <m/>
    <s v="95503"/>
    <n v="261"/>
    <n v="74"/>
    <n v="23"/>
    <n v="5"/>
    <n v="25"/>
    <n v="5"/>
    <s v="&gt;383"/>
    <n v="24631"/>
    <m/>
    <x v="0"/>
    <s v="Humboldt"/>
    <m/>
  </r>
  <r>
    <n v="95508"/>
    <n v="5"/>
    <n v="0"/>
    <s v="&gt;0"/>
    <m/>
    <s v="95508"/>
    <n v="0"/>
    <n v="0"/>
    <n v="0"/>
    <n v="0"/>
    <n v="0"/>
    <n v="5"/>
    <s v="&gt;0"/>
    <n v="0"/>
    <n v="1"/>
    <x v="2"/>
    <e v="#N/A"/>
    <m/>
  </r>
  <r>
    <n v="95510"/>
    <n v="5"/>
    <n v="0"/>
    <s v="&gt;0"/>
    <m/>
    <s v="95510"/>
    <n v="0"/>
    <n v="0"/>
    <n v="0"/>
    <n v="0"/>
    <n v="5"/>
    <n v="0"/>
    <s v="&gt;0"/>
    <n v="0"/>
    <n v="1"/>
    <x v="2"/>
    <e v="#N/A"/>
    <m/>
  </r>
  <r>
    <n v="95511"/>
    <n v="0"/>
    <n v="5"/>
    <s v="&gt;0"/>
    <m/>
    <s v="95511"/>
    <n v="5"/>
    <n v="0"/>
    <n v="0"/>
    <n v="0"/>
    <n v="0"/>
    <n v="0"/>
    <s v="&gt;0"/>
    <n v="138"/>
    <m/>
    <x v="0"/>
    <s v="Humboldt"/>
    <m/>
  </r>
  <r>
    <n v="95515"/>
    <n v="0"/>
    <n v="5"/>
    <s v="&gt;0"/>
    <m/>
    <s v="95515"/>
    <n v="5"/>
    <n v="0"/>
    <n v="0"/>
    <n v="0"/>
    <n v="0"/>
    <n v="0"/>
    <s v="&gt;0"/>
    <n v="0"/>
    <n v="1"/>
    <x v="2"/>
    <e v="#N/A"/>
    <m/>
  </r>
  <r>
    <n v="95518"/>
    <n v="5"/>
    <n v="0"/>
    <s v="&gt;0"/>
    <m/>
    <s v="95518"/>
    <n v="5"/>
    <n v="0"/>
    <n v="0"/>
    <n v="0"/>
    <n v="0"/>
    <n v="0"/>
    <s v="&gt;0"/>
    <n v="0"/>
    <n v="1"/>
    <x v="2"/>
    <e v="#N/A"/>
    <m/>
  </r>
  <r>
    <n v="95519"/>
    <n v="112"/>
    <n v="129"/>
    <n v="241"/>
    <m/>
    <s v="95519"/>
    <n v="181"/>
    <n v="51"/>
    <n v="0"/>
    <n v="0"/>
    <n v="5"/>
    <n v="5"/>
    <s v="&gt;232"/>
    <n v="18831"/>
    <m/>
    <x v="0"/>
    <s v="Humboldt"/>
    <m/>
  </r>
  <r>
    <n v="95521"/>
    <n v="93"/>
    <n v="140"/>
    <n v="233"/>
    <m/>
    <s v="95521"/>
    <n v="137"/>
    <n v="79"/>
    <n v="0"/>
    <n v="5"/>
    <n v="5"/>
    <n v="5"/>
    <s v="&gt;216"/>
    <n v="21193"/>
    <m/>
    <x v="394"/>
    <s v="Humboldt"/>
    <m/>
  </r>
  <r>
    <n v="95524"/>
    <n v="5"/>
    <n v="5"/>
    <s v="&gt;0"/>
    <m/>
    <s v="95524"/>
    <n v="5"/>
    <n v="5"/>
    <n v="0"/>
    <n v="0"/>
    <n v="0"/>
    <n v="0"/>
    <s v="&gt;0"/>
    <n v="1764"/>
    <m/>
    <x v="394"/>
    <s v="Humboldt"/>
    <m/>
  </r>
  <r>
    <n v="95525"/>
    <n v="5"/>
    <n v="5"/>
    <s v="&gt;0"/>
    <m/>
    <s v="95525"/>
    <n v="15"/>
    <n v="5"/>
    <n v="0"/>
    <n v="0"/>
    <n v="0"/>
    <n v="0"/>
    <s v="&gt;15"/>
    <n v="1403"/>
    <m/>
    <x v="395"/>
    <s v="Humboldt"/>
    <m/>
  </r>
  <r>
    <n v="95526"/>
    <n v="5"/>
    <n v="5"/>
    <s v="&gt;0"/>
    <m/>
    <s v="95526"/>
    <n v="5"/>
    <n v="0"/>
    <n v="0"/>
    <n v="0"/>
    <n v="0"/>
    <n v="0"/>
    <s v="&gt;0"/>
    <n v="210"/>
    <m/>
    <x v="0"/>
    <s v="Humboldt"/>
    <m/>
  </r>
  <r>
    <n v="95527"/>
    <n v="0"/>
    <n v="5"/>
    <s v="&gt;0"/>
    <m/>
    <s v="95527"/>
    <n v="5"/>
    <n v="0"/>
    <n v="0"/>
    <n v="0"/>
    <n v="0"/>
    <n v="0"/>
    <s v="&gt;0"/>
    <n v="437"/>
    <m/>
    <x v="0"/>
    <s v="Trinity"/>
    <m/>
  </r>
  <r>
    <n v="95528"/>
    <n v="5"/>
    <n v="5"/>
    <s v="&gt;0"/>
    <m/>
    <s v="95528"/>
    <n v="11"/>
    <n v="0"/>
    <n v="0"/>
    <n v="0"/>
    <n v="5"/>
    <n v="0"/>
    <s v="&gt;11"/>
    <n v="1745"/>
    <m/>
    <x v="0"/>
    <s v="Humboldt"/>
    <m/>
  </r>
  <r>
    <n v="95531"/>
    <n v="205"/>
    <n v="256"/>
    <n v="461"/>
    <m/>
    <s v="95531"/>
    <n v="316"/>
    <n v="121"/>
    <n v="5"/>
    <n v="0"/>
    <n v="12"/>
    <n v="5"/>
    <s v="&gt;449"/>
    <n v="24052"/>
    <m/>
    <x v="396"/>
    <s v="Del Norte"/>
    <m/>
  </r>
  <r>
    <n v="95532"/>
    <n v="0"/>
    <n v="5"/>
    <s v="&gt;0"/>
    <m/>
    <s v="95532"/>
    <n v="5"/>
    <n v="0"/>
    <n v="0"/>
    <n v="0"/>
    <n v="0"/>
    <n v="0"/>
    <s v="&gt;0"/>
    <n v="0"/>
    <n v="1"/>
    <x v="2"/>
    <e v="#N/A"/>
    <m/>
  </r>
  <r>
    <n v="95534"/>
    <n v="0"/>
    <n v="5"/>
    <s v="&gt;0"/>
    <m/>
    <s v="95534"/>
    <n v="5"/>
    <n v="0"/>
    <n v="0"/>
    <n v="0"/>
    <n v="0"/>
    <n v="0"/>
    <s v="&gt;0"/>
    <n v="0"/>
    <n v="1"/>
    <x v="2"/>
    <e v="#N/A"/>
    <m/>
  </r>
  <r>
    <n v="95536"/>
    <n v="14"/>
    <n v="12"/>
    <n v="26"/>
    <m/>
    <s v="95536"/>
    <n v="24"/>
    <n v="5"/>
    <n v="0"/>
    <n v="0"/>
    <n v="0"/>
    <n v="0"/>
    <s v="&gt;24"/>
    <n v="3081"/>
    <m/>
    <x v="397"/>
    <s v="Humboldt"/>
    <m/>
  </r>
  <r>
    <n v="95537"/>
    <n v="0"/>
    <n v="5"/>
    <s v="&gt;0"/>
    <m/>
    <s v="95537"/>
    <n v="5"/>
    <n v="5"/>
    <n v="0"/>
    <n v="0"/>
    <n v="0"/>
    <n v="0"/>
    <s v="&gt;0"/>
    <n v="577"/>
    <m/>
    <x v="0"/>
    <s v="Humboldt"/>
    <m/>
  </r>
  <r>
    <n v="95538"/>
    <n v="0"/>
    <n v="5"/>
    <s v="&gt;0"/>
    <m/>
    <s v="95538"/>
    <n v="5"/>
    <n v="0"/>
    <n v="0"/>
    <n v="0"/>
    <n v="0"/>
    <n v="0"/>
    <s v="&gt;0"/>
    <n v="0"/>
    <n v="1"/>
    <x v="2"/>
    <e v="#N/A"/>
    <m/>
  </r>
  <r>
    <n v="95540"/>
    <n v="98"/>
    <n v="126"/>
    <n v="224"/>
    <m/>
    <s v="95540"/>
    <n v="162"/>
    <n v="48"/>
    <n v="5"/>
    <n v="0"/>
    <n v="5"/>
    <n v="5"/>
    <s v="&gt;210"/>
    <n v="14316"/>
    <m/>
    <x v="398"/>
    <s v="Humboldt"/>
    <m/>
  </r>
  <r>
    <n v="95541"/>
    <n v="5"/>
    <n v="0"/>
    <s v="&gt;0"/>
    <m/>
    <s v="95541"/>
    <n v="5"/>
    <n v="0"/>
    <n v="0"/>
    <n v="0"/>
    <n v="0"/>
    <n v="0"/>
    <s v="&gt;0"/>
    <n v="0"/>
    <n v="1"/>
    <x v="2"/>
    <e v="#N/A"/>
    <m/>
  </r>
  <r>
    <n v="95542"/>
    <n v="5"/>
    <n v="5"/>
    <s v="&gt;0"/>
    <m/>
    <s v="95542"/>
    <n v="5"/>
    <n v="5"/>
    <n v="0"/>
    <n v="0"/>
    <n v="0"/>
    <n v="5"/>
    <s v="&gt;0"/>
    <n v="2262"/>
    <m/>
    <x v="0"/>
    <s v="Humboldt"/>
    <m/>
  </r>
  <r>
    <n v="95543"/>
    <n v="5"/>
    <n v="5"/>
    <s v="&gt;0"/>
    <m/>
    <s v="95543"/>
    <n v="11"/>
    <n v="0"/>
    <n v="0"/>
    <n v="0"/>
    <n v="0"/>
    <n v="0"/>
    <n v="11"/>
    <n v="629"/>
    <m/>
    <x v="0"/>
    <s v="Del Norte"/>
    <m/>
  </r>
  <r>
    <n v="95545"/>
    <n v="5"/>
    <n v="0"/>
    <s v="&gt;0"/>
    <m/>
    <s v="95545"/>
    <n v="5"/>
    <n v="0"/>
    <n v="0"/>
    <n v="0"/>
    <n v="0"/>
    <n v="0"/>
    <s v="&gt;0"/>
    <n v="110"/>
    <m/>
    <x v="0"/>
    <s v="Humboldt"/>
    <m/>
  </r>
  <r>
    <n v="95546"/>
    <n v="18"/>
    <n v="11"/>
    <n v="29"/>
    <m/>
    <s v="95546"/>
    <n v="22"/>
    <n v="5"/>
    <n v="0"/>
    <n v="0"/>
    <n v="5"/>
    <n v="0"/>
    <s v="&gt;22"/>
    <n v="3507"/>
    <m/>
    <x v="0"/>
    <s v="Humboldt"/>
    <m/>
  </r>
  <r>
    <n v="95547"/>
    <n v="5"/>
    <n v="5"/>
    <s v="&gt;0"/>
    <m/>
    <s v="95547"/>
    <n v="11"/>
    <n v="0"/>
    <n v="0"/>
    <n v="0"/>
    <n v="0"/>
    <n v="0"/>
    <n v="11"/>
    <n v="1051"/>
    <m/>
    <x v="0"/>
    <s v="Humboldt"/>
    <m/>
  </r>
  <r>
    <n v="95548"/>
    <n v="5"/>
    <n v="5"/>
    <s v="&gt;0"/>
    <m/>
    <s v="95548"/>
    <n v="5"/>
    <n v="5"/>
    <n v="5"/>
    <n v="0"/>
    <n v="0"/>
    <n v="0"/>
    <s v="&gt;0"/>
    <n v="1123"/>
    <m/>
    <x v="0"/>
    <s v="Del Norte"/>
    <m/>
  </r>
  <r>
    <n v="95549"/>
    <n v="5"/>
    <n v="5"/>
    <s v="&gt;0"/>
    <m/>
    <s v="95549"/>
    <n v="5"/>
    <n v="0"/>
    <n v="0"/>
    <n v="0"/>
    <n v="0"/>
    <n v="0"/>
    <s v="&gt;0"/>
    <n v="1088"/>
    <m/>
    <x v="394"/>
    <s v="Humboldt"/>
    <m/>
  </r>
  <r>
    <n v="95550"/>
    <n v="5"/>
    <n v="5"/>
    <s v="&gt;0"/>
    <m/>
    <s v="95550"/>
    <n v="5"/>
    <n v="0"/>
    <n v="0"/>
    <n v="0"/>
    <n v="0"/>
    <n v="0"/>
    <s v="&gt;0"/>
    <n v="172"/>
    <m/>
    <x v="0"/>
    <s v="Humboldt"/>
    <m/>
  </r>
  <r>
    <n v="95551"/>
    <n v="15"/>
    <n v="5"/>
    <s v="&gt;15"/>
    <m/>
    <s v="95551"/>
    <n v="21"/>
    <n v="5"/>
    <n v="0"/>
    <n v="0"/>
    <n v="5"/>
    <n v="0"/>
    <s v="&gt;21"/>
    <n v="1601"/>
    <m/>
    <x v="0"/>
    <s v="Humboldt"/>
    <m/>
  </r>
  <r>
    <n v="95552"/>
    <n v="5"/>
    <n v="5"/>
    <s v="&gt;0"/>
    <m/>
    <s v="95552"/>
    <n v="5"/>
    <n v="0"/>
    <n v="0"/>
    <n v="0"/>
    <n v="0"/>
    <n v="0"/>
    <s v="&gt;0"/>
    <n v="699"/>
    <m/>
    <x v="0"/>
    <s v="Trinity"/>
    <m/>
  </r>
  <r>
    <n v="95553"/>
    <n v="5"/>
    <n v="5"/>
    <s v="&gt;0"/>
    <m/>
    <s v="95553"/>
    <n v="5"/>
    <n v="5"/>
    <n v="0"/>
    <n v="0"/>
    <n v="5"/>
    <n v="0"/>
    <s v="&gt;0"/>
    <n v="783"/>
    <m/>
    <x v="0"/>
    <s v="Humboldt"/>
    <m/>
  </r>
  <r>
    <n v="95554"/>
    <n v="5"/>
    <n v="5"/>
    <s v="&gt;0"/>
    <m/>
    <s v="95554"/>
    <n v="5"/>
    <n v="5"/>
    <n v="0"/>
    <n v="0"/>
    <n v="5"/>
    <n v="0"/>
    <s v="&gt;0"/>
    <n v="419"/>
    <m/>
    <x v="0"/>
    <s v="Humboldt"/>
    <m/>
  </r>
  <r>
    <n v="95555"/>
    <n v="0"/>
    <n v="5"/>
    <s v="&gt;0"/>
    <m/>
    <s v="95555"/>
    <n v="0"/>
    <n v="5"/>
    <n v="5"/>
    <n v="0"/>
    <n v="0"/>
    <n v="0"/>
    <s v="&gt;0"/>
    <n v="390"/>
    <m/>
    <x v="0"/>
    <s v="Humboldt"/>
    <m/>
  </r>
  <r>
    <n v="95556"/>
    <n v="5"/>
    <n v="0"/>
    <s v="&gt;0"/>
    <m/>
    <s v="95556"/>
    <n v="5"/>
    <n v="0"/>
    <n v="0"/>
    <n v="0"/>
    <n v="0"/>
    <n v="0"/>
    <s v="&gt;0"/>
    <n v="910"/>
    <m/>
    <x v="0"/>
    <s v="Humboldt"/>
    <m/>
  </r>
  <r>
    <n v="95558"/>
    <n v="5"/>
    <n v="5"/>
    <s v="&gt;0"/>
    <m/>
    <s v="95558"/>
    <n v="5"/>
    <n v="5"/>
    <n v="0"/>
    <n v="0"/>
    <n v="0"/>
    <n v="0"/>
    <s v="&gt;0"/>
    <n v="409"/>
    <m/>
    <x v="0"/>
    <s v="Humboldt"/>
    <m/>
  </r>
  <r>
    <n v="95559"/>
    <n v="5"/>
    <n v="5"/>
    <s v="&gt;0"/>
    <m/>
    <s v="95559"/>
    <n v="5"/>
    <n v="5"/>
    <n v="0"/>
    <n v="0"/>
    <n v="0"/>
    <n v="0"/>
    <s v="&gt;0"/>
    <n v="102"/>
    <m/>
    <x v="0"/>
    <s v="Humboldt"/>
    <m/>
  </r>
  <r>
    <n v="95560"/>
    <n v="5"/>
    <n v="5"/>
    <s v="&gt;0"/>
    <m/>
    <s v="95560"/>
    <n v="5"/>
    <n v="5"/>
    <n v="0"/>
    <n v="0"/>
    <n v="5"/>
    <n v="0"/>
    <s v="&gt;0"/>
    <n v="1534"/>
    <m/>
    <x v="0"/>
    <s v="Humboldt"/>
    <m/>
  </r>
  <r>
    <n v="95562"/>
    <n v="29"/>
    <n v="41"/>
    <n v="70"/>
    <m/>
    <s v="95562"/>
    <n v="50"/>
    <n v="18"/>
    <n v="0"/>
    <n v="0"/>
    <n v="5"/>
    <n v="5"/>
    <s v="&gt;68"/>
    <n v="3412"/>
    <m/>
    <x v="399"/>
    <s v="Humboldt"/>
    <m/>
  </r>
  <r>
    <n v="95563"/>
    <n v="0"/>
    <n v="5"/>
    <s v="&gt;0"/>
    <m/>
    <s v="95563"/>
    <n v="5"/>
    <n v="5"/>
    <n v="0"/>
    <n v="0"/>
    <n v="0"/>
    <n v="0"/>
    <s v="&gt;0"/>
    <n v="591"/>
    <m/>
    <x v="0"/>
    <s v="Trinity"/>
    <m/>
  </r>
  <r>
    <n v="95564"/>
    <n v="5"/>
    <n v="5"/>
    <s v="&gt;0"/>
    <m/>
    <s v="95564"/>
    <n v="5"/>
    <n v="0"/>
    <n v="0"/>
    <n v="0"/>
    <n v="0"/>
    <n v="0"/>
    <s v="&gt;0"/>
    <n v="465"/>
    <m/>
    <x v="0"/>
    <s v="Humboldt"/>
    <m/>
  </r>
  <r>
    <n v="95565"/>
    <n v="5"/>
    <n v="5"/>
    <s v="&gt;0"/>
    <m/>
    <s v="95565"/>
    <n v="5"/>
    <n v="5"/>
    <n v="0"/>
    <n v="0"/>
    <n v="0"/>
    <n v="0"/>
    <s v="&gt;0"/>
    <n v="662"/>
    <m/>
    <x v="0"/>
    <s v="Humboldt"/>
    <m/>
  </r>
  <r>
    <n v="95567"/>
    <n v="13"/>
    <n v="12"/>
    <n v="25"/>
    <m/>
    <s v="95567"/>
    <n v="21"/>
    <n v="5"/>
    <n v="0"/>
    <n v="0"/>
    <n v="5"/>
    <n v="0"/>
    <s v="&gt;21"/>
    <n v="1888"/>
    <m/>
    <x v="0"/>
    <s v="Del Norte"/>
    <m/>
  </r>
  <r>
    <n v="95569"/>
    <n v="5"/>
    <n v="5"/>
    <s v="&gt;0"/>
    <m/>
    <s v="95569"/>
    <n v="5"/>
    <n v="0"/>
    <n v="0"/>
    <n v="0"/>
    <n v="0"/>
    <n v="0"/>
    <s v="&gt;0"/>
    <n v="244"/>
    <m/>
    <x v="0"/>
    <s v="Humboldt"/>
    <m/>
  </r>
  <r>
    <n v="95570"/>
    <n v="5"/>
    <n v="11"/>
    <s v="&gt;11"/>
    <m/>
    <s v="95570"/>
    <n v="15"/>
    <n v="5"/>
    <n v="0"/>
    <n v="0"/>
    <n v="5"/>
    <n v="0"/>
    <s v="&gt;15"/>
    <n v="2599"/>
    <m/>
    <x v="400"/>
    <s v="Humboldt"/>
    <m/>
  </r>
  <r>
    <n v="95571"/>
    <n v="5"/>
    <n v="5"/>
    <s v="&gt;0"/>
    <m/>
    <s v="95571"/>
    <n v="5"/>
    <n v="0"/>
    <n v="0"/>
    <n v="0"/>
    <n v="0"/>
    <n v="0"/>
    <s v="&gt;0"/>
    <n v="124"/>
    <m/>
    <x v="0"/>
    <s v="Humboldt"/>
    <m/>
  </r>
  <r>
    <n v="95573"/>
    <n v="12"/>
    <n v="11"/>
    <n v="23"/>
    <m/>
    <s v="95573"/>
    <n v="19"/>
    <n v="5"/>
    <n v="0"/>
    <n v="0"/>
    <n v="0"/>
    <n v="0"/>
    <s v="&gt;19"/>
    <n v="1285"/>
    <m/>
    <x v="0"/>
    <s v="Humboldt"/>
    <m/>
  </r>
  <r>
    <n v="95585"/>
    <n v="5"/>
    <n v="5"/>
    <s v="&gt;0"/>
    <m/>
    <s v="95585"/>
    <n v="5"/>
    <n v="5"/>
    <n v="0"/>
    <n v="0"/>
    <n v="0"/>
    <n v="0"/>
    <s v="&gt;0"/>
    <n v="420"/>
    <m/>
    <x v="0"/>
    <s v="Mendocino"/>
    <m/>
  </r>
  <r>
    <n v="95588"/>
    <n v="5"/>
    <n v="0"/>
    <s v="&gt;0"/>
    <m/>
    <s v="95588"/>
    <n v="5"/>
    <n v="0"/>
    <n v="0"/>
    <n v="0"/>
    <n v="0"/>
    <n v="0"/>
    <s v="&gt;0"/>
    <n v="0"/>
    <n v="1"/>
    <x v="2"/>
    <e v="#N/A"/>
    <m/>
  </r>
  <r>
    <n v="95589"/>
    <n v="5"/>
    <n v="0"/>
    <s v="&gt;0"/>
    <m/>
    <s v="95589"/>
    <n v="5"/>
    <n v="0"/>
    <n v="0"/>
    <n v="0"/>
    <n v="0"/>
    <n v="0"/>
    <s v="&gt;0"/>
    <n v="1140"/>
    <m/>
    <x v="0"/>
    <s v="Humboldt"/>
    <m/>
  </r>
  <r>
    <n v="95601"/>
    <n v="0"/>
    <n v="5"/>
    <s v="&gt;0"/>
    <m/>
    <s v="95601"/>
    <n v="5"/>
    <n v="0"/>
    <n v="0"/>
    <n v="0"/>
    <n v="0"/>
    <n v="0"/>
    <s v="&gt;0"/>
    <n v="136"/>
    <m/>
    <x v="401"/>
    <s v="Amador"/>
    <m/>
  </r>
  <r>
    <n v="95602"/>
    <n v="54"/>
    <n v="84"/>
    <n v="138"/>
    <m/>
    <s v="95602"/>
    <n v="95"/>
    <n v="5"/>
    <n v="24"/>
    <n v="0"/>
    <n v="5"/>
    <n v="5"/>
    <s v="&gt;119"/>
    <n v="18588"/>
    <m/>
    <x v="402"/>
    <s v="Placer"/>
    <m/>
  </r>
  <r>
    <n v="95603"/>
    <n v="113"/>
    <n v="227"/>
    <n v="340"/>
    <m/>
    <s v="95603"/>
    <n v="208"/>
    <n v="60"/>
    <n v="62"/>
    <n v="5"/>
    <n v="5"/>
    <n v="5"/>
    <s v="&gt;330"/>
    <n v="29930"/>
    <m/>
    <x v="402"/>
    <s v="Placer"/>
    <m/>
  </r>
  <r>
    <n v="95604"/>
    <n v="0"/>
    <n v="5"/>
    <s v="&gt;0"/>
    <m/>
    <s v="95604"/>
    <n v="5"/>
    <n v="0"/>
    <n v="0"/>
    <n v="0"/>
    <n v="0"/>
    <n v="0"/>
    <s v="&gt;0"/>
    <n v="62"/>
    <m/>
    <x v="0"/>
    <s v="Placer"/>
    <m/>
  </r>
  <r>
    <n v="95605"/>
    <n v="61"/>
    <n v="72"/>
    <n v="133"/>
    <m/>
    <s v="95605"/>
    <n v="101"/>
    <n v="31"/>
    <n v="0"/>
    <n v="0"/>
    <n v="5"/>
    <n v="0"/>
    <s v="&gt;132"/>
    <n v="14468"/>
    <m/>
    <x v="403"/>
    <s v="Yolo"/>
    <m/>
  </r>
  <r>
    <n v="95606"/>
    <n v="5"/>
    <n v="0"/>
    <s v="&gt;0"/>
    <m/>
    <s v="95606"/>
    <n v="5"/>
    <n v="0"/>
    <n v="0"/>
    <n v="0"/>
    <n v="0"/>
    <n v="0"/>
    <s v="&gt;0"/>
    <n v="303"/>
    <m/>
    <x v="0"/>
    <s v="Yolo"/>
    <m/>
  </r>
  <r>
    <n v="95607"/>
    <n v="0"/>
    <n v="5"/>
    <s v="&gt;0"/>
    <m/>
    <s v="95607"/>
    <n v="0"/>
    <n v="0"/>
    <n v="0"/>
    <n v="0"/>
    <n v="0"/>
    <n v="5"/>
    <s v="&gt;0"/>
    <n v="303"/>
    <m/>
    <x v="0"/>
    <s v="Yolo"/>
    <m/>
  </r>
  <r>
    <n v="95608"/>
    <n v="261"/>
    <n v="432"/>
    <n v="693"/>
    <m/>
    <s v="95608"/>
    <n v="475"/>
    <n v="142"/>
    <n v="49"/>
    <n v="11"/>
    <n v="5"/>
    <n v="5"/>
    <s v="&gt;677"/>
    <n v="62330"/>
    <m/>
    <x v="0"/>
    <s v="Sacramento"/>
    <m/>
  </r>
  <r>
    <n v="95609"/>
    <n v="0"/>
    <n v="5"/>
    <s v="&gt;0"/>
    <m/>
    <s v="95609"/>
    <n v="0"/>
    <n v="0"/>
    <n v="0"/>
    <n v="0"/>
    <n v="5"/>
    <n v="5"/>
    <s v="&gt;0"/>
    <n v="0"/>
    <n v="1"/>
    <x v="2"/>
    <e v="#N/A"/>
    <m/>
  </r>
  <r>
    <n v="95610"/>
    <n v="207"/>
    <n v="310"/>
    <n v="517"/>
    <m/>
    <s v="95610"/>
    <n v="364"/>
    <n v="85"/>
    <n v="58"/>
    <n v="5"/>
    <n v="5"/>
    <n v="0"/>
    <s v="&gt;507"/>
    <n v="46924"/>
    <m/>
    <x v="404"/>
    <s v="Sacramento"/>
    <m/>
  </r>
  <r>
    <n v="95612"/>
    <n v="5"/>
    <n v="5"/>
    <s v="&gt;0"/>
    <m/>
    <s v="95612"/>
    <n v="5"/>
    <n v="0"/>
    <n v="5"/>
    <n v="0"/>
    <n v="0"/>
    <n v="0"/>
    <s v="&gt;0"/>
    <n v="1465"/>
    <m/>
    <x v="0"/>
    <s v="Yolo"/>
    <m/>
  </r>
  <r>
    <n v="95614"/>
    <n v="26"/>
    <n v="5"/>
    <s v="&gt;26"/>
    <m/>
    <s v="95614"/>
    <n v="33"/>
    <n v="5"/>
    <n v="0"/>
    <n v="0"/>
    <n v="5"/>
    <n v="0"/>
    <s v="&gt;33"/>
    <n v="4446"/>
    <m/>
    <x v="0"/>
    <s v="El Dorado"/>
    <m/>
  </r>
  <r>
    <n v="95615"/>
    <n v="5"/>
    <n v="5"/>
    <s v="&gt;0"/>
    <m/>
    <s v="95615"/>
    <n v="5"/>
    <n v="0"/>
    <n v="0"/>
    <n v="0"/>
    <n v="0"/>
    <n v="0"/>
    <s v="&gt;0"/>
    <n v="877"/>
    <m/>
    <x v="0"/>
    <s v="Sacramento"/>
    <m/>
  </r>
  <r>
    <n v="95616"/>
    <n v="112"/>
    <n v="144"/>
    <n v="256"/>
    <m/>
    <s v="95616"/>
    <n v="170"/>
    <n v="77"/>
    <n v="5"/>
    <n v="0"/>
    <n v="5"/>
    <n v="5"/>
    <s v="&gt;247"/>
    <n v="53805"/>
    <m/>
    <x v="405"/>
    <s v="Yolo"/>
    <m/>
  </r>
  <r>
    <n v="95618"/>
    <n v="98"/>
    <n v="109"/>
    <n v="207"/>
    <m/>
    <s v="95618"/>
    <n v="165"/>
    <n v="32"/>
    <n v="5"/>
    <n v="0"/>
    <n v="0"/>
    <n v="5"/>
    <s v="&gt;197"/>
    <n v="27238"/>
    <m/>
    <x v="405"/>
    <s v="Yolo"/>
    <m/>
  </r>
  <r>
    <n v="95619"/>
    <n v="19"/>
    <n v="29"/>
    <n v="48"/>
    <m/>
    <s v="95619"/>
    <n v="35"/>
    <n v="13"/>
    <n v="0"/>
    <n v="0"/>
    <n v="0"/>
    <n v="0"/>
    <n v="48"/>
    <n v="6504"/>
    <m/>
    <x v="0"/>
    <s v="El Dorado"/>
    <m/>
  </r>
  <r>
    <n v="95620"/>
    <n v="100"/>
    <n v="90"/>
    <n v="190"/>
    <m/>
    <s v="95620"/>
    <n v="160"/>
    <n v="14"/>
    <n v="5"/>
    <n v="5"/>
    <n v="5"/>
    <n v="0"/>
    <s v="&gt;174"/>
    <n v="22312"/>
    <m/>
    <x v="406"/>
    <s v="Solano"/>
    <m/>
  </r>
  <r>
    <n v="95621"/>
    <n v="187"/>
    <n v="260"/>
    <n v="447"/>
    <m/>
    <s v="95621"/>
    <n v="354"/>
    <n v="51"/>
    <n v="17"/>
    <n v="5"/>
    <n v="12"/>
    <n v="5"/>
    <s v="&gt;434"/>
    <n v="41755"/>
    <m/>
    <x v="404"/>
    <s v="Sacramento"/>
    <m/>
  </r>
  <r>
    <n v="95622"/>
    <n v="0"/>
    <n v="5"/>
    <s v="&gt;0"/>
    <m/>
    <s v="95622"/>
    <n v="0"/>
    <n v="5"/>
    <n v="0"/>
    <n v="0"/>
    <n v="0"/>
    <n v="0"/>
    <s v="&gt;0"/>
    <n v="0"/>
    <n v="1"/>
    <x v="2"/>
    <e v="#N/A"/>
    <m/>
  </r>
  <r>
    <n v="95623"/>
    <n v="12"/>
    <n v="22"/>
    <n v="34"/>
    <m/>
    <s v="95623"/>
    <n v="27"/>
    <n v="5"/>
    <n v="5"/>
    <n v="0"/>
    <n v="0"/>
    <n v="5"/>
    <s v="&gt;27"/>
    <n v="3949"/>
    <m/>
    <x v="0"/>
    <s v="El Dorado"/>
    <m/>
  </r>
  <r>
    <n v="95624"/>
    <n v="399"/>
    <n v="453"/>
    <n v="852"/>
    <m/>
    <s v="95624"/>
    <n v="666"/>
    <n v="39"/>
    <n v="126"/>
    <n v="0"/>
    <n v="18"/>
    <n v="5"/>
    <s v="&gt;849"/>
    <n v="67017"/>
    <m/>
    <x v="407"/>
    <s v="Sacramento"/>
    <m/>
  </r>
  <r>
    <n v="95625"/>
    <n v="5"/>
    <n v="5"/>
    <s v="&gt;0"/>
    <m/>
    <s v="95625"/>
    <n v="5"/>
    <n v="0"/>
    <n v="0"/>
    <n v="0"/>
    <n v="0"/>
    <n v="0"/>
    <s v="&gt;0"/>
    <n v="175"/>
    <m/>
    <x v="0"/>
    <s v="Solano"/>
    <m/>
  </r>
  <r>
    <n v="95626"/>
    <n v="32"/>
    <n v="40"/>
    <n v="72"/>
    <m/>
    <s v="95626"/>
    <n v="56"/>
    <n v="5"/>
    <n v="5"/>
    <n v="5"/>
    <n v="0"/>
    <n v="5"/>
    <s v="&gt;56"/>
    <n v="5879"/>
    <m/>
    <x v="0"/>
    <s v="Sacramento"/>
    <m/>
  </r>
  <r>
    <n v="95627"/>
    <n v="11"/>
    <n v="16"/>
    <n v="27"/>
    <m/>
    <s v="95627"/>
    <n v="27"/>
    <n v="0"/>
    <n v="0"/>
    <n v="0"/>
    <n v="0"/>
    <n v="0"/>
    <n v="27"/>
    <n v="4516"/>
    <m/>
    <x v="0"/>
    <s v="Yolo"/>
    <m/>
  </r>
  <r>
    <n v="95628"/>
    <n v="157"/>
    <n v="190"/>
    <n v="347"/>
    <m/>
    <s v="95628"/>
    <n v="291"/>
    <n v="30"/>
    <n v="25"/>
    <n v="0"/>
    <n v="5"/>
    <n v="0"/>
    <s v="&gt;346"/>
    <n v="40922"/>
    <m/>
    <x v="0"/>
    <s v="Sacramento"/>
    <m/>
  </r>
  <r>
    <n v="95629"/>
    <n v="5"/>
    <n v="5"/>
    <s v="&gt;0"/>
    <m/>
    <s v="95629"/>
    <n v="5"/>
    <n v="5"/>
    <n v="0"/>
    <n v="0"/>
    <n v="0"/>
    <n v="0"/>
    <s v="&gt;0"/>
    <n v="511"/>
    <m/>
    <x v="0"/>
    <s v="Amador"/>
    <m/>
  </r>
  <r>
    <n v="95630"/>
    <n v="375"/>
    <n v="273"/>
    <n v="648"/>
    <m/>
    <s v="95630"/>
    <n v="615"/>
    <n v="29"/>
    <n v="0"/>
    <n v="0"/>
    <n v="5"/>
    <n v="0"/>
    <s v="&gt;644"/>
    <n v="79584"/>
    <m/>
    <x v="408"/>
    <s v="Sacramento"/>
    <m/>
  </r>
  <r>
    <n v="95631"/>
    <n v="24"/>
    <n v="26"/>
    <n v="50"/>
    <m/>
    <s v="95631"/>
    <n v="47"/>
    <n v="5"/>
    <n v="0"/>
    <n v="0"/>
    <n v="5"/>
    <n v="0"/>
    <s v="&gt;47"/>
    <n v="6604"/>
    <m/>
    <x v="0"/>
    <s v="Placer"/>
    <m/>
  </r>
  <r>
    <n v="95632"/>
    <n v="149"/>
    <n v="165"/>
    <n v="314"/>
    <m/>
    <s v="95632"/>
    <n v="259"/>
    <n v="12"/>
    <n v="35"/>
    <n v="0"/>
    <n v="5"/>
    <n v="5"/>
    <s v="&gt;306"/>
    <n v="32039"/>
    <m/>
    <x v="409"/>
    <s v="Sacramento"/>
    <m/>
  </r>
  <r>
    <n v="95633"/>
    <n v="5"/>
    <n v="18"/>
    <s v="&gt;18"/>
    <m/>
    <s v="95633"/>
    <n v="22"/>
    <n v="5"/>
    <n v="5"/>
    <n v="0"/>
    <n v="5"/>
    <n v="0"/>
    <s v="&gt;22"/>
    <n v="4482"/>
    <m/>
    <x v="0"/>
    <s v="El Dorado"/>
    <m/>
  </r>
  <r>
    <n v="95634"/>
    <n v="15"/>
    <n v="5"/>
    <s v="&gt;15"/>
    <m/>
    <s v="95634"/>
    <n v="19"/>
    <n v="5"/>
    <n v="0"/>
    <n v="0"/>
    <n v="0"/>
    <n v="0"/>
    <s v="&gt;19"/>
    <n v="3921"/>
    <m/>
    <x v="0"/>
    <s v="El Dorado"/>
    <m/>
  </r>
  <r>
    <n v="95635"/>
    <n v="5"/>
    <n v="5"/>
    <s v="&gt;0"/>
    <m/>
    <s v="95635"/>
    <n v="12"/>
    <n v="5"/>
    <n v="0"/>
    <n v="0"/>
    <n v="5"/>
    <n v="0"/>
    <s v="&gt;12"/>
    <n v="801"/>
    <m/>
    <x v="0"/>
    <s v="El Dorado"/>
    <m/>
  </r>
  <r>
    <n v="95636"/>
    <n v="5"/>
    <n v="5"/>
    <s v="&gt;0"/>
    <m/>
    <s v="95636"/>
    <n v="5"/>
    <n v="0"/>
    <n v="0"/>
    <n v="0"/>
    <n v="0"/>
    <n v="0"/>
    <s v="&gt;0"/>
    <n v="1382"/>
    <m/>
    <x v="0"/>
    <s v="El Dorado"/>
    <m/>
  </r>
  <r>
    <n v="95637"/>
    <n v="5"/>
    <n v="0"/>
    <s v="&gt;0"/>
    <m/>
    <s v="95637"/>
    <n v="5"/>
    <n v="0"/>
    <n v="0"/>
    <n v="0"/>
    <n v="0"/>
    <n v="0"/>
    <s v="&gt;0"/>
    <n v="140"/>
    <m/>
    <x v="0"/>
    <s v="Yolo"/>
    <m/>
  </r>
  <r>
    <n v="95638"/>
    <n v="5"/>
    <n v="18"/>
    <s v="&gt;18"/>
    <m/>
    <s v="95638"/>
    <n v="19"/>
    <n v="5"/>
    <n v="5"/>
    <n v="0"/>
    <n v="5"/>
    <n v="0"/>
    <s v="&gt;19"/>
    <n v="2142"/>
    <m/>
    <x v="0"/>
    <s v="Sacramento"/>
    <m/>
  </r>
  <r>
    <n v="95639"/>
    <n v="5"/>
    <n v="0"/>
    <s v="&gt;0"/>
    <m/>
    <s v="95639"/>
    <n v="5"/>
    <n v="0"/>
    <n v="0"/>
    <n v="0"/>
    <n v="0"/>
    <n v="0"/>
    <s v="&gt;0"/>
    <n v="309"/>
    <m/>
    <x v="0"/>
    <s v="Sacramento"/>
    <m/>
  </r>
  <r>
    <n v="95640"/>
    <n v="46"/>
    <n v="45"/>
    <n v="91"/>
    <m/>
    <s v="95640"/>
    <n v="61"/>
    <n v="15"/>
    <n v="5"/>
    <n v="0"/>
    <n v="5"/>
    <n v="5"/>
    <s v="&gt;76"/>
    <n v="11872"/>
    <m/>
    <x v="410"/>
    <s v="Amador"/>
    <m/>
  </r>
  <r>
    <n v="95641"/>
    <n v="13"/>
    <n v="5"/>
    <s v="&gt;13"/>
    <m/>
    <s v="95641"/>
    <n v="17"/>
    <n v="0"/>
    <n v="0"/>
    <n v="0"/>
    <n v="0"/>
    <n v="5"/>
    <s v="&gt;17"/>
    <n v="1459"/>
    <m/>
    <x v="411"/>
    <s v="Sacramento"/>
    <m/>
  </r>
  <r>
    <n v="95642"/>
    <n v="44"/>
    <n v="54"/>
    <n v="98"/>
    <m/>
    <s v="95642"/>
    <n v="72"/>
    <n v="25"/>
    <n v="0"/>
    <n v="0"/>
    <n v="5"/>
    <n v="0"/>
    <s v="&gt;97"/>
    <n v="6547"/>
    <m/>
    <x v="412"/>
    <s v="Amador"/>
    <m/>
  </r>
  <r>
    <n v="95643"/>
    <n v="0"/>
    <n v="5"/>
    <s v="&gt;0"/>
    <m/>
    <s v="95643"/>
    <n v="5"/>
    <n v="0"/>
    <n v="0"/>
    <n v="0"/>
    <n v="0"/>
    <n v="0"/>
    <s v="&gt;0"/>
    <n v="0"/>
    <n v="1"/>
    <x v="2"/>
    <e v="#N/A"/>
    <m/>
  </r>
  <r>
    <n v="95645"/>
    <n v="5"/>
    <n v="5"/>
    <s v="&gt;0"/>
    <m/>
    <s v="95645"/>
    <n v="13"/>
    <n v="5"/>
    <n v="0"/>
    <n v="0"/>
    <n v="0"/>
    <n v="0"/>
    <s v="&gt;13"/>
    <n v="1704"/>
    <m/>
    <x v="0"/>
    <s v="Sutter"/>
    <m/>
  </r>
  <r>
    <n v="95646"/>
    <n v="5"/>
    <n v="5"/>
    <s v="&gt;0"/>
    <m/>
    <s v="95646"/>
    <n v="5"/>
    <n v="0"/>
    <n v="0"/>
    <n v="0"/>
    <n v="0"/>
    <n v="0"/>
    <s v="&gt;0"/>
    <n v="156"/>
    <m/>
    <x v="0"/>
    <s v="Alpine"/>
    <m/>
  </r>
  <r>
    <n v="95648"/>
    <n v="291"/>
    <n v="193"/>
    <n v="484"/>
    <m/>
    <s v="95648"/>
    <n v="449"/>
    <n v="14"/>
    <n v="12"/>
    <n v="0"/>
    <n v="5"/>
    <n v="5"/>
    <s v="&gt;475"/>
    <n v="52777"/>
    <m/>
    <x v="413"/>
    <s v="Placer"/>
    <m/>
  </r>
  <r>
    <n v="95650"/>
    <n v="42"/>
    <n v="52"/>
    <n v="94"/>
    <m/>
    <s v="95650"/>
    <n v="86"/>
    <n v="5"/>
    <n v="5"/>
    <n v="0"/>
    <n v="5"/>
    <n v="0"/>
    <s v="&gt;86"/>
    <n v="15172"/>
    <m/>
    <x v="414"/>
    <s v="Placer"/>
    <m/>
  </r>
  <r>
    <n v="95651"/>
    <n v="5"/>
    <n v="5"/>
    <s v="&gt;0"/>
    <m/>
    <s v="95651"/>
    <n v="5"/>
    <n v="5"/>
    <n v="0"/>
    <n v="0"/>
    <n v="0"/>
    <n v="0"/>
    <s v="&gt;0"/>
    <n v="480"/>
    <m/>
    <x v="0"/>
    <s v="El Dorado"/>
    <m/>
  </r>
  <r>
    <n v="95652"/>
    <n v="11"/>
    <n v="5"/>
    <s v="&gt;11"/>
    <m/>
    <s v="95652"/>
    <n v="17"/>
    <n v="5"/>
    <n v="0"/>
    <n v="0"/>
    <n v="0"/>
    <n v="0"/>
    <s v="&gt;17"/>
    <n v="635"/>
    <m/>
    <x v="0"/>
    <s v="Sacramento"/>
    <m/>
  </r>
  <r>
    <n v="95653"/>
    <n v="5"/>
    <n v="5"/>
    <s v="&gt;0"/>
    <m/>
    <s v="95653"/>
    <n v="5"/>
    <n v="0"/>
    <n v="5"/>
    <n v="0"/>
    <n v="0"/>
    <n v="0"/>
    <s v="&gt;0"/>
    <n v="502"/>
    <m/>
    <x v="0"/>
    <s v="Yolo"/>
    <m/>
  </r>
  <r>
    <n v="95655"/>
    <n v="25"/>
    <n v="17"/>
    <n v="42"/>
    <m/>
    <s v="95655"/>
    <n v="37"/>
    <n v="5"/>
    <n v="0"/>
    <n v="0"/>
    <n v="5"/>
    <n v="0"/>
    <s v="&gt;37"/>
    <n v="4334"/>
    <m/>
    <x v="0"/>
    <s v="Sacramento"/>
    <m/>
  </r>
  <r>
    <n v="95656"/>
    <n v="5"/>
    <n v="5"/>
    <s v="&gt;0"/>
    <m/>
    <s v="95656"/>
    <n v="5"/>
    <n v="0"/>
    <n v="0"/>
    <n v="0"/>
    <n v="0"/>
    <n v="0"/>
    <s v="&gt;0"/>
    <n v="0"/>
    <n v="1"/>
    <x v="2"/>
    <e v="#N/A"/>
    <m/>
  </r>
  <r>
    <n v="95657"/>
    <n v="5"/>
    <n v="0"/>
    <s v="&gt;0"/>
    <m/>
    <s v="95657"/>
    <n v="5"/>
    <n v="0"/>
    <n v="0"/>
    <n v="0"/>
    <n v="0"/>
    <n v="0"/>
    <s v="&gt;0"/>
    <n v="0"/>
    <n v="1"/>
    <x v="2"/>
    <e v="#N/A"/>
    <m/>
  </r>
  <r>
    <n v="95658"/>
    <n v="20"/>
    <n v="15"/>
    <n v="35"/>
    <m/>
    <s v="95658"/>
    <n v="34"/>
    <n v="5"/>
    <n v="0"/>
    <n v="0"/>
    <n v="0"/>
    <n v="0"/>
    <s v="&gt;34"/>
    <n v="6491"/>
    <m/>
    <x v="0"/>
    <s v="Placer"/>
    <m/>
  </r>
  <r>
    <n v="95659"/>
    <n v="0"/>
    <n v="5"/>
    <s v="&gt;0"/>
    <m/>
    <s v="95659"/>
    <n v="5"/>
    <n v="0"/>
    <n v="0"/>
    <n v="0"/>
    <n v="0"/>
    <n v="0"/>
    <s v="&gt;0"/>
    <n v="748"/>
    <m/>
    <x v="0"/>
    <s v="Sutter"/>
    <m/>
  </r>
  <r>
    <n v="95660"/>
    <n v="218"/>
    <n v="294"/>
    <n v="512"/>
    <m/>
    <s v="95660"/>
    <n v="365"/>
    <n v="66"/>
    <n v="58"/>
    <n v="14"/>
    <n v="5"/>
    <n v="0"/>
    <s v="&gt;503"/>
    <n v="36820"/>
    <m/>
    <x v="0"/>
    <s v="Sacramento"/>
    <m/>
  </r>
  <r>
    <n v="95661"/>
    <n v="138"/>
    <n v="137"/>
    <n v="275"/>
    <m/>
    <s v="95661"/>
    <n v="223"/>
    <n v="31"/>
    <n v="14"/>
    <n v="0"/>
    <n v="0"/>
    <n v="5"/>
    <s v="&gt;268"/>
    <n v="31851"/>
    <m/>
    <x v="415"/>
    <s v="Placer"/>
    <m/>
  </r>
  <r>
    <n v="95662"/>
    <n v="118"/>
    <n v="156"/>
    <n v="274"/>
    <m/>
    <s v="95662"/>
    <n v="237"/>
    <n v="5"/>
    <n v="23"/>
    <n v="0"/>
    <n v="5"/>
    <n v="5"/>
    <s v="&gt;260"/>
    <n v="32363"/>
    <m/>
    <x v="0"/>
    <s v="Sacramento"/>
    <m/>
  </r>
  <r>
    <n v="95663"/>
    <n v="15"/>
    <n v="26"/>
    <n v="41"/>
    <m/>
    <s v="95663"/>
    <n v="24"/>
    <n v="5"/>
    <n v="0"/>
    <n v="16"/>
    <n v="0"/>
    <n v="0"/>
    <s v="&gt;40"/>
    <n v="2787"/>
    <m/>
    <x v="0"/>
    <s v="Placer"/>
    <m/>
  </r>
  <r>
    <n v="95664"/>
    <n v="5"/>
    <n v="5"/>
    <s v="&gt;0"/>
    <m/>
    <s v="95664"/>
    <n v="5"/>
    <n v="0"/>
    <n v="5"/>
    <n v="0"/>
    <n v="0"/>
    <n v="0"/>
    <s v="&gt;0"/>
    <n v="1280"/>
    <m/>
    <x v="0"/>
    <s v="El Dorado"/>
    <m/>
  </r>
  <r>
    <n v="95665"/>
    <n v="17"/>
    <n v="20"/>
    <n v="37"/>
    <m/>
    <s v="95665"/>
    <n v="30"/>
    <n v="0"/>
    <n v="5"/>
    <n v="0"/>
    <n v="5"/>
    <n v="5"/>
    <s v="&gt;30"/>
    <n v="3729"/>
    <m/>
    <x v="0"/>
    <s v="Amador"/>
    <m/>
  </r>
  <r>
    <n v="95666"/>
    <n v="22"/>
    <n v="19"/>
    <n v="41"/>
    <m/>
    <s v="95666"/>
    <n v="37"/>
    <n v="5"/>
    <n v="0"/>
    <n v="0"/>
    <n v="5"/>
    <n v="0"/>
    <s v="&gt;37"/>
    <n v="4692"/>
    <m/>
    <x v="0"/>
    <s v="Amador"/>
    <m/>
  </r>
  <r>
    <n v="95667"/>
    <n v="108"/>
    <n v="199"/>
    <n v="307"/>
    <m/>
    <s v="95667"/>
    <n v="226"/>
    <n v="53"/>
    <n v="19"/>
    <n v="0"/>
    <n v="5"/>
    <n v="5"/>
    <s v="&gt;298"/>
    <n v="35452"/>
    <m/>
    <x v="416"/>
    <s v="El Dorado"/>
    <m/>
  </r>
  <r>
    <n v="95668"/>
    <n v="5"/>
    <n v="5"/>
    <s v="&gt;0"/>
    <m/>
    <s v="95668"/>
    <n v="5"/>
    <n v="0"/>
    <n v="0"/>
    <n v="0"/>
    <n v="0"/>
    <n v="0"/>
    <s v="&gt;0"/>
    <n v="588"/>
    <m/>
    <x v="415"/>
    <s v="Sutter"/>
    <m/>
  </r>
  <r>
    <n v="95669"/>
    <n v="12"/>
    <n v="5"/>
    <s v="&gt;12"/>
    <m/>
    <s v="95669"/>
    <n v="15"/>
    <n v="0"/>
    <n v="5"/>
    <n v="0"/>
    <n v="0"/>
    <n v="0"/>
    <s v="&gt;15"/>
    <n v="4899"/>
    <m/>
    <x v="417"/>
    <s v="Amador"/>
    <m/>
  </r>
  <r>
    <n v="95670"/>
    <n v="331"/>
    <n v="260"/>
    <n v="591"/>
    <m/>
    <s v="95670"/>
    <n v="489"/>
    <n v="64"/>
    <n v="24"/>
    <n v="0"/>
    <n v="12"/>
    <n v="5"/>
    <s v="&gt;589"/>
    <n v="57222"/>
    <m/>
    <x v="418"/>
    <s v="Sacramento"/>
    <m/>
  </r>
  <r>
    <n v="95672"/>
    <n v="21"/>
    <n v="19"/>
    <n v="40"/>
    <m/>
    <s v="95672"/>
    <n v="37"/>
    <n v="5"/>
    <n v="0"/>
    <n v="0"/>
    <n v="5"/>
    <n v="0"/>
    <s v="&gt;37"/>
    <n v="6543"/>
    <m/>
    <x v="0"/>
    <s v="El Dorado"/>
    <m/>
  </r>
  <r>
    <n v="95673"/>
    <n v="76"/>
    <n v="126"/>
    <n v="202"/>
    <m/>
    <s v="95673"/>
    <n v="150"/>
    <n v="18"/>
    <n v="26"/>
    <n v="5"/>
    <n v="5"/>
    <n v="5"/>
    <s v="&gt;194"/>
    <n v="16337"/>
    <m/>
    <x v="0"/>
    <s v="Sacramento"/>
    <m/>
  </r>
  <r>
    <n v="95674"/>
    <n v="0"/>
    <n v="5"/>
    <s v="&gt;0"/>
    <m/>
    <s v="95674"/>
    <n v="5"/>
    <n v="0"/>
    <n v="0"/>
    <n v="0"/>
    <n v="0"/>
    <n v="0"/>
    <s v="&gt;0"/>
    <n v="910"/>
    <m/>
    <x v="0"/>
    <s v="Sutter"/>
    <m/>
  </r>
  <r>
    <n v="95675"/>
    <n v="5"/>
    <n v="5"/>
    <s v="&gt;0"/>
    <m/>
    <s v="95675"/>
    <n v="5"/>
    <n v="0"/>
    <n v="0"/>
    <n v="0"/>
    <n v="0"/>
    <n v="0"/>
    <s v="&gt;0"/>
    <n v="420"/>
    <m/>
    <x v="0"/>
    <s v="Amador"/>
    <m/>
  </r>
  <r>
    <n v="95676"/>
    <n v="5"/>
    <n v="0"/>
    <s v="&gt;0"/>
    <m/>
    <s v="95676"/>
    <n v="5"/>
    <n v="0"/>
    <n v="0"/>
    <n v="0"/>
    <n v="0"/>
    <n v="0"/>
    <s v="&gt;0"/>
    <n v="0"/>
    <n v="1"/>
    <x v="2"/>
    <e v="#N/A"/>
    <m/>
  </r>
  <r>
    <n v="95677"/>
    <n v="151"/>
    <n v="136"/>
    <n v="287"/>
    <m/>
    <s v="95677"/>
    <n v="257"/>
    <n v="21"/>
    <n v="5"/>
    <n v="0"/>
    <n v="5"/>
    <n v="5"/>
    <s v="&gt;278"/>
    <n v="26872"/>
    <m/>
    <x v="419"/>
    <s v="Placer"/>
    <m/>
  </r>
  <r>
    <n v="95678"/>
    <n v="260"/>
    <n v="211"/>
    <n v="471"/>
    <m/>
    <s v="95678"/>
    <n v="385"/>
    <n v="62"/>
    <n v="18"/>
    <n v="0"/>
    <n v="5"/>
    <n v="5"/>
    <s v="&gt;465"/>
    <n v="43078"/>
    <m/>
    <x v="415"/>
    <s v="Placer"/>
    <m/>
  </r>
  <r>
    <n v="95680"/>
    <n v="5"/>
    <n v="5"/>
    <s v="&gt;0"/>
    <m/>
    <s v="95680"/>
    <n v="5"/>
    <n v="0"/>
    <n v="0"/>
    <n v="0"/>
    <n v="0"/>
    <n v="0"/>
    <s v="&gt;0"/>
    <n v="0"/>
    <m/>
    <x v="0"/>
    <s v="Sacramento"/>
    <m/>
  </r>
  <r>
    <n v="95681"/>
    <n v="5"/>
    <n v="5"/>
    <s v="&gt;0"/>
    <m/>
    <s v="95681"/>
    <n v="5"/>
    <n v="0"/>
    <n v="0"/>
    <n v="0"/>
    <n v="0"/>
    <n v="0"/>
    <s v="&gt;0"/>
    <n v="1023"/>
    <m/>
    <x v="0"/>
    <s v="Placer"/>
    <m/>
  </r>
  <r>
    <n v="95682"/>
    <n v="100"/>
    <n v="167"/>
    <n v="267"/>
    <m/>
    <s v="95682"/>
    <n v="200"/>
    <n v="55"/>
    <n v="5"/>
    <n v="0"/>
    <n v="5"/>
    <n v="5"/>
    <s v="&gt;255"/>
    <n v="29556"/>
    <m/>
    <x v="0"/>
    <s v="El Dorado"/>
    <m/>
  </r>
  <r>
    <n v="95683"/>
    <n v="28"/>
    <n v="18"/>
    <n v="46"/>
    <m/>
    <s v="95683"/>
    <n v="46"/>
    <n v="0"/>
    <n v="0"/>
    <n v="0"/>
    <n v="0"/>
    <n v="0"/>
    <n v="46"/>
    <n v="6084"/>
    <m/>
    <x v="0"/>
    <s v="Sacramento"/>
    <m/>
  </r>
  <r>
    <n v="95684"/>
    <n v="5"/>
    <n v="13"/>
    <s v="&gt;13"/>
    <m/>
    <s v="95684"/>
    <n v="20"/>
    <n v="5"/>
    <n v="0"/>
    <n v="0"/>
    <n v="0"/>
    <n v="0"/>
    <s v="&gt;20"/>
    <n v="2857"/>
    <m/>
    <x v="0"/>
    <s v="El Dorado"/>
    <m/>
  </r>
  <r>
    <n v="95685"/>
    <n v="12"/>
    <n v="27"/>
    <n v="39"/>
    <m/>
    <s v="95685"/>
    <n v="30"/>
    <n v="5"/>
    <n v="5"/>
    <n v="0"/>
    <n v="0"/>
    <n v="0"/>
    <s v="&gt;30"/>
    <n v="4796"/>
    <m/>
    <x v="420"/>
    <s v="Amador"/>
    <m/>
  </r>
  <r>
    <n v="95686"/>
    <n v="14"/>
    <n v="5"/>
    <s v="&gt;14"/>
    <m/>
    <s v="95686"/>
    <n v="15"/>
    <n v="0"/>
    <n v="0"/>
    <n v="0"/>
    <n v="5"/>
    <n v="0"/>
    <s v="&gt;15"/>
    <n v="1133"/>
    <m/>
    <x v="0"/>
    <s v="San Joaquin"/>
    <m/>
  </r>
  <r>
    <n v="95687"/>
    <n v="258"/>
    <n v="295"/>
    <n v="553"/>
    <m/>
    <s v="95687"/>
    <n v="455"/>
    <n v="65"/>
    <n v="24"/>
    <n v="0"/>
    <n v="5"/>
    <n v="5"/>
    <s v="&gt;544"/>
    <n v="69073"/>
    <m/>
    <x v="421"/>
    <s v="Solano"/>
    <m/>
  </r>
  <r>
    <n v="95688"/>
    <n v="163"/>
    <n v="205"/>
    <n v="368"/>
    <m/>
    <s v="95688"/>
    <n v="269"/>
    <n v="36"/>
    <n v="49"/>
    <n v="5"/>
    <n v="5"/>
    <n v="0"/>
    <s v="&gt;354"/>
    <n v="38114"/>
    <m/>
    <x v="421"/>
    <s v="Solano"/>
    <m/>
  </r>
  <r>
    <n v="95689"/>
    <n v="5"/>
    <n v="5"/>
    <s v="&gt;0"/>
    <m/>
    <s v="95689"/>
    <n v="13"/>
    <n v="0"/>
    <n v="0"/>
    <n v="0"/>
    <n v="0"/>
    <n v="0"/>
    <n v="13"/>
    <n v="1454"/>
    <m/>
    <x v="0"/>
    <s v="Amador"/>
    <m/>
  </r>
  <r>
    <n v="95690"/>
    <n v="5"/>
    <n v="5"/>
    <s v="&gt;0"/>
    <m/>
    <s v="95690"/>
    <n v="14"/>
    <n v="5"/>
    <n v="0"/>
    <n v="0"/>
    <n v="0"/>
    <n v="0"/>
    <s v="&gt;14"/>
    <n v="2060"/>
    <m/>
    <x v="0"/>
    <s v="Sacramento"/>
    <m/>
  </r>
  <r>
    <n v="95691"/>
    <n v="222"/>
    <n v="167"/>
    <n v="389"/>
    <m/>
    <s v="95691"/>
    <n v="336"/>
    <n v="36"/>
    <n v="5"/>
    <n v="0"/>
    <n v="5"/>
    <n v="5"/>
    <s v="&gt;372"/>
    <n v="39198"/>
    <m/>
    <x v="403"/>
    <s v="Yolo"/>
    <m/>
  </r>
  <r>
    <n v="95692"/>
    <n v="27"/>
    <n v="18"/>
    <n v="45"/>
    <m/>
    <s v="95692"/>
    <n v="41"/>
    <n v="5"/>
    <n v="0"/>
    <n v="0"/>
    <n v="0"/>
    <n v="5"/>
    <s v="&gt;41"/>
    <n v="4924"/>
    <m/>
    <x v="422"/>
    <s v="Yuba"/>
    <m/>
  </r>
  <r>
    <n v="95693"/>
    <n v="26"/>
    <n v="30"/>
    <n v="56"/>
    <m/>
    <s v="95693"/>
    <n v="46"/>
    <n v="5"/>
    <n v="5"/>
    <n v="5"/>
    <n v="0"/>
    <n v="5"/>
    <s v="&gt;46"/>
    <n v="6404"/>
    <m/>
    <x v="0"/>
    <s v="Sacramento"/>
    <m/>
  </r>
  <r>
    <n v="95694"/>
    <n v="47"/>
    <n v="28"/>
    <n v="75"/>
    <m/>
    <s v="95694"/>
    <n v="68"/>
    <n v="5"/>
    <n v="5"/>
    <n v="0"/>
    <n v="0"/>
    <n v="0"/>
    <s v="&gt;68"/>
    <n v="10549"/>
    <m/>
    <x v="423"/>
    <s v="Yolo"/>
    <m/>
  </r>
  <r>
    <n v="95695"/>
    <n v="228"/>
    <n v="242"/>
    <n v="470"/>
    <m/>
    <s v="95695"/>
    <n v="387"/>
    <n v="45"/>
    <n v="18"/>
    <n v="17"/>
    <n v="5"/>
    <n v="5"/>
    <s v="&gt;467"/>
    <n v="40340"/>
    <m/>
    <x v="424"/>
    <s v="Yolo"/>
    <m/>
  </r>
  <r>
    <n v="95696"/>
    <n v="5"/>
    <n v="5"/>
    <s v="&gt;0"/>
    <m/>
    <s v="95696"/>
    <n v="5"/>
    <n v="0"/>
    <n v="0"/>
    <n v="0"/>
    <n v="0"/>
    <n v="5"/>
    <s v="&gt;0"/>
    <n v="0"/>
    <n v="1"/>
    <x v="2"/>
    <e v="#N/A"/>
    <m/>
  </r>
  <r>
    <n v="95697"/>
    <n v="5"/>
    <n v="0"/>
    <s v="&gt;0"/>
    <m/>
    <s v="95697"/>
    <n v="5"/>
    <n v="0"/>
    <n v="0"/>
    <n v="0"/>
    <n v="0"/>
    <n v="0"/>
    <s v="&gt;0"/>
    <n v="188"/>
    <m/>
    <x v="0"/>
    <s v="Yolo"/>
    <m/>
  </r>
  <r>
    <n v="95698"/>
    <n v="5"/>
    <n v="5"/>
    <s v="&gt;0"/>
    <m/>
    <s v="95698"/>
    <n v="5"/>
    <n v="0"/>
    <n v="0"/>
    <n v="0"/>
    <n v="0"/>
    <n v="0"/>
    <s v="&gt;0"/>
    <n v="193"/>
    <m/>
    <x v="0"/>
    <s v="Yolo"/>
    <m/>
  </r>
  <r>
    <n v="95699"/>
    <n v="0"/>
    <n v="5"/>
    <s v="&gt;0"/>
    <m/>
    <s v="95699"/>
    <n v="0"/>
    <n v="5"/>
    <n v="0"/>
    <n v="0"/>
    <n v="0"/>
    <n v="0"/>
    <s v="&gt;0"/>
    <n v="13"/>
    <m/>
    <x v="0"/>
    <s v="Amador"/>
    <m/>
  </r>
  <r>
    <n v="95701"/>
    <n v="5"/>
    <n v="5"/>
    <s v="&gt;0"/>
    <m/>
    <s v="95701"/>
    <n v="5"/>
    <n v="0"/>
    <n v="0"/>
    <n v="0"/>
    <n v="0"/>
    <n v="0"/>
    <s v="&gt;0"/>
    <n v="1064"/>
    <m/>
    <x v="0"/>
    <s v="Placer"/>
    <m/>
  </r>
  <r>
    <n v="95703"/>
    <n v="5"/>
    <n v="5"/>
    <s v="&gt;0"/>
    <m/>
    <s v="95703"/>
    <n v="5"/>
    <n v="0"/>
    <n v="5"/>
    <n v="0"/>
    <n v="5"/>
    <n v="0"/>
    <s v="&gt;0"/>
    <n v="910"/>
    <m/>
    <x v="0"/>
    <s v="Placer"/>
    <m/>
  </r>
  <r>
    <n v="95709"/>
    <n v="20"/>
    <n v="13"/>
    <n v="33"/>
    <m/>
    <s v="95709"/>
    <n v="30"/>
    <n v="5"/>
    <n v="0"/>
    <n v="0"/>
    <n v="5"/>
    <n v="0"/>
    <s v="&gt;30"/>
    <n v="5634"/>
    <m/>
    <x v="0"/>
    <s v="El Dorado"/>
    <m/>
  </r>
  <r>
    <n v="95712"/>
    <n v="5"/>
    <n v="0"/>
    <s v="&gt;0"/>
    <m/>
    <s v="95712"/>
    <n v="5"/>
    <n v="0"/>
    <n v="0"/>
    <n v="0"/>
    <n v="0"/>
    <n v="0"/>
    <s v="&gt;0"/>
    <n v="0"/>
    <n v="1"/>
    <x v="2"/>
    <e v="#N/A"/>
    <m/>
  </r>
  <r>
    <n v="95713"/>
    <n v="26"/>
    <n v="46"/>
    <n v="72"/>
    <m/>
    <s v="95713"/>
    <n v="63"/>
    <n v="5"/>
    <n v="5"/>
    <n v="0"/>
    <n v="5"/>
    <n v="5"/>
    <s v="&gt;63"/>
    <n v="10545"/>
    <m/>
    <x v="425"/>
    <s v="Placer"/>
    <m/>
  </r>
  <r>
    <n v="95714"/>
    <n v="5"/>
    <n v="5"/>
    <s v="&gt;0"/>
    <m/>
    <s v="95714"/>
    <n v="5"/>
    <n v="0"/>
    <n v="0"/>
    <n v="0"/>
    <n v="0"/>
    <n v="0"/>
    <s v="&gt;0"/>
    <n v="445"/>
    <m/>
    <x v="0"/>
    <s v="Placer"/>
    <m/>
  </r>
  <r>
    <n v="95717"/>
    <n v="5"/>
    <n v="5"/>
    <s v="&gt;0"/>
    <m/>
    <s v="95717"/>
    <n v="5"/>
    <n v="0"/>
    <n v="0"/>
    <n v="0"/>
    <n v="0"/>
    <n v="0"/>
    <s v="&gt;0"/>
    <n v="150"/>
    <m/>
    <x v="0"/>
    <s v="Placer"/>
    <m/>
  </r>
  <r>
    <n v="95720"/>
    <n v="5"/>
    <n v="0"/>
    <s v="&gt;0"/>
    <m/>
    <s v="95720"/>
    <n v="5"/>
    <n v="0"/>
    <n v="0"/>
    <n v="0"/>
    <n v="0"/>
    <n v="0"/>
    <s v="&gt;0"/>
    <n v="108"/>
    <m/>
    <x v="0"/>
    <s v="El Dorado"/>
    <m/>
  </r>
  <r>
    <n v="95722"/>
    <n v="15"/>
    <n v="25"/>
    <n v="40"/>
    <m/>
    <s v="95722"/>
    <n v="32"/>
    <n v="0"/>
    <n v="5"/>
    <n v="0"/>
    <n v="0"/>
    <n v="0"/>
    <s v="&gt;32"/>
    <n v="4969"/>
    <m/>
    <x v="0"/>
    <s v="Placer"/>
    <m/>
  </r>
  <r>
    <n v="95726"/>
    <n v="31"/>
    <n v="48"/>
    <n v="79"/>
    <m/>
    <s v="95726"/>
    <n v="68"/>
    <n v="5"/>
    <n v="0"/>
    <n v="0"/>
    <n v="5"/>
    <n v="5"/>
    <s v="&gt;68"/>
    <n v="8207"/>
    <m/>
    <x v="0"/>
    <s v="El Dorado"/>
    <m/>
  </r>
  <r>
    <n v="95727"/>
    <n v="0"/>
    <n v="5"/>
    <s v="&gt;0"/>
    <m/>
    <s v="95727"/>
    <n v="5"/>
    <n v="0"/>
    <n v="0"/>
    <n v="0"/>
    <n v="0"/>
    <n v="0"/>
    <s v="&gt;0"/>
    <n v="0"/>
    <n v="1"/>
    <x v="2"/>
    <e v="#N/A"/>
    <m/>
  </r>
  <r>
    <n v="95735"/>
    <n v="5"/>
    <n v="0"/>
    <s v="&gt;0"/>
    <m/>
    <s v="95735"/>
    <n v="5"/>
    <n v="0"/>
    <n v="0"/>
    <n v="0"/>
    <n v="0"/>
    <n v="0"/>
    <s v="&gt;0"/>
    <n v="33"/>
    <m/>
    <x v="0"/>
    <s v="El Dorado"/>
    <m/>
  </r>
  <r>
    <n v="95736"/>
    <n v="5"/>
    <n v="5"/>
    <s v="&gt;0"/>
    <m/>
    <s v="95736"/>
    <n v="11"/>
    <n v="0"/>
    <n v="5"/>
    <n v="0"/>
    <n v="0"/>
    <n v="0"/>
    <s v="&gt;11"/>
    <n v="277"/>
    <m/>
    <x v="0"/>
    <s v="Placer"/>
    <m/>
  </r>
  <r>
    <n v="95742"/>
    <n v="120"/>
    <n v="69"/>
    <n v="189"/>
    <m/>
    <s v="95742"/>
    <n v="170"/>
    <n v="5"/>
    <n v="12"/>
    <n v="0"/>
    <n v="5"/>
    <n v="0"/>
    <s v="&gt;182"/>
    <n v="12643"/>
    <m/>
    <x v="418"/>
    <s v="Sacramento"/>
    <m/>
  </r>
  <r>
    <n v="95745"/>
    <n v="5"/>
    <n v="0"/>
    <s v="&gt;0"/>
    <m/>
    <s v="95745"/>
    <n v="5"/>
    <n v="0"/>
    <n v="0"/>
    <n v="0"/>
    <n v="0"/>
    <n v="0"/>
    <s v="&gt;0"/>
    <n v="0"/>
    <n v="1"/>
    <x v="2"/>
    <e v="#N/A"/>
    <m/>
  </r>
  <r>
    <n v="95746"/>
    <n v="86"/>
    <n v="79"/>
    <n v="165"/>
    <m/>
    <s v="95746"/>
    <n v="158"/>
    <n v="5"/>
    <n v="5"/>
    <n v="0"/>
    <n v="0"/>
    <n v="0"/>
    <s v="&gt;158"/>
    <n v="23208"/>
    <m/>
    <x v="415"/>
    <s v="Placer"/>
    <m/>
  </r>
  <r>
    <n v="95747"/>
    <n v="477"/>
    <n v="351"/>
    <n v="828"/>
    <m/>
    <s v="95747"/>
    <n v="744"/>
    <n v="49"/>
    <n v="27"/>
    <n v="0"/>
    <n v="5"/>
    <n v="0"/>
    <s v="&gt;820"/>
    <n v="68541"/>
    <m/>
    <x v="415"/>
    <s v="Placer"/>
    <m/>
  </r>
  <r>
    <n v="95755"/>
    <n v="0"/>
    <n v="5"/>
    <s v="&gt;0"/>
    <m/>
    <s v="95755"/>
    <n v="5"/>
    <n v="0"/>
    <n v="0"/>
    <n v="0"/>
    <n v="0"/>
    <n v="0"/>
    <s v="&gt;0"/>
    <n v="0"/>
    <n v="1"/>
    <x v="2"/>
    <e v="#N/A"/>
    <m/>
  </r>
  <r>
    <n v="95757"/>
    <n v="355"/>
    <n v="247"/>
    <n v="602"/>
    <m/>
    <s v="95757"/>
    <n v="523"/>
    <n v="17"/>
    <n v="52"/>
    <n v="0"/>
    <n v="5"/>
    <n v="5"/>
    <s v="&gt;592"/>
    <n v="51676"/>
    <m/>
    <x v="407"/>
    <s v="Sacramento"/>
    <m/>
  </r>
  <r>
    <n v="95758"/>
    <n v="369"/>
    <n v="419"/>
    <n v="788"/>
    <m/>
    <s v="95758"/>
    <n v="670"/>
    <n v="43"/>
    <n v="62"/>
    <n v="5"/>
    <n v="11"/>
    <n v="5"/>
    <s v="&gt;786"/>
    <n v="65952"/>
    <m/>
    <x v="407"/>
    <s v="Sacramento"/>
    <m/>
  </r>
  <r>
    <n v="95762"/>
    <n v="173"/>
    <n v="135"/>
    <n v="308"/>
    <m/>
    <s v="95762"/>
    <n v="290"/>
    <n v="12"/>
    <n v="5"/>
    <n v="0"/>
    <n v="5"/>
    <n v="0"/>
    <s v="&gt;302"/>
    <n v="43396"/>
    <m/>
    <x v="0"/>
    <s v="El Dorado"/>
    <m/>
  </r>
  <r>
    <n v="95764"/>
    <n v="5"/>
    <n v="0"/>
    <s v="&gt;0"/>
    <m/>
    <s v="95764"/>
    <n v="5"/>
    <n v="0"/>
    <n v="0"/>
    <n v="0"/>
    <n v="0"/>
    <n v="0"/>
    <s v="&gt;0"/>
    <n v="0"/>
    <n v="1"/>
    <x v="2"/>
    <e v="#N/A"/>
    <m/>
  </r>
  <r>
    <n v="95765"/>
    <n v="242"/>
    <n v="137"/>
    <n v="379"/>
    <m/>
    <s v="95765"/>
    <n v="362"/>
    <n v="15"/>
    <n v="0"/>
    <n v="0"/>
    <n v="5"/>
    <n v="0"/>
    <s v="&gt;377"/>
    <n v="39992"/>
    <m/>
    <x v="419"/>
    <s v="Placer"/>
    <m/>
  </r>
  <r>
    <n v="95767"/>
    <n v="5"/>
    <n v="5"/>
    <s v="&gt;0"/>
    <m/>
    <s v="95767"/>
    <n v="5"/>
    <n v="5"/>
    <n v="0"/>
    <n v="0"/>
    <n v="0"/>
    <n v="0"/>
    <s v="&gt;0"/>
    <n v="0"/>
    <n v="1"/>
    <x v="2"/>
    <e v="#N/A"/>
    <m/>
  </r>
  <r>
    <n v="95776"/>
    <n v="179"/>
    <n v="131"/>
    <n v="310"/>
    <m/>
    <s v="95776"/>
    <n v="273"/>
    <n v="16"/>
    <n v="0"/>
    <n v="16"/>
    <n v="5"/>
    <n v="5"/>
    <s v="&gt;305"/>
    <n v="24311"/>
    <m/>
    <x v="424"/>
    <s v="Yolo"/>
    <m/>
  </r>
  <r>
    <n v="95778"/>
    <n v="5"/>
    <n v="0"/>
    <s v="&gt;0"/>
    <m/>
    <s v="95778"/>
    <n v="5"/>
    <n v="0"/>
    <n v="0"/>
    <n v="0"/>
    <n v="0"/>
    <n v="0"/>
    <s v="&gt;0"/>
    <n v="0"/>
    <n v="1"/>
    <x v="2"/>
    <e v="#N/A"/>
    <m/>
  </r>
  <r>
    <n v="95782"/>
    <n v="0"/>
    <n v="5"/>
    <s v="&gt;0"/>
    <m/>
    <s v="95782"/>
    <n v="5"/>
    <n v="0"/>
    <n v="0"/>
    <n v="0"/>
    <n v="0"/>
    <n v="0"/>
    <s v="&gt;0"/>
    <n v="0"/>
    <n v="1"/>
    <x v="2"/>
    <e v="#N/A"/>
    <m/>
  </r>
  <r>
    <n v="95805"/>
    <n v="5"/>
    <n v="0"/>
    <s v="&gt;0"/>
    <m/>
    <s v="95805"/>
    <n v="5"/>
    <n v="0"/>
    <n v="0"/>
    <n v="0"/>
    <n v="0"/>
    <n v="0"/>
    <s v="&gt;0"/>
    <n v="0"/>
    <n v="1"/>
    <x v="2"/>
    <e v="#N/A"/>
    <m/>
  </r>
  <r>
    <n v="95811"/>
    <n v="14"/>
    <n v="30"/>
    <n v="44"/>
    <m/>
    <s v="95811"/>
    <n v="16"/>
    <n v="25"/>
    <n v="0"/>
    <n v="0"/>
    <n v="0"/>
    <n v="5"/>
    <s v="&gt;41"/>
    <n v="6878"/>
    <m/>
    <x v="426"/>
    <s v="Sacramento"/>
    <m/>
  </r>
  <r>
    <n v="95812"/>
    <n v="0"/>
    <n v="5"/>
    <s v="&gt;0"/>
    <m/>
    <s v="95812"/>
    <n v="0"/>
    <n v="5"/>
    <n v="0"/>
    <n v="0"/>
    <n v="0"/>
    <n v="5"/>
    <s v="&gt;0"/>
    <n v="0"/>
    <n v="1"/>
    <x v="2"/>
    <e v="#N/A"/>
    <m/>
  </r>
  <r>
    <n v="95814"/>
    <n v="12"/>
    <n v="53"/>
    <n v="65"/>
    <m/>
    <s v="95814"/>
    <n v="19"/>
    <n v="38"/>
    <n v="0"/>
    <n v="0"/>
    <n v="0"/>
    <n v="5"/>
    <s v="&gt;57"/>
    <n v="12551"/>
    <m/>
    <x v="426"/>
    <s v="Sacramento"/>
    <m/>
  </r>
  <r>
    <n v="95815"/>
    <n v="179"/>
    <n v="187"/>
    <n v="366"/>
    <m/>
    <s v="95815"/>
    <n v="259"/>
    <n v="94"/>
    <n v="5"/>
    <n v="0"/>
    <n v="5"/>
    <n v="5"/>
    <s v="&gt;353"/>
    <n v="25966"/>
    <m/>
    <x v="426"/>
    <s v="Sacramento"/>
    <m/>
  </r>
  <r>
    <n v="95816"/>
    <n v="23"/>
    <n v="33"/>
    <n v="56"/>
    <m/>
    <s v="95816"/>
    <n v="38"/>
    <n v="17"/>
    <n v="0"/>
    <n v="0"/>
    <n v="5"/>
    <n v="0"/>
    <s v="&gt;55"/>
    <n v="16913"/>
    <m/>
    <x v="426"/>
    <s v="Sacramento"/>
    <m/>
  </r>
  <r>
    <n v="95817"/>
    <n v="39"/>
    <n v="64"/>
    <n v="103"/>
    <m/>
    <s v="95817"/>
    <n v="68"/>
    <n v="25"/>
    <n v="5"/>
    <n v="5"/>
    <n v="5"/>
    <n v="5"/>
    <s v="&gt;93"/>
    <n v="13966"/>
    <m/>
    <x v="426"/>
    <s v="Sacramento"/>
    <m/>
  </r>
  <r>
    <n v="95818"/>
    <n v="67"/>
    <n v="50"/>
    <n v="117"/>
    <m/>
    <s v="95818"/>
    <n v="94"/>
    <n v="22"/>
    <n v="5"/>
    <n v="0"/>
    <n v="0"/>
    <n v="0"/>
    <s v="&gt;116"/>
    <n v="21437"/>
    <m/>
    <x v="426"/>
    <s v="Sacramento"/>
    <m/>
  </r>
  <r>
    <n v="95819"/>
    <n v="47"/>
    <n v="51"/>
    <n v="98"/>
    <m/>
    <s v="95819"/>
    <n v="84"/>
    <n v="13"/>
    <n v="0"/>
    <n v="0"/>
    <n v="5"/>
    <n v="0"/>
    <s v="&gt;97"/>
    <n v="20379"/>
    <m/>
    <x v="426"/>
    <s v="Sacramento"/>
    <m/>
  </r>
  <r>
    <n v="95820"/>
    <n v="174"/>
    <n v="192"/>
    <n v="366"/>
    <m/>
    <s v="95820"/>
    <n v="285"/>
    <n v="49"/>
    <n v="15"/>
    <n v="5"/>
    <n v="5"/>
    <n v="5"/>
    <s v="&gt;349"/>
    <n v="35145"/>
    <m/>
    <x v="426"/>
    <s v="Sacramento"/>
    <m/>
  </r>
  <r>
    <n v="95821"/>
    <n v="218"/>
    <n v="232"/>
    <n v="450"/>
    <m/>
    <s v="95821"/>
    <n v="314"/>
    <n v="115"/>
    <n v="16"/>
    <n v="0"/>
    <n v="5"/>
    <n v="5"/>
    <s v="&gt;445"/>
    <n v="36434"/>
    <m/>
    <x v="0"/>
    <s v="Sacramento"/>
    <m/>
  </r>
  <r>
    <n v="95822"/>
    <n v="246"/>
    <n v="289"/>
    <n v="535"/>
    <m/>
    <s v="95822"/>
    <n v="400"/>
    <n v="70"/>
    <n v="55"/>
    <n v="0"/>
    <n v="5"/>
    <n v="5"/>
    <s v="&gt;525"/>
    <n v="45123"/>
    <m/>
    <x v="426"/>
    <s v="Sacramento"/>
    <m/>
  </r>
  <r>
    <n v="95823"/>
    <n v="508"/>
    <n v="754"/>
    <n v="1262"/>
    <m/>
    <s v="95823"/>
    <n v="853"/>
    <n v="171"/>
    <n v="181"/>
    <n v="20"/>
    <n v="25"/>
    <n v="12"/>
    <n v="1262"/>
    <n v="80842"/>
    <m/>
    <x v="426"/>
    <s v="Sacramento"/>
    <m/>
  </r>
  <r>
    <n v="95824"/>
    <n v="192"/>
    <n v="200"/>
    <n v="392"/>
    <m/>
    <s v="95824"/>
    <n v="283"/>
    <n v="43"/>
    <n v="46"/>
    <n v="14"/>
    <n v="5"/>
    <n v="5"/>
    <s v="&gt;386"/>
    <n v="30213"/>
    <m/>
    <x v="426"/>
    <s v="Sacramento"/>
    <m/>
  </r>
  <r>
    <n v="95825"/>
    <n v="179"/>
    <n v="203"/>
    <n v="382"/>
    <m/>
    <s v="95825"/>
    <n v="240"/>
    <n v="104"/>
    <n v="25"/>
    <n v="5"/>
    <n v="0"/>
    <n v="12"/>
    <s v="&gt;381"/>
    <n v="37268"/>
    <m/>
    <x v="0"/>
    <s v="Sacramento"/>
    <m/>
  </r>
  <r>
    <n v="95826"/>
    <n v="168"/>
    <n v="191"/>
    <n v="359"/>
    <m/>
    <s v="95826"/>
    <n v="282"/>
    <n v="50"/>
    <n v="21"/>
    <n v="0"/>
    <n v="5"/>
    <n v="5"/>
    <s v="&gt;353"/>
    <n v="39210"/>
    <m/>
    <x v="426"/>
    <s v="Sacramento"/>
    <m/>
  </r>
  <r>
    <n v="95827"/>
    <n v="105"/>
    <n v="136"/>
    <n v="241"/>
    <m/>
    <s v="95827"/>
    <n v="187"/>
    <n v="32"/>
    <n v="17"/>
    <n v="0"/>
    <n v="5"/>
    <n v="5"/>
    <s v="&gt;236"/>
    <n v="21325"/>
    <m/>
    <x v="418"/>
    <s v="Sacramento"/>
    <m/>
  </r>
  <r>
    <n v="95828"/>
    <n v="342"/>
    <n v="486"/>
    <n v="828"/>
    <m/>
    <s v="95828"/>
    <n v="626"/>
    <n v="81"/>
    <n v="102"/>
    <n v="0"/>
    <n v="17"/>
    <n v="5"/>
    <s v="&gt;826"/>
    <n v="59139"/>
    <m/>
    <x v="0"/>
    <s v="Sacramento"/>
    <m/>
  </r>
  <r>
    <n v="95829"/>
    <n v="192"/>
    <n v="198"/>
    <n v="390"/>
    <m/>
    <s v="95829"/>
    <n v="329"/>
    <n v="11"/>
    <n v="36"/>
    <n v="5"/>
    <n v="5"/>
    <n v="5"/>
    <s v="&gt;376"/>
    <n v="29014"/>
    <m/>
    <x v="0"/>
    <s v="Sacramento"/>
    <m/>
  </r>
  <r>
    <n v="95830"/>
    <n v="5"/>
    <n v="5"/>
    <s v="&gt;0"/>
    <m/>
    <s v="95830"/>
    <n v="5"/>
    <n v="0"/>
    <n v="5"/>
    <n v="0"/>
    <n v="0"/>
    <n v="0"/>
    <s v="&gt;0"/>
    <n v="670"/>
    <m/>
    <x v="0"/>
    <s v="Sacramento"/>
    <m/>
  </r>
  <r>
    <n v="95831"/>
    <n v="154"/>
    <n v="226"/>
    <n v="380"/>
    <m/>
    <s v="95831"/>
    <n v="312"/>
    <n v="43"/>
    <n v="19"/>
    <n v="0"/>
    <n v="5"/>
    <n v="5"/>
    <s v="&gt;374"/>
    <n v="43141"/>
    <m/>
    <x v="426"/>
    <s v="Sacramento"/>
    <m/>
  </r>
  <r>
    <n v="95832"/>
    <n v="66"/>
    <n v="85"/>
    <n v="151"/>
    <m/>
    <s v="95832"/>
    <n v="121"/>
    <n v="15"/>
    <n v="14"/>
    <n v="0"/>
    <n v="5"/>
    <n v="0"/>
    <s v="&gt;150"/>
    <n v="12695"/>
    <m/>
    <x v="426"/>
    <s v="Sacramento"/>
    <m/>
  </r>
  <r>
    <n v="95833"/>
    <n v="220"/>
    <n v="174"/>
    <n v="394"/>
    <m/>
    <s v="95833"/>
    <n v="328"/>
    <n v="46"/>
    <n v="13"/>
    <n v="0"/>
    <n v="5"/>
    <n v="5"/>
    <s v="&gt;387"/>
    <n v="40380"/>
    <m/>
    <x v="426"/>
    <s v="Sacramento"/>
    <m/>
  </r>
  <r>
    <n v="95834"/>
    <n v="216"/>
    <n v="148"/>
    <n v="364"/>
    <m/>
    <s v="95834"/>
    <n v="319"/>
    <n v="31"/>
    <n v="5"/>
    <n v="5"/>
    <n v="5"/>
    <n v="0"/>
    <s v="&gt;350"/>
    <n v="31077"/>
    <m/>
    <x v="426"/>
    <s v="Sacramento"/>
    <m/>
  </r>
  <r>
    <n v="95835"/>
    <n v="228"/>
    <n v="145"/>
    <n v="373"/>
    <m/>
    <s v="95835"/>
    <n v="342"/>
    <n v="11"/>
    <n v="14"/>
    <n v="0"/>
    <n v="5"/>
    <n v="0"/>
    <s v="&gt;367"/>
    <n v="39444"/>
    <m/>
    <x v="426"/>
    <s v="Sacramento"/>
    <m/>
  </r>
  <r>
    <n v="95837"/>
    <n v="5"/>
    <n v="5"/>
    <s v="&gt;0"/>
    <m/>
    <s v="95837"/>
    <n v="5"/>
    <n v="0"/>
    <n v="0"/>
    <n v="0"/>
    <n v="0"/>
    <n v="0"/>
    <s v="&gt;0"/>
    <n v="265"/>
    <m/>
    <x v="426"/>
    <s v="Sacramento"/>
    <m/>
  </r>
  <r>
    <n v="95838"/>
    <n v="265"/>
    <n v="278"/>
    <n v="543"/>
    <m/>
    <s v="95838"/>
    <n v="448"/>
    <n v="77"/>
    <n v="14"/>
    <n v="0"/>
    <n v="5"/>
    <n v="5"/>
    <s v="&gt;539"/>
    <n v="40068"/>
    <m/>
    <x v="426"/>
    <s v="Sacramento"/>
    <m/>
  </r>
  <r>
    <n v="95841"/>
    <n v="100"/>
    <n v="118"/>
    <n v="218"/>
    <m/>
    <s v="95841"/>
    <n v="158"/>
    <n v="45"/>
    <n v="5"/>
    <n v="0"/>
    <n v="5"/>
    <n v="5"/>
    <s v="&gt;203"/>
    <n v="20063"/>
    <m/>
    <x v="0"/>
    <s v="Sacramento"/>
    <m/>
  </r>
  <r>
    <n v="95842"/>
    <n v="194"/>
    <n v="249"/>
    <n v="443"/>
    <m/>
    <s v="95842"/>
    <n v="310"/>
    <n v="109"/>
    <n v="12"/>
    <n v="5"/>
    <n v="5"/>
    <n v="5"/>
    <s v="&gt;431"/>
    <n v="33287"/>
    <m/>
    <x v="0"/>
    <s v="Sacramento"/>
    <m/>
  </r>
  <r>
    <n v="95843"/>
    <n v="273"/>
    <n v="281"/>
    <n v="554"/>
    <m/>
    <s v="95843"/>
    <n v="479"/>
    <n v="24"/>
    <n v="17"/>
    <n v="19"/>
    <n v="14"/>
    <n v="5"/>
    <s v="&gt;553"/>
    <n v="47928"/>
    <m/>
    <x v="0"/>
    <s v="Sacramento"/>
    <m/>
  </r>
  <r>
    <n v="95847"/>
    <n v="5"/>
    <n v="0"/>
    <s v="&gt;0"/>
    <m/>
    <s v="95847"/>
    <n v="5"/>
    <n v="0"/>
    <n v="0"/>
    <n v="0"/>
    <n v="0"/>
    <n v="0"/>
    <s v="&gt;0"/>
    <n v="0"/>
    <n v="1"/>
    <x v="2"/>
    <e v="#N/A"/>
    <m/>
  </r>
  <r>
    <n v="95857"/>
    <n v="0"/>
    <n v="5"/>
    <s v="&gt;0"/>
    <m/>
    <s v="95857"/>
    <n v="0"/>
    <n v="0"/>
    <n v="5"/>
    <n v="0"/>
    <n v="0"/>
    <n v="0"/>
    <s v="&gt;0"/>
    <n v="0"/>
    <n v="1"/>
    <x v="2"/>
    <e v="#N/A"/>
    <m/>
  </r>
  <r>
    <n v="95861"/>
    <n v="0"/>
    <n v="5"/>
    <s v="&gt;0"/>
    <m/>
    <s v="95861"/>
    <n v="0"/>
    <n v="0"/>
    <n v="0"/>
    <n v="0"/>
    <n v="5"/>
    <n v="0"/>
    <s v="&gt;0"/>
    <n v="0"/>
    <n v="1"/>
    <x v="2"/>
    <e v="#N/A"/>
    <m/>
  </r>
  <r>
    <n v="95863"/>
    <n v="0"/>
    <n v="5"/>
    <s v="&gt;0"/>
    <m/>
    <s v="95863"/>
    <n v="5"/>
    <n v="0"/>
    <n v="0"/>
    <n v="0"/>
    <n v="0"/>
    <n v="0"/>
    <s v="&gt;0"/>
    <n v="0"/>
    <n v="1"/>
    <x v="2"/>
    <e v="#N/A"/>
    <m/>
  </r>
  <r>
    <n v="95864"/>
    <n v="87"/>
    <n v="92"/>
    <n v="179"/>
    <m/>
    <s v="95864"/>
    <n v="149"/>
    <n v="27"/>
    <n v="0"/>
    <n v="0"/>
    <n v="5"/>
    <n v="0"/>
    <s v="&gt;176"/>
    <n v="25001"/>
    <m/>
    <x v="0"/>
    <s v="Sacramento"/>
    <m/>
  </r>
  <r>
    <n v="95865"/>
    <n v="0"/>
    <n v="5"/>
    <s v="&gt;0"/>
    <m/>
    <s v="95865"/>
    <n v="0"/>
    <n v="0"/>
    <n v="0"/>
    <n v="5"/>
    <n v="0"/>
    <n v="0"/>
    <s v="&gt;0"/>
    <n v="0"/>
    <n v="1"/>
    <x v="2"/>
    <e v="#N/A"/>
    <m/>
  </r>
  <r>
    <n v="95867"/>
    <n v="5"/>
    <n v="5"/>
    <s v="&gt;0"/>
    <m/>
    <s v="95867"/>
    <n v="5"/>
    <n v="0"/>
    <n v="0"/>
    <n v="0"/>
    <n v="0"/>
    <n v="0"/>
    <s v="&gt;0"/>
    <n v="0"/>
    <n v="1"/>
    <x v="2"/>
    <e v="#N/A"/>
    <m/>
  </r>
  <r>
    <n v="95870"/>
    <n v="0"/>
    <n v="5"/>
    <s v="&gt;0"/>
    <m/>
    <s v="95870"/>
    <n v="0"/>
    <n v="5"/>
    <n v="0"/>
    <n v="0"/>
    <n v="0"/>
    <n v="0"/>
    <s v="&gt;0"/>
    <n v="0"/>
    <n v="1"/>
    <x v="2"/>
    <e v="#N/A"/>
    <m/>
  </r>
  <r>
    <n v="95901"/>
    <n v="194"/>
    <n v="256"/>
    <n v="450"/>
    <m/>
    <s v="95901"/>
    <n v="316"/>
    <n v="75"/>
    <n v="56"/>
    <n v="0"/>
    <n v="5"/>
    <n v="5"/>
    <s v="&gt;447"/>
    <n v="35181"/>
    <m/>
    <x v="427"/>
    <s v="Yuba"/>
    <m/>
  </r>
  <r>
    <n v="95903"/>
    <n v="5"/>
    <n v="0"/>
    <s v="&gt;0"/>
    <m/>
    <s v="95903"/>
    <n v="5"/>
    <n v="0"/>
    <n v="0"/>
    <n v="0"/>
    <n v="0"/>
    <n v="0"/>
    <s v="&gt;0"/>
    <n v="1601"/>
    <m/>
    <x v="0"/>
    <s v="Yuba"/>
    <m/>
  </r>
  <r>
    <n v="95912"/>
    <n v="24"/>
    <n v="11"/>
    <n v="35"/>
    <m/>
    <s v="95912"/>
    <n v="34"/>
    <n v="5"/>
    <n v="0"/>
    <n v="0"/>
    <n v="0"/>
    <n v="0"/>
    <s v="&gt;34"/>
    <n v="5112"/>
    <m/>
    <x v="0"/>
    <s v="Colusa"/>
    <m/>
  </r>
  <r>
    <n v="95914"/>
    <n v="5"/>
    <n v="5"/>
    <s v="&gt;0"/>
    <m/>
    <s v="95914"/>
    <n v="5"/>
    <n v="0"/>
    <n v="0"/>
    <n v="0"/>
    <n v="0"/>
    <n v="5"/>
    <s v="&gt;0"/>
    <n v="660"/>
    <m/>
    <x v="0"/>
    <s v="Butte"/>
    <m/>
  </r>
  <r>
    <n v="95916"/>
    <n v="5"/>
    <n v="5"/>
    <s v="&gt;0"/>
    <m/>
    <s v="95916"/>
    <n v="5"/>
    <n v="5"/>
    <n v="0"/>
    <n v="0"/>
    <n v="0"/>
    <n v="0"/>
    <s v="&gt;0"/>
    <n v="1206"/>
    <m/>
    <x v="0"/>
    <s v="Butte"/>
    <m/>
  </r>
  <r>
    <n v="95917"/>
    <n v="32"/>
    <n v="24"/>
    <n v="56"/>
    <m/>
    <s v="95917"/>
    <n v="51"/>
    <n v="5"/>
    <n v="0"/>
    <n v="0"/>
    <n v="5"/>
    <n v="0"/>
    <s v="&gt;51"/>
    <n v="3881"/>
    <m/>
    <x v="428"/>
    <s v="Butte"/>
    <m/>
  </r>
  <r>
    <n v="95918"/>
    <n v="5"/>
    <n v="5"/>
    <s v="&gt;0"/>
    <m/>
    <s v="95918"/>
    <n v="12"/>
    <n v="0"/>
    <n v="5"/>
    <n v="0"/>
    <n v="0"/>
    <n v="0"/>
    <s v="&gt;12"/>
    <n v="2613"/>
    <m/>
    <x v="0"/>
    <s v="Yuba"/>
    <m/>
  </r>
  <r>
    <n v="95919"/>
    <n v="5"/>
    <n v="5"/>
    <s v="&gt;0"/>
    <m/>
    <s v="95919"/>
    <n v="5"/>
    <n v="5"/>
    <n v="0"/>
    <n v="0"/>
    <n v="0"/>
    <n v="0"/>
    <s v="&gt;0"/>
    <n v="1306"/>
    <m/>
    <x v="0"/>
    <s v="Yuba"/>
    <m/>
  </r>
  <r>
    <n v="95920"/>
    <n v="0"/>
    <n v="5"/>
    <s v="&gt;0"/>
    <m/>
    <s v="95920"/>
    <n v="5"/>
    <n v="5"/>
    <n v="0"/>
    <n v="0"/>
    <n v="0"/>
    <n v="0"/>
    <s v="&gt;0"/>
    <n v="304"/>
    <m/>
    <x v="0"/>
    <s v="Glenn"/>
    <m/>
  </r>
  <r>
    <n v="95922"/>
    <n v="5"/>
    <n v="5"/>
    <s v="&gt;0"/>
    <m/>
    <s v="95922"/>
    <n v="5"/>
    <n v="0"/>
    <n v="0"/>
    <n v="0"/>
    <n v="0"/>
    <n v="0"/>
    <s v="&gt;0"/>
    <n v="512"/>
    <m/>
    <x v="0"/>
    <s v="Yuba"/>
    <m/>
  </r>
  <r>
    <n v="95924"/>
    <n v="5"/>
    <n v="5"/>
    <s v="&gt;0"/>
    <m/>
    <s v="95924"/>
    <n v="5"/>
    <n v="0"/>
    <n v="0"/>
    <n v="0"/>
    <n v="0"/>
    <n v="0"/>
    <s v="&gt;0"/>
    <n v="0"/>
    <n v="1"/>
    <x v="2"/>
    <e v="#N/A"/>
    <m/>
  </r>
  <r>
    <n v="95925"/>
    <n v="5"/>
    <n v="0"/>
    <s v="&gt;0"/>
    <m/>
    <s v="95925"/>
    <n v="5"/>
    <n v="0"/>
    <n v="0"/>
    <n v="0"/>
    <n v="0"/>
    <n v="0"/>
    <s v="&gt;0"/>
    <n v="261"/>
    <m/>
    <x v="0"/>
    <s v="Yuba"/>
    <m/>
  </r>
  <r>
    <n v="95926"/>
    <n v="217"/>
    <n v="321"/>
    <n v="538"/>
    <m/>
    <s v="95926"/>
    <n v="339"/>
    <n v="170"/>
    <n v="15"/>
    <n v="0"/>
    <n v="5"/>
    <n v="5"/>
    <s v="&gt;524"/>
    <n v="41390"/>
    <m/>
    <x v="429"/>
    <s v="Butte"/>
    <m/>
  </r>
  <r>
    <n v="95927"/>
    <n v="5"/>
    <n v="5"/>
    <s v="&gt;0"/>
    <m/>
    <s v="95927"/>
    <n v="5"/>
    <n v="0"/>
    <n v="0"/>
    <n v="0"/>
    <n v="0"/>
    <n v="5"/>
    <s v="&gt;0"/>
    <n v="0"/>
    <n v="1"/>
    <x v="2"/>
    <e v="#N/A"/>
    <m/>
  </r>
  <r>
    <n v="95928"/>
    <n v="197"/>
    <n v="274"/>
    <n v="471"/>
    <m/>
    <s v="95928"/>
    <n v="315"/>
    <n v="132"/>
    <n v="15"/>
    <n v="0"/>
    <n v="5"/>
    <n v="5"/>
    <s v="&gt;462"/>
    <n v="38655"/>
    <m/>
    <x v="429"/>
    <s v="Butte"/>
    <m/>
  </r>
  <r>
    <n v="95930"/>
    <n v="5"/>
    <n v="0"/>
    <s v="&gt;0"/>
    <m/>
    <s v="95930"/>
    <n v="0"/>
    <n v="0"/>
    <n v="0"/>
    <n v="0"/>
    <n v="5"/>
    <n v="0"/>
    <s v="&gt;0"/>
    <n v="115"/>
    <m/>
    <x v="0"/>
    <s v="Butte"/>
    <m/>
  </r>
  <r>
    <n v="95932"/>
    <n v="48"/>
    <n v="25"/>
    <n v="73"/>
    <m/>
    <s v="95932"/>
    <n v="61"/>
    <n v="5"/>
    <n v="5"/>
    <n v="0"/>
    <n v="5"/>
    <n v="5"/>
    <s v="&gt;61"/>
    <n v="7573"/>
    <m/>
    <x v="430"/>
    <s v="Colusa"/>
    <m/>
  </r>
  <r>
    <n v="95934"/>
    <n v="0"/>
    <n v="5"/>
    <s v="&gt;0"/>
    <m/>
    <s v="95934"/>
    <n v="5"/>
    <n v="0"/>
    <n v="0"/>
    <n v="0"/>
    <n v="0"/>
    <n v="0"/>
    <s v="&gt;0"/>
    <n v="80"/>
    <m/>
    <x v="0"/>
    <s v="Plumas"/>
    <m/>
  </r>
  <r>
    <n v="95935"/>
    <n v="0"/>
    <n v="5"/>
    <s v="&gt;0"/>
    <m/>
    <s v="95935"/>
    <n v="5"/>
    <n v="0"/>
    <n v="0"/>
    <n v="0"/>
    <n v="0"/>
    <n v="0"/>
    <s v="&gt;0"/>
    <n v="113"/>
    <m/>
    <x v="0"/>
    <s v="Yuba"/>
    <m/>
  </r>
  <r>
    <n v="95936"/>
    <n v="5"/>
    <n v="0"/>
    <s v="&gt;0"/>
    <m/>
    <s v="95936"/>
    <n v="5"/>
    <n v="0"/>
    <n v="0"/>
    <n v="0"/>
    <n v="0"/>
    <n v="0"/>
    <s v="&gt;0"/>
    <n v="99"/>
    <m/>
    <x v="0"/>
    <s v="Sierra"/>
    <m/>
  </r>
  <r>
    <n v="95937"/>
    <n v="5"/>
    <n v="5"/>
    <s v="&gt;0"/>
    <m/>
    <s v="95937"/>
    <n v="15"/>
    <n v="0"/>
    <n v="0"/>
    <n v="0"/>
    <n v="0"/>
    <n v="0"/>
    <n v="15"/>
    <n v="1542"/>
    <m/>
    <x v="0"/>
    <s v="Yolo"/>
    <m/>
  </r>
  <r>
    <n v="95938"/>
    <n v="24"/>
    <n v="12"/>
    <n v="36"/>
    <m/>
    <s v="95938"/>
    <n v="33"/>
    <n v="5"/>
    <n v="0"/>
    <n v="0"/>
    <n v="0"/>
    <n v="0"/>
    <s v="&gt;33"/>
    <n v="4202"/>
    <m/>
    <x v="0"/>
    <s v="Butte"/>
    <m/>
  </r>
  <r>
    <n v="95939"/>
    <n v="5"/>
    <n v="5"/>
    <s v="&gt;0"/>
    <m/>
    <s v="95939"/>
    <n v="5"/>
    <n v="0"/>
    <n v="0"/>
    <n v="0"/>
    <n v="0"/>
    <n v="0"/>
    <s v="&gt;0"/>
    <n v="592"/>
    <m/>
    <x v="0"/>
    <s v="Glenn"/>
    <m/>
  </r>
  <r>
    <n v="95941"/>
    <n v="5"/>
    <n v="5"/>
    <s v="&gt;0"/>
    <m/>
    <s v="95941"/>
    <n v="5"/>
    <n v="0"/>
    <n v="0"/>
    <n v="0"/>
    <n v="0"/>
    <n v="0"/>
    <s v="&gt;0"/>
    <n v="848"/>
    <m/>
    <x v="0"/>
    <s v="Butte"/>
    <m/>
  </r>
  <r>
    <n v="95942"/>
    <n v="5"/>
    <n v="5"/>
    <s v="&gt;0"/>
    <m/>
    <s v="95942"/>
    <n v="5"/>
    <n v="0"/>
    <n v="5"/>
    <n v="0"/>
    <n v="0"/>
    <n v="0"/>
    <s v="&gt;0"/>
    <n v="1605"/>
    <m/>
    <x v="0"/>
    <s v="Butte"/>
    <m/>
  </r>
  <r>
    <n v="95943"/>
    <n v="5"/>
    <n v="5"/>
    <s v="&gt;0"/>
    <m/>
    <s v="95943"/>
    <n v="5"/>
    <n v="0"/>
    <n v="0"/>
    <n v="0"/>
    <n v="0"/>
    <n v="0"/>
    <s v="&gt;0"/>
    <n v="731"/>
    <m/>
    <x v="0"/>
    <s v="Glenn"/>
    <m/>
  </r>
  <r>
    <n v="95945"/>
    <n v="63"/>
    <n v="180"/>
    <n v="243"/>
    <m/>
    <s v="95945"/>
    <n v="145"/>
    <n v="80"/>
    <n v="11"/>
    <n v="0"/>
    <n v="5"/>
    <n v="5"/>
    <s v="&gt;236"/>
    <n v="26281"/>
    <m/>
    <x v="431"/>
    <s v="Nevada"/>
    <m/>
  </r>
  <r>
    <n v="95946"/>
    <n v="29"/>
    <n v="40"/>
    <n v="69"/>
    <m/>
    <s v="95946"/>
    <n v="61"/>
    <n v="5"/>
    <n v="5"/>
    <n v="0"/>
    <n v="0"/>
    <n v="0"/>
    <s v="&gt;61"/>
    <n v="8335"/>
    <m/>
    <x v="0"/>
    <s v="Nevada"/>
    <m/>
  </r>
  <r>
    <n v="95947"/>
    <n v="5"/>
    <n v="5"/>
    <s v="&gt;0"/>
    <m/>
    <s v="95947"/>
    <n v="5"/>
    <n v="0"/>
    <n v="0"/>
    <n v="0"/>
    <n v="0"/>
    <n v="0"/>
    <s v="&gt;0"/>
    <n v="1676"/>
    <m/>
    <x v="0"/>
    <s v="Plumas"/>
    <m/>
  </r>
  <r>
    <n v="95948"/>
    <n v="130"/>
    <n v="78"/>
    <n v="208"/>
    <m/>
    <s v="95948"/>
    <n v="169"/>
    <n v="26"/>
    <n v="5"/>
    <n v="0"/>
    <n v="5"/>
    <n v="0"/>
    <s v="&gt;195"/>
    <n v="12122"/>
    <m/>
    <x v="432"/>
    <s v="Butte"/>
    <m/>
  </r>
  <r>
    <n v="95949"/>
    <n v="65"/>
    <n v="91"/>
    <n v="156"/>
    <m/>
    <s v="95949"/>
    <n v="140"/>
    <n v="5"/>
    <n v="5"/>
    <n v="0"/>
    <n v="5"/>
    <n v="0"/>
    <s v="&gt;140"/>
    <n v="20763"/>
    <m/>
    <x v="0"/>
    <s v="Nevada"/>
    <m/>
  </r>
  <r>
    <n v="95950"/>
    <n v="0"/>
    <n v="5"/>
    <s v="&gt;0"/>
    <m/>
    <s v="95950"/>
    <n v="5"/>
    <n v="0"/>
    <n v="0"/>
    <n v="0"/>
    <n v="0"/>
    <n v="0"/>
    <s v="&gt;0"/>
    <n v="494"/>
    <m/>
    <x v="0"/>
    <s v="Colusa"/>
    <m/>
  </r>
  <r>
    <n v="95951"/>
    <n v="21"/>
    <n v="5"/>
    <s v="&gt;21"/>
    <m/>
    <s v="95951"/>
    <n v="30"/>
    <n v="5"/>
    <n v="0"/>
    <n v="0"/>
    <n v="0"/>
    <n v="0"/>
    <s v="&gt;30"/>
    <n v="2603"/>
    <m/>
    <x v="0"/>
    <s v="Glenn"/>
    <m/>
  </r>
  <r>
    <n v="95952"/>
    <n v="5"/>
    <n v="0"/>
    <s v="&gt;0"/>
    <m/>
    <s v="95952"/>
    <n v="5"/>
    <n v="0"/>
    <n v="0"/>
    <n v="0"/>
    <n v="0"/>
    <n v="0"/>
    <s v="&gt;0"/>
    <n v="0"/>
    <n v="1"/>
    <x v="2"/>
    <e v="#N/A"/>
    <m/>
  </r>
  <r>
    <n v="95953"/>
    <n v="63"/>
    <n v="49"/>
    <n v="112"/>
    <m/>
    <s v="95953"/>
    <n v="100"/>
    <n v="5"/>
    <n v="5"/>
    <n v="0"/>
    <n v="5"/>
    <n v="0"/>
    <s v="&gt;100"/>
    <n v="11073"/>
    <m/>
    <x v="433"/>
    <s v="Sutter"/>
    <m/>
  </r>
  <r>
    <n v="95954"/>
    <n v="56"/>
    <n v="52"/>
    <n v="108"/>
    <m/>
    <s v="95954"/>
    <n v="88"/>
    <n v="14"/>
    <n v="0"/>
    <n v="0"/>
    <n v="5"/>
    <n v="5"/>
    <s v="&gt;102"/>
    <n v="12221"/>
    <m/>
    <x v="0"/>
    <s v="Butte"/>
    <m/>
  </r>
  <r>
    <n v="95955"/>
    <n v="5"/>
    <n v="0"/>
    <s v="&gt;0"/>
    <m/>
    <s v="95955"/>
    <n v="5"/>
    <n v="0"/>
    <n v="0"/>
    <n v="0"/>
    <n v="0"/>
    <n v="0"/>
    <s v="&gt;0"/>
    <n v="1513"/>
    <m/>
    <x v="0"/>
    <s v="Colusa"/>
    <m/>
  </r>
  <r>
    <n v="95956"/>
    <n v="5"/>
    <n v="5"/>
    <s v="&gt;0"/>
    <m/>
    <s v="95956"/>
    <n v="5"/>
    <n v="5"/>
    <n v="0"/>
    <n v="0"/>
    <n v="0"/>
    <n v="0"/>
    <s v="&gt;0"/>
    <n v="399"/>
    <m/>
    <x v="0"/>
    <s v="Plumas"/>
    <m/>
  </r>
  <r>
    <n v="95957"/>
    <n v="5"/>
    <n v="5"/>
    <s v="&gt;0"/>
    <m/>
    <s v="95957"/>
    <n v="5"/>
    <n v="5"/>
    <n v="0"/>
    <n v="0"/>
    <n v="0"/>
    <n v="0"/>
    <s v="&gt;0"/>
    <n v="723"/>
    <m/>
    <x v="0"/>
    <s v="Sutter"/>
    <m/>
  </r>
  <r>
    <n v="95958"/>
    <n v="5"/>
    <n v="0"/>
    <s v="&gt;0"/>
    <m/>
    <s v="95958"/>
    <n v="5"/>
    <n v="0"/>
    <n v="0"/>
    <n v="0"/>
    <n v="0"/>
    <n v="0"/>
    <s v="&gt;0"/>
    <n v="0"/>
    <n v="1"/>
    <x v="2"/>
    <e v="#N/A"/>
    <m/>
  </r>
  <r>
    <n v="95959"/>
    <n v="39"/>
    <n v="43"/>
    <n v="82"/>
    <m/>
    <s v="95959"/>
    <n v="75"/>
    <n v="5"/>
    <n v="0"/>
    <n v="0"/>
    <n v="5"/>
    <n v="0"/>
    <s v="&gt;75"/>
    <n v="17838"/>
    <m/>
    <x v="434"/>
    <s v="Nevada"/>
    <m/>
  </r>
  <r>
    <n v="95960"/>
    <n v="5"/>
    <n v="5"/>
    <s v="&gt;0"/>
    <m/>
    <s v="95960"/>
    <n v="5"/>
    <n v="5"/>
    <n v="0"/>
    <n v="0"/>
    <n v="0"/>
    <n v="0"/>
    <s v="&gt;0"/>
    <n v="592"/>
    <m/>
    <x v="0"/>
    <s v="Sierra"/>
    <m/>
  </r>
  <r>
    <n v="95961"/>
    <n v="165"/>
    <n v="141"/>
    <n v="306"/>
    <m/>
    <s v="95961"/>
    <n v="254"/>
    <n v="32"/>
    <n v="19"/>
    <n v="0"/>
    <n v="5"/>
    <n v="0"/>
    <s v="&gt;305"/>
    <n v="28929"/>
    <m/>
    <x v="0"/>
    <s v="Yuba"/>
    <m/>
  </r>
  <r>
    <n v="95962"/>
    <n v="5"/>
    <n v="5"/>
    <s v="&gt;0"/>
    <m/>
    <s v="95962"/>
    <n v="5"/>
    <n v="0"/>
    <n v="0"/>
    <n v="0"/>
    <n v="5"/>
    <n v="0"/>
    <s v="&gt;0"/>
    <n v="1053"/>
    <m/>
    <x v="0"/>
    <s v="Yuba"/>
    <m/>
  </r>
  <r>
    <n v="95963"/>
    <n v="147"/>
    <n v="96"/>
    <n v="243"/>
    <m/>
    <s v="95963"/>
    <n v="204"/>
    <n v="13"/>
    <n v="20"/>
    <n v="0"/>
    <n v="5"/>
    <n v="5"/>
    <s v="&gt;237"/>
    <n v="15904"/>
    <m/>
    <x v="435"/>
    <s v="Glenn"/>
    <m/>
  </r>
  <r>
    <n v="95965"/>
    <n v="176"/>
    <n v="245"/>
    <n v="421"/>
    <m/>
    <s v="95965"/>
    <n v="272"/>
    <n v="92"/>
    <n v="43"/>
    <n v="0"/>
    <n v="5"/>
    <n v="5"/>
    <s v="&gt;407"/>
    <n v="20681"/>
    <m/>
    <x v="436"/>
    <s v="Butte"/>
    <m/>
  </r>
  <r>
    <n v="95966"/>
    <n v="213"/>
    <n v="277"/>
    <n v="490"/>
    <m/>
    <s v="95966"/>
    <n v="342"/>
    <n v="112"/>
    <n v="21"/>
    <n v="0"/>
    <n v="5"/>
    <n v="5"/>
    <s v="&gt;475"/>
    <n v="29444"/>
    <m/>
    <x v="436"/>
    <s v="Butte"/>
    <m/>
  </r>
  <r>
    <n v="95967"/>
    <n v="0"/>
    <n v="5"/>
    <s v="&gt;0"/>
    <m/>
    <s v="95967"/>
    <n v="5"/>
    <n v="5"/>
    <n v="0"/>
    <n v="0"/>
    <n v="0"/>
    <n v="0"/>
    <s v="&gt;0"/>
    <n v="0"/>
    <n v="1"/>
    <x v="2"/>
    <e v="#N/A"/>
    <m/>
  </r>
  <r>
    <n v="95968"/>
    <n v="5"/>
    <n v="17"/>
    <s v="&gt;17"/>
    <m/>
    <s v="95968"/>
    <n v="18"/>
    <n v="5"/>
    <n v="0"/>
    <n v="0"/>
    <n v="0"/>
    <n v="0"/>
    <s v="&gt;18"/>
    <n v="1172"/>
    <m/>
    <x v="0"/>
    <s v="Butte"/>
    <m/>
  </r>
  <r>
    <n v="95969"/>
    <n v="41"/>
    <n v="59"/>
    <n v="100"/>
    <m/>
    <s v="95969"/>
    <n v="71"/>
    <n v="12"/>
    <n v="0"/>
    <n v="17"/>
    <n v="0"/>
    <n v="0"/>
    <n v="100"/>
    <n v="19112"/>
    <m/>
    <x v="437"/>
    <s v="Butte"/>
    <m/>
  </r>
  <r>
    <n v="95970"/>
    <n v="0"/>
    <n v="5"/>
    <s v="&gt;0"/>
    <m/>
    <s v="95970"/>
    <n v="5"/>
    <n v="0"/>
    <n v="0"/>
    <n v="0"/>
    <n v="0"/>
    <n v="0"/>
    <s v="&gt;0"/>
    <n v="533"/>
    <m/>
    <x v="0"/>
    <s v="Colusa"/>
    <m/>
  </r>
  <r>
    <n v="95971"/>
    <n v="26"/>
    <n v="26"/>
    <n v="52"/>
    <m/>
    <s v="95971"/>
    <n v="39"/>
    <n v="13"/>
    <n v="0"/>
    <n v="0"/>
    <n v="0"/>
    <n v="0"/>
    <n v="52"/>
    <n v="5948"/>
    <m/>
    <x v="0"/>
    <s v="Plumas"/>
    <m/>
  </r>
  <r>
    <n v="95973"/>
    <n v="297"/>
    <n v="284"/>
    <n v="581"/>
    <m/>
    <s v="95973"/>
    <n v="443"/>
    <n v="81"/>
    <n v="29"/>
    <n v="18"/>
    <n v="5"/>
    <n v="5"/>
    <s v="&gt;571"/>
    <n v="36223"/>
    <m/>
    <x v="0"/>
    <s v="Butte"/>
    <m/>
  </r>
  <r>
    <n v="95974"/>
    <n v="5"/>
    <n v="5"/>
    <s v="&gt;0"/>
    <m/>
    <s v="95974"/>
    <n v="5"/>
    <n v="0"/>
    <n v="5"/>
    <n v="0"/>
    <n v="5"/>
    <n v="0"/>
    <s v="&gt;0"/>
    <n v="0"/>
    <m/>
    <x v="0"/>
    <s v="Butte"/>
    <m/>
  </r>
  <r>
    <n v="95975"/>
    <n v="5"/>
    <n v="5"/>
    <s v="&gt;0"/>
    <m/>
    <s v="95975"/>
    <n v="5"/>
    <n v="5"/>
    <n v="0"/>
    <n v="0"/>
    <n v="0"/>
    <n v="0"/>
    <s v="&gt;0"/>
    <n v="1736"/>
    <m/>
    <x v="0"/>
    <s v="Nevada"/>
    <m/>
  </r>
  <r>
    <n v="95977"/>
    <n v="5"/>
    <n v="13"/>
    <s v="&gt;13"/>
    <m/>
    <s v="95977"/>
    <n v="16"/>
    <n v="5"/>
    <n v="5"/>
    <n v="0"/>
    <n v="0"/>
    <n v="0"/>
    <s v="&gt;16"/>
    <n v="1586"/>
    <m/>
    <x v="0"/>
    <s v="Yuba"/>
    <m/>
  </r>
  <r>
    <n v="95978"/>
    <n v="5"/>
    <n v="5"/>
    <s v="&gt;0"/>
    <m/>
    <s v="95978"/>
    <n v="5"/>
    <n v="5"/>
    <n v="0"/>
    <n v="0"/>
    <n v="0"/>
    <n v="0"/>
    <s v="&gt;0"/>
    <n v="153"/>
    <m/>
    <x v="0"/>
    <s v="Butte"/>
    <m/>
  </r>
  <r>
    <n v="95980"/>
    <n v="5"/>
    <n v="0"/>
    <s v="&gt;0"/>
    <m/>
    <s v="95980"/>
    <n v="5"/>
    <n v="0"/>
    <n v="0"/>
    <n v="0"/>
    <n v="0"/>
    <n v="0"/>
    <s v="&gt;0"/>
    <n v="0"/>
    <n v="1"/>
    <x v="2"/>
    <e v="#N/A"/>
    <m/>
  </r>
  <r>
    <n v="95981"/>
    <n v="5"/>
    <n v="0"/>
    <s v="&gt;0"/>
    <m/>
    <s v="95981"/>
    <n v="5"/>
    <n v="0"/>
    <n v="0"/>
    <n v="0"/>
    <n v="0"/>
    <n v="0"/>
    <s v="&gt;0"/>
    <n v="35"/>
    <m/>
    <x v="0"/>
    <s v="Plumas"/>
    <m/>
  </r>
  <r>
    <n v="95982"/>
    <n v="5"/>
    <n v="5"/>
    <s v="&gt;0"/>
    <m/>
    <s v="95982"/>
    <n v="17"/>
    <n v="5"/>
    <n v="0"/>
    <n v="0"/>
    <n v="0"/>
    <n v="0"/>
    <s v="&gt;17"/>
    <n v="3097"/>
    <m/>
    <x v="0"/>
    <s v="Sutter"/>
    <m/>
  </r>
  <r>
    <n v="95983"/>
    <n v="0"/>
    <n v="5"/>
    <s v="&gt;0"/>
    <m/>
    <s v="95983"/>
    <n v="5"/>
    <n v="0"/>
    <n v="0"/>
    <n v="0"/>
    <n v="0"/>
    <n v="0"/>
    <s v="&gt;0"/>
    <n v="306"/>
    <m/>
    <x v="0"/>
    <s v="Plumas"/>
    <m/>
  </r>
  <r>
    <n v="95984"/>
    <n v="5"/>
    <n v="5"/>
    <s v="&gt;0"/>
    <m/>
    <s v="95984"/>
    <n v="5"/>
    <n v="0"/>
    <n v="0"/>
    <n v="0"/>
    <n v="0"/>
    <n v="0"/>
    <s v="&gt;0"/>
    <n v="303"/>
    <m/>
    <x v="0"/>
    <s v="Plumas"/>
    <m/>
  </r>
  <r>
    <n v="95986"/>
    <n v="5"/>
    <n v="0"/>
    <s v="&gt;0"/>
    <m/>
    <s v="95986"/>
    <n v="5"/>
    <n v="0"/>
    <n v="0"/>
    <n v="0"/>
    <n v="0"/>
    <n v="0"/>
    <s v="&gt;0"/>
    <n v="123"/>
    <m/>
    <x v="0"/>
    <s v="Nevada"/>
    <m/>
  </r>
  <r>
    <n v="95987"/>
    <n v="31"/>
    <n v="21"/>
    <n v="52"/>
    <m/>
    <s v="95987"/>
    <n v="48"/>
    <n v="5"/>
    <n v="0"/>
    <n v="0"/>
    <n v="0"/>
    <n v="0"/>
    <s v="&gt;48"/>
    <n v="6040"/>
    <m/>
    <x v="438"/>
    <s v="Colusa"/>
    <m/>
  </r>
  <r>
    <n v="95988"/>
    <n v="64"/>
    <n v="54"/>
    <n v="118"/>
    <m/>
    <s v="95988"/>
    <n v="94"/>
    <n v="23"/>
    <n v="0"/>
    <n v="0"/>
    <n v="0"/>
    <n v="5"/>
    <s v="&gt;117"/>
    <n v="8460"/>
    <m/>
    <x v="439"/>
    <s v="Glenn"/>
    <m/>
  </r>
  <r>
    <n v="95991"/>
    <n v="272"/>
    <n v="298"/>
    <n v="570"/>
    <m/>
    <s v="95991"/>
    <n v="408"/>
    <n v="108"/>
    <n v="32"/>
    <n v="12"/>
    <n v="5"/>
    <n v="5"/>
    <s v="&gt;560"/>
    <n v="40749"/>
    <m/>
    <x v="440"/>
    <s v="Sutter"/>
    <m/>
  </r>
  <r>
    <n v="95993"/>
    <n v="145"/>
    <n v="155"/>
    <n v="300"/>
    <m/>
    <s v="95993"/>
    <n v="242"/>
    <n v="27"/>
    <n v="15"/>
    <n v="12"/>
    <n v="5"/>
    <n v="5"/>
    <s v="&gt;296"/>
    <n v="37713"/>
    <m/>
    <x v="440"/>
    <s v="Sutter"/>
    <m/>
  </r>
  <r>
    <n v="96001"/>
    <n v="214"/>
    <n v="312"/>
    <n v="526"/>
    <m/>
    <s v="96001"/>
    <n v="299"/>
    <n v="120"/>
    <n v="78"/>
    <n v="5"/>
    <n v="15"/>
    <n v="5"/>
    <s v="&gt;512"/>
    <n v="34008"/>
    <m/>
    <x v="441"/>
    <s v="Shasta"/>
    <m/>
  </r>
  <r>
    <n v="96002"/>
    <n v="264"/>
    <n v="477"/>
    <n v="741"/>
    <m/>
    <s v="96002"/>
    <n v="388"/>
    <n v="131"/>
    <n v="178"/>
    <n v="21"/>
    <n v="20"/>
    <n v="5"/>
    <s v="&gt;738"/>
    <n v="33943"/>
    <m/>
    <x v="441"/>
    <s v="Shasta"/>
    <m/>
  </r>
  <r>
    <n v="96003"/>
    <n v="294"/>
    <n v="424"/>
    <n v="718"/>
    <m/>
    <s v="96003"/>
    <n v="421"/>
    <n v="131"/>
    <n v="98"/>
    <n v="47"/>
    <n v="17"/>
    <n v="5"/>
    <s v="&gt;714"/>
    <n v="44171"/>
    <m/>
    <x v="441"/>
    <s v="Shasta"/>
    <m/>
  </r>
  <r>
    <n v="96007"/>
    <n v="194"/>
    <n v="206"/>
    <n v="400"/>
    <m/>
    <s v="96007"/>
    <n v="319"/>
    <n v="53"/>
    <n v="18"/>
    <n v="0"/>
    <n v="5"/>
    <n v="0"/>
    <s v="&gt;390"/>
    <n v="23670"/>
    <m/>
    <x v="442"/>
    <s v="Shasta"/>
    <m/>
  </r>
  <r>
    <n v="96008"/>
    <n v="5"/>
    <n v="5"/>
    <s v="&gt;0"/>
    <m/>
    <s v="96008"/>
    <n v="11"/>
    <n v="0"/>
    <n v="0"/>
    <n v="0"/>
    <n v="0"/>
    <n v="0"/>
    <n v="11"/>
    <n v="1343"/>
    <m/>
    <x v="0"/>
    <s v="Shasta"/>
    <m/>
  </r>
  <r>
    <n v="96009"/>
    <n v="5"/>
    <n v="0"/>
    <s v="&gt;0"/>
    <m/>
    <s v="96009"/>
    <n v="5"/>
    <n v="0"/>
    <n v="0"/>
    <n v="0"/>
    <n v="0"/>
    <n v="0"/>
    <s v="&gt;0"/>
    <n v="291"/>
    <m/>
    <x v="0"/>
    <s v="Lassen"/>
    <m/>
  </r>
  <r>
    <n v="96010"/>
    <n v="0"/>
    <n v="5"/>
    <s v="&gt;0"/>
    <m/>
    <s v="96010"/>
    <n v="5"/>
    <n v="0"/>
    <n v="0"/>
    <n v="0"/>
    <n v="0"/>
    <n v="0"/>
    <s v="&gt;0"/>
    <n v="96"/>
    <m/>
    <x v="0"/>
    <s v="Trinity"/>
    <m/>
  </r>
  <r>
    <n v="96011"/>
    <n v="5"/>
    <n v="0"/>
    <s v="&gt;0"/>
    <m/>
    <s v="96011"/>
    <n v="5"/>
    <n v="0"/>
    <n v="0"/>
    <n v="0"/>
    <n v="0"/>
    <n v="0"/>
    <s v="&gt;0"/>
    <n v="260"/>
    <m/>
    <x v="0"/>
    <s v="Shasta"/>
    <m/>
  </r>
  <r>
    <n v="96013"/>
    <n v="20"/>
    <n v="19"/>
    <n v="39"/>
    <m/>
    <s v="96013"/>
    <n v="32"/>
    <n v="5"/>
    <n v="0"/>
    <n v="0"/>
    <n v="0"/>
    <n v="0"/>
    <s v="&gt;32"/>
    <n v="4883"/>
    <m/>
    <x v="0"/>
    <s v="Shasta"/>
    <m/>
  </r>
  <r>
    <n v="96014"/>
    <n v="0"/>
    <n v="5"/>
    <s v="&gt;0"/>
    <m/>
    <s v="96014"/>
    <n v="5"/>
    <n v="0"/>
    <n v="0"/>
    <n v="0"/>
    <n v="0"/>
    <n v="0"/>
    <s v="&gt;0"/>
    <n v="160"/>
    <m/>
    <x v="0"/>
    <s v="Siskiyou"/>
    <m/>
  </r>
  <r>
    <n v="96015"/>
    <n v="5"/>
    <n v="0"/>
    <s v="&gt;0"/>
    <m/>
    <s v="96015"/>
    <n v="5"/>
    <n v="0"/>
    <n v="0"/>
    <n v="0"/>
    <n v="0"/>
    <n v="0"/>
    <s v="&gt;0"/>
    <n v="334"/>
    <m/>
    <x v="0"/>
    <s v="Modoc"/>
    <m/>
  </r>
  <r>
    <n v="96016"/>
    <n v="5"/>
    <n v="5"/>
    <s v="&gt;0"/>
    <m/>
    <s v="96016"/>
    <n v="5"/>
    <n v="5"/>
    <n v="0"/>
    <n v="0"/>
    <n v="0"/>
    <n v="0"/>
    <s v="&gt;0"/>
    <n v="366"/>
    <m/>
    <x v="0"/>
    <s v="Shasta"/>
    <m/>
  </r>
  <r>
    <n v="96017"/>
    <n v="5"/>
    <n v="0"/>
    <s v="&gt;0"/>
    <m/>
    <s v="96017"/>
    <n v="5"/>
    <n v="0"/>
    <n v="0"/>
    <n v="0"/>
    <n v="0"/>
    <n v="0"/>
    <s v="&gt;0"/>
    <n v="202"/>
    <m/>
    <x v="0"/>
    <s v="Shasta"/>
    <m/>
  </r>
  <r>
    <n v="96019"/>
    <n v="93"/>
    <n v="80"/>
    <n v="173"/>
    <m/>
    <s v="96019"/>
    <n v="140"/>
    <n v="20"/>
    <n v="5"/>
    <n v="0"/>
    <n v="5"/>
    <n v="5"/>
    <s v="&gt;160"/>
    <n v="10216"/>
    <m/>
    <x v="443"/>
    <s v="Shasta"/>
    <m/>
  </r>
  <r>
    <n v="96020"/>
    <n v="5"/>
    <n v="16"/>
    <s v="&gt;16"/>
    <m/>
    <s v="96020"/>
    <n v="15"/>
    <n v="5"/>
    <n v="5"/>
    <n v="0"/>
    <n v="0"/>
    <n v="5"/>
    <s v="&gt;15"/>
    <n v="2417"/>
    <m/>
    <x v="0"/>
    <s v="Plumas"/>
    <m/>
  </r>
  <r>
    <n v="96021"/>
    <n v="136"/>
    <n v="93"/>
    <n v="229"/>
    <m/>
    <s v="96021"/>
    <n v="197"/>
    <n v="25"/>
    <n v="5"/>
    <n v="0"/>
    <n v="5"/>
    <n v="0"/>
    <s v="&gt;222"/>
    <n v="14970"/>
    <m/>
    <x v="444"/>
    <s v="Tehama"/>
    <m/>
  </r>
  <r>
    <n v="96022"/>
    <n v="131"/>
    <n v="104"/>
    <n v="235"/>
    <m/>
    <s v="96022"/>
    <n v="198"/>
    <n v="15"/>
    <n v="5"/>
    <n v="0"/>
    <n v="12"/>
    <n v="5"/>
    <s v="&gt;225"/>
    <n v="14624"/>
    <m/>
    <x v="0"/>
    <s v="Tehama"/>
    <m/>
  </r>
  <r>
    <n v="96023"/>
    <n v="13"/>
    <n v="5"/>
    <s v="&gt;13"/>
    <m/>
    <s v="96023"/>
    <n v="18"/>
    <n v="5"/>
    <n v="0"/>
    <n v="0"/>
    <n v="0"/>
    <n v="0"/>
    <s v="&gt;18"/>
    <n v="1188"/>
    <m/>
    <x v="445"/>
    <s v="Siskiyou"/>
    <m/>
  </r>
  <r>
    <n v="96024"/>
    <n v="5"/>
    <n v="5"/>
    <s v="&gt;0"/>
    <m/>
    <s v="96024"/>
    <n v="5"/>
    <n v="0"/>
    <n v="0"/>
    <n v="0"/>
    <n v="0"/>
    <n v="0"/>
    <s v="&gt;0"/>
    <n v="825"/>
    <m/>
    <x v="0"/>
    <s v="Trinity"/>
    <m/>
  </r>
  <r>
    <n v="96025"/>
    <n v="5"/>
    <n v="5"/>
    <s v="&gt;0"/>
    <m/>
    <s v="96025"/>
    <n v="13"/>
    <n v="5"/>
    <n v="0"/>
    <n v="0"/>
    <n v="0"/>
    <n v="0"/>
    <s v="&gt;13"/>
    <n v="2232"/>
    <m/>
    <x v="446"/>
    <s v="Siskiyou"/>
    <m/>
  </r>
  <r>
    <n v="96027"/>
    <n v="5"/>
    <n v="14"/>
    <s v="&gt;14"/>
    <m/>
    <s v="96027"/>
    <n v="17"/>
    <n v="5"/>
    <n v="0"/>
    <n v="0"/>
    <n v="0"/>
    <n v="0"/>
    <s v="&gt;17"/>
    <n v="2273"/>
    <m/>
    <x v="447"/>
    <s v="Siskiyou"/>
    <m/>
  </r>
  <r>
    <n v="96028"/>
    <n v="5"/>
    <n v="5"/>
    <s v="&gt;0"/>
    <m/>
    <s v="96028"/>
    <n v="5"/>
    <n v="5"/>
    <n v="0"/>
    <n v="0"/>
    <n v="0"/>
    <n v="5"/>
    <s v="&gt;0"/>
    <n v="1000"/>
    <m/>
    <x v="0"/>
    <s v="Shasta"/>
    <m/>
  </r>
  <r>
    <n v="96029"/>
    <n v="5"/>
    <n v="0"/>
    <s v="&gt;0"/>
    <m/>
    <s v="96029"/>
    <n v="5"/>
    <n v="0"/>
    <n v="0"/>
    <n v="0"/>
    <n v="0"/>
    <n v="0"/>
    <s v="&gt;0"/>
    <n v="190"/>
    <m/>
    <x v="0"/>
    <s v="Tehama"/>
    <m/>
  </r>
  <r>
    <n v="96032"/>
    <n v="5"/>
    <n v="5"/>
    <s v="&gt;0"/>
    <m/>
    <s v="96032"/>
    <n v="14"/>
    <n v="5"/>
    <n v="0"/>
    <n v="0"/>
    <n v="0"/>
    <n v="0"/>
    <s v="&gt;14"/>
    <n v="2732"/>
    <m/>
    <x v="448"/>
    <s v="Siskiyou"/>
    <m/>
  </r>
  <r>
    <n v="96033"/>
    <n v="5"/>
    <n v="5"/>
    <s v="&gt;0"/>
    <m/>
    <s v="96033"/>
    <n v="5"/>
    <n v="5"/>
    <n v="0"/>
    <n v="0"/>
    <n v="0"/>
    <n v="0"/>
    <s v="&gt;0"/>
    <n v="484"/>
    <m/>
    <x v="0"/>
    <s v="Shasta"/>
    <m/>
  </r>
  <r>
    <n v="96035"/>
    <n v="22"/>
    <n v="19"/>
    <n v="41"/>
    <m/>
    <s v="96035"/>
    <n v="37"/>
    <n v="5"/>
    <n v="0"/>
    <n v="0"/>
    <n v="5"/>
    <n v="0"/>
    <s v="&gt;37"/>
    <n v="3341"/>
    <m/>
    <x v="0"/>
    <s v="Tehama"/>
    <m/>
  </r>
  <r>
    <n v="96036"/>
    <n v="0"/>
    <n v="5"/>
    <s v="&gt;0"/>
    <m/>
    <s v="96036"/>
    <n v="5"/>
    <n v="0"/>
    <n v="0"/>
    <n v="0"/>
    <n v="0"/>
    <n v="0"/>
    <s v="&gt;0"/>
    <n v="0"/>
    <n v="1"/>
    <x v="2"/>
    <e v="#N/A"/>
    <m/>
  </r>
  <r>
    <n v="96038"/>
    <n v="5"/>
    <n v="5"/>
    <s v="&gt;0"/>
    <m/>
    <s v="96038"/>
    <n v="5"/>
    <n v="5"/>
    <n v="0"/>
    <n v="0"/>
    <n v="5"/>
    <n v="0"/>
    <s v="&gt;0"/>
    <n v="717"/>
    <m/>
    <x v="0"/>
    <s v="Siskiyou"/>
    <m/>
  </r>
  <r>
    <n v="96039"/>
    <n v="5"/>
    <n v="5"/>
    <s v="&gt;0"/>
    <m/>
    <s v="96039"/>
    <n v="5"/>
    <n v="0"/>
    <n v="0"/>
    <n v="0"/>
    <n v="5"/>
    <n v="0"/>
    <s v="&gt;0"/>
    <n v="896"/>
    <m/>
    <x v="0"/>
    <s v="Siskiyou"/>
    <m/>
  </r>
  <r>
    <n v="96040"/>
    <n v="5"/>
    <n v="0"/>
    <s v="&gt;0"/>
    <m/>
    <s v="96040"/>
    <n v="5"/>
    <n v="0"/>
    <n v="0"/>
    <n v="0"/>
    <n v="0"/>
    <n v="0"/>
    <s v="&gt;0"/>
    <n v="68"/>
    <m/>
    <x v="0"/>
    <s v="Shasta"/>
    <m/>
  </r>
  <r>
    <n v="96041"/>
    <n v="5"/>
    <n v="5"/>
    <s v="&gt;0"/>
    <m/>
    <s v="96041"/>
    <n v="11"/>
    <n v="5"/>
    <n v="0"/>
    <n v="0"/>
    <n v="0"/>
    <n v="0"/>
    <s v="&gt;11"/>
    <n v="2871"/>
    <m/>
    <x v="0"/>
    <s v="Trinity"/>
    <m/>
  </r>
  <r>
    <n v="96044"/>
    <n v="5"/>
    <n v="5"/>
    <s v="&gt;0"/>
    <m/>
    <s v="96044"/>
    <n v="5"/>
    <n v="5"/>
    <n v="0"/>
    <n v="0"/>
    <n v="0"/>
    <n v="0"/>
    <s v="&gt;0"/>
    <n v="1125"/>
    <m/>
    <x v="0"/>
    <s v="Siskiyou"/>
    <m/>
  </r>
  <r>
    <n v="96046"/>
    <n v="0"/>
    <n v="5"/>
    <s v="&gt;0"/>
    <m/>
    <s v="96046"/>
    <n v="5"/>
    <n v="0"/>
    <n v="0"/>
    <n v="0"/>
    <n v="0"/>
    <n v="0"/>
    <s v="&gt;0"/>
    <n v="124"/>
    <m/>
    <x v="0"/>
    <s v="Trinity"/>
    <m/>
  </r>
  <r>
    <n v="96047"/>
    <n v="5"/>
    <n v="5"/>
    <s v="&gt;0"/>
    <m/>
    <s v="96047"/>
    <n v="5"/>
    <n v="5"/>
    <n v="0"/>
    <n v="0"/>
    <n v="0"/>
    <n v="0"/>
    <s v="&gt;0"/>
    <n v="939"/>
    <m/>
    <x v="0"/>
    <s v="Shasta"/>
    <m/>
  </r>
  <r>
    <n v="96048"/>
    <n v="5"/>
    <n v="5"/>
    <s v="&gt;0"/>
    <m/>
    <s v="96048"/>
    <n v="5"/>
    <n v="0"/>
    <n v="0"/>
    <n v="0"/>
    <n v="0"/>
    <n v="0"/>
    <s v="&gt;0"/>
    <n v="795"/>
    <m/>
    <x v="0"/>
    <s v="Trinity"/>
    <m/>
  </r>
  <r>
    <n v="96050"/>
    <n v="5"/>
    <n v="0"/>
    <s v="&gt;0"/>
    <m/>
    <s v="96050"/>
    <n v="5"/>
    <n v="0"/>
    <n v="0"/>
    <n v="0"/>
    <n v="0"/>
    <n v="0"/>
    <s v="&gt;0"/>
    <n v="414"/>
    <m/>
    <x v="0"/>
    <s v="Siskiyou"/>
    <m/>
  </r>
  <r>
    <n v="96051"/>
    <n v="5"/>
    <n v="5"/>
    <s v="&gt;0"/>
    <m/>
    <s v="96051"/>
    <n v="5"/>
    <n v="0"/>
    <n v="0"/>
    <n v="0"/>
    <n v="0"/>
    <n v="0"/>
    <s v="&gt;0"/>
    <n v="1193"/>
    <m/>
    <x v="0"/>
    <s v="Shasta"/>
    <m/>
  </r>
  <r>
    <n v="96052"/>
    <n v="5"/>
    <n v="5"/>
    <s v="&gt;0"/>
    <m/>
    <s v="96052"/>
    <n v="5"/>
    <n v="5"/>
    <n v="0"/>
    <n v="0"/>
    <n v="0"/>
    <n v="0"/>
    <s v="&gt;0"/>
    <n v="1724"/>
    <m/>
    <x v="0"/>
    <s v="Trinity"/>
    <m/>
  </r>
  <r>
    <n v="96054"/>
    <n v="5"/>
    <n v="5"/>
    <s v="&gt;0"/>
    <m/>
    <s v="96054"/>
    <n v="5"/>
    <n v="0"/>
    <n v="0"/>
    <n v="0"/>
    <n v="0"/>
    <n v="0"/>
    <s v="&gt;0"/>
    <n v="265"/>
    <m/>
    <x v="0"/>
    <s v="Modoc"/>
    <m/>
  </r>
  <r>
    <n v="96055"/>
    <n v="23"/>
    <n v="28"/>
    <n v="51"/>
    <m/>
    <s v="96055"/>
    <n v="35"/>
    <n v="5"/>
    <n v="11"/>
    <n v="0"/>
    <n v="0"/>
    <n v="0"/>
    <s v="&gt;46"/>
    <n v="4194"/>
    <m/>
    <x v="0"/>
    <s v="Tehama"/>
    <m/>
  </r>
  <r>
    <n v="96056"/>
    <n v="5"/>
    <n v="5"/>
    <s v="&gt;0"/>
    <m/>
    <s v="96056"/>
    <n v="11"/>
    <n v="5"/>
    <n v="0"/>
    <n v="0"/>
    <n v="0"/>
    <n v="0"/>
    <s v="&gt;11"/>
    <n v="1730"/>
    <m/>
    <x v="0"/>
    <s v="Lassen"/>
    <m/>
  </r>
  <r>
    <n v="96057"/>
    <n v="5"/>
    <n v="5"/>
    <s v="&gt;0"/>
    <m/>
    <s v="96057"/>
    <n v="5"/>
    <n v="5"/>
    <n v="0"/>
    <n v="0"/>
    <n v="0"/>
    <n v="0"/>
    <s v="&gt;0"/>
    <n v="1089"/>
    <m/>
    <x v="0"/>
    <s v="Siskiyou"/>
    <m/>
  </r>
  <r>
    <n v="96058"/>
    <n v="5"/>
    <n v="5"/>
    <s v="&gt;0"/>
    <m/>
    <s v="96058"/>
    <n v="5"/>
    <n v="0"/>
    <n v="0"/>
    <n v="0"/>
    <n v="0"/>
    <n v="0"/>
    <s v="&gt;0"/>
    <n v="507"/>
    <m/>
    <x v="0"/>
    <s v="Siskiyou"/>
    <m/>
  </r>
  <r>
    <n v="96059"/>
    <n v="5"/>
    <n v="5"/>
    <s v="&gt;0"/>
    <m/>
    <s v="96059"/>
    <n v="5"/>
    <n v="0"/>
    <n v="0"/>
    <n v="0"/>
    <n v="0"/>
    <n v="0"/>
    <s v="&gt;0"/>
    <n v="478"/>
    <m/>
    <x v="0"/>
    <s v="Shasta"/>
    <m/>
  </r>
  <r>
    <n v="96062"/>
    <n v="11"/>
    <n v="5"/>
    <s v="&gt;11"/>
    <m/>
    <s v="96062"/>
    <n v="12"/>
    <n v="0"/>
    <n v="0"/>
    <n v="0"/>
    <n v="0"/>
    <n v="0"/>
    <n v="12"/>
    <n v="1217"/>
    <m/>
    <x v="0"/>
    <s v="Shasta"/>
    <m/>
  </r>
  <r>
    <n v="96064"/>
    <n v="19"/>
    <n v="25"/>
    <n v="44"/>
    <m/>
    <s v="96064"/>
    <n v="37"/>
    <n v="5"/>
    <n v="0"/>
    <n v="0"/>
    <n v="5"/>
    <n v="0"/>
    <s v="&gt;37"/>
    <n v="4368"/>
    <m/>
    <x v="449"/>
    <s v="Siskiyou"/>
    <m/>
  </r>
  <r>
    <n v="96065"/>
    <n v="5"/>
    <n v="5"/>
    <s v="&gt;0"/>
    <m/>
    <s v="96065"/>
    <n v="5"/>
    <n v="0"/>
    <n v="0"/>
    <n v="0"/>
    <n v="0"/>
    <n v="0"/>
    <s v="&gt;0"/>
    <n v="286"/>
    <m/>
    <x v="0"/>
    <s v="Shasta"/>
    <m/>
  </r>
  <r>
    <n v="96067"/>
    <n v="19"/>
    <n v="28"/>
    <n v="47"/>
    <m/>
    <s v="96067"/>
    <n v="36"/>
    <n v="5"/>
    <n v="0"/>
    <n v="0"/>
    <n v="0"/>
    <n v="5"/>
    <s v="&gt;36"/>
    <n v="7050"/>
    <m/>
    <x v="450"/>
    <s v="Siskiyou"/>
    <m/>
  </r>
  <r>
    <n v="96069"/>
    <n v="5"/>
    <n v="5"/>
    <s v="&gt;0"/>
    <m/>
    <s v="96069"/>
    <n v="5"/>
    <n v="5"/>
    <n v="0"/>
    <n v="0"/>
    <n v="0"/>
    <n v="0"/>
    <s v="&gt;0"/>
    <n v="1167"/>
    <m/>
    <x v="0"/>
    <s v="Shasta"/>
    <m/>
  </r>
  <r>
    <n v="96073"/>
    <n v="24"/>
    <n v="20"/>
    <n v="44"/>
    <m/>
    <s v="96073"/>
    <n v="42"/>
    <n v="5"/>
    <n v="0"/>
    <n v="0"/>
    <n v="0"/>
    <n v="0"/>
    <s v="&gt;42"/>
    <n v="4538"/>
    <m/>
    <x v="0"/>
    <s v="Shasta"/>
    <m/>
  </r>
  <r>
    <n v="96075"/>
    <n v="5"/>
    <n v="5"/>
    <s v="&gt;0"/>
    <m/>
    <s v="96075"/>
    <n v="5"/>
    <n v="0"/>
    <n v="0"/>
    <n v="0"/>
    <n v="0"/>
    <n v="0"/>
    <s v="&gt;0"/>
    <n v="353"/>
    <m/>
    <x v="0"/>
    <s v="Tehama"/>
    <m/>
  </r>
  <r>
    <n v="96080"/>
    <n v="225"/>
    <n v="325"/>
    <n v="550"/>
    <m/>
    <s v="96080"/>
    <n v="314"/>
    <n v="99"/>
    <n v="108"/>
    <n v="0"/>
    <n v="24"/>
    <n v="5"/>
    <s v="&gt;545"/>
    <n v="31009"/>
    <m/>
    <x v="451"/>
    <s v="Tehama"/>
    <m/>
  </r>
  <r>
    <n v="96084"/>
    <n v="5"/>
    <n v="5"/>
    <s v="&gt;0"/>
    <m/>
    <s v="96084"/>
    <n v="5"/>
    <n v="5"/>
    <n v="0"/>
    <n v="0"/>
    <n v="0"/>
    <n v="0"/>
    <s v="&gt;0"/>
    <n v="514"/>
    <m/>
    <x v="0"/>
    <s v="Shasta"/>
    <m/>
  </r>
  <r>
    <n v="96085"/>
    <n v="5"/>
    <n v="0"/>
    <s v="&gt;0"/>
    <m/>
    <s v="96085"/>
    <n v="5"/>
    <n v="0"/>
    <n v="0"/>
    <n v="0"/>
    <n v="0"/>
    <n v="0"/>
    <s v="&gt;0"/>
    <n v="66"/>
    <m/>
    <x v="0"/>
    <s v="Siskiyou"/>
    <m/>
  </r>
  <r>
    <n v="96087"/>
    <n v="5"/>
    <n v="5"/>
    <s v="&gt;0"/>
    <m/>
    <s v="96087"/>
    <n v="5"/>
    <n v="0"/>
    <n v="0"/>
    <n v="0"/>
    <n v="0"/>
    <n v="0"/>
    <s v="&gt;0"/>
    <n v="699"/>
    <m/>
    <x v="0"/>
    <s v="Shasta"/>
    <m/>
  </r>
  <r>
    <n v="96088"/>
    <n v="5"/>
    <n v="24"/>
    <s v="&gt;24"/>
    <m/>
    <s v="96088"/>
    <n v="29"/>
    <n v="0"/>
    <n v="0"/>
    <n v="0"/>
    <n v="5"/>
    <n v="5"/>
    <s v="&gt;29"/>
    <n v="5022"/>
    <m/>
    <x v="0"/>
    <s v="Shasta"/>
    <m/>
  </r>
  <r>
    <n v="96089"/>
    <n v="5"/>
    <n v="0"/>
    <s v="&gt;0"/>
    <m/>
    <s v="96089"/>
    <n v="5"/>
    <n v="0"/>
    <n v="0"/>
    <n v="0"/>
    <n v="0"/>
    <n v="0"/>
    <s v="&gt;0"/>
    <n v="0"/>
    <n v="1"/>
    <x v="2"/>
    <e v="#N/A"/>
    <m/>
  </r>
  <r>
    <n v="96090"/>
    <n v="5"/>
    <n v="0"/>
    <s v="&gt;0"/>
    <m/>
    <s v="96090"/>
    <n v="5"/>
    <n v="0"/>
    <n v="0"/>
    <n v="0"/>
    <n v="0"/>
    <n v="0"/>
    <s v="&gt;0"/>
    <n v="503"/>
    <m/>
    <x v="452"/>
    <s v="Tehama"/>
    <m/>
  </r>
  <r>
    <n v="96091"/>
    <n v="0"/>
    <n v="5"/>
    <s v="&gt;0"/>
    <m/>
    <s v="96091"/>
    <n v="5"/>
    <n v="5"/>
    <n v="0"/>
    <n v="0"/>
    <n v="0"/>
    <n v="0"/>
    <s v="&gt;0"/>
    <n v="678"/>
    <m/>
    <x v="0"/>
    <s v="Trinity"/>
    <m/>
  </r>
  <r>
    <n v="96093"/>
    <n v="15"/>
    <n v="11"/>
    <n v="26"/>
    <m/>
    <s v="96093"/>
    <n v="22"/>
    <n v="5"/>
    <n v="0"/>
    <n v="0"/>
    <n v="0"/>
    <n v="0"/>
    <s v="&gt;22"/>
    <n v="3469"/>
    <m/>
    <x v="0"/>
    <s v="Trinity"/>
    <m/>
  </r>
  <r>
    <n v="96094"/>
    <n v="18"/>
    <n v="29"/>
    <n v="47"/>
    <m/>
    <s v="96094"/>
    <n v="34"/>
    <n v="13"/>
    <n v="0"/>
    <n v="0"/>
    <n v="0"/>
    <n v="0"/>
    <n v="47"/>
    <n v="7104"/>
    <m/>
    <x v="453"/>
    <s v="Siskiyou"/>
    <m/>
  </r>
  <r>
    <n v="96096"/>
    <n v="5"/>
    <n v="5"/>
    <s v="&gt;0"/>
    <m/>
    <s v="96096"/>
    <n v="5"/>
    <n v="0"/>
    <n v="0"/>
    <n v="0"/>
    <n v="0"/>
    <n v="0"/>
    <s v="&gt;0"/>
    <n v="718"/>
    <m/>
    <x v="0"/>
    <s v="Shasta"/>
    <m/>
  </r>
  <r>
    <n v="96097"/>
    <n v="61"/>
    <n v="97"/>
    <n v="158"/>
    <m/>
    <s v="96097"/>
    <n v="97"/>
    <n v="59"/>
    <n v="0"/>
    <n v="0"/>
    <n v="5"/>
    <n v="5"/>
    <s v="&gt;156"/>
    <n v="9468"/>
    <m/>
    <x v="454"/>
    <s v="Siskiyou"/>
    <m/>
  </r>
  <r>
    <n v="96099"/>
    <n v="0"/>
    <n v="5"/>
    <s v="&gt;0"/>
    <m/>
    <s v="96099"/>
    <n v="0"/>
    <n v="5"/>
    <n v="0"/>
    <n v="0"/>
    <n v="0"/>
    <n v="0"/>
    <s v="&gt;0"/>
    <n v="0"/>
    <n v="1"/>
    <x v="2"/>
    <e v="#N/A"/>
    <m/>
  </r>
  <r>
    <n v="96101"/>
    <n v="18"/>
    <n v="29"/>
    <n v="47"/>
    <m/>
    <s v="96101"/>
    <n v="33"/>
    <n v="5"/>
    <n v="0"/>
    <n v="0"/>
    <n v="5"/>
    <n v="5"/>
    <s v="&gt;33"/>
    <n v="5152"/>
    <m/>
    <x v="455"/>
    <s v="Modoc"/>
    <m/>
  </r>
  <r>
    <n v="96103"/>
    <n v="5"/>
    <n v="5"/>
    <s v="&gt;0"/>
    <m/>
    <s v="96103"/>
    <n v="5"/>
    <n v="0"/>
    <n v="0"/>
    <n v="0"/>
    <n v="0"/>
    <n v="0"/>
    <s v="&gt;0"/>
    <n v="1343"/>
    <m/>
    <x v="0"/>
    <s v="Plumas"/>
    <m/>
  </r>
  <r>
    <n v="96104"/>
    <n v="0"/>
    <n v="5"/>
    <s v="&gt;0"/>
    <m/>
    <s v="96104"/>
    <n v="5"/>
    <n v="5"/>
    <n v="0"/>
    <n v="0"/>
    <n v="0"/>
    <n v="0"/>
    <s v="&gt;0"/>
    <n v="920"/>
    <m/>
    <x v="0"/>
    <s v="Modoc"/>
    <m/>
  </r>
  <r>
    <n v="96105"/>
    <n v="5"/>
    <n v="5"/>
    <s v="&gt;0"/>
    <m/>
    <s v="96105"/>
    <n v="5"/>
    <n v="0"/>
    <n v="0"/>
    <n v="0"/>
    <n v="0"/>
    <n v="0"/>
    <s v="&gt;0"/>
    <n v="351"/>
    <m/>
    <x v="0"/>
    <s v="Plumas"/>
    <m/>
  </r>
  <r>
    <n v="96107"/>
    <n v="5"/>
    <n v="5"/>
    <s v="&gt;0"/>
    <m/>
    <s v="96107"/>
    <n v="5"/>
    <n v="5"/>
    <n v="0"/>
    <n v="0"/>
    <n v="0"/>
    <n v="0"/>
    <s v="&gt;0"/>
    <n v="1057"/>
    <m/>
    <x v="0"/>
    <s v="Mono"/>
    <m/>
  </r>
  <r>
    <n v="96109"/>
    <n v="5"/>
    <n v="5"/>
    <s v="&gt;0"/>
    <m/>
    <s v="96109"/>
    <n v="5"/>
    <n v="5"/>
    <n v="0"/>
    <n v="0"/>
    <n v="0"/>
    <n v="0"/>
    <s v="&gt;0"/>
    <n v="914"/>
    <m/>
    <x v="0"/>
    <s v="Lassen"/>
    <m/>
  </r>
  <r>
    <n v="96112"/>
    <n v="0"/>
    <n v="5"/>
    <s v="&gt;0"/>
    <m/>
    <s v="96112"/>
    <n v="5"/>
    <n v="0"/>
    <n v="0"/>
    <n v="0"/>
    <n v="0"/>
    <n v="0"/>
    <s v="&gt;0"/>
    <n v="210"/>
    <m/>
    <x v="0"/>
    <s v="Modoc"/>
    <m/>
  </r>
  <r>
    <n v="96113"/>
    <n v="5"/>
    <n v="12"/>
    <s v="&gt;12"/>
    <m/>
    <s v="96113"/>
    <n v="5"/>
    <n v="5"/>
    <n v="0"/>
    <n v="0"/>
    <n v="0"/>
    <n v="0"/>
    <s v="&gt;0"/>
    <n v="1916"/>
    <m/>
    <x v="0"/>
    <s v="Lassen"/>
    <m/>
  </r>
  <r>
    <n v="96114"/>
    <n v="11"/>
    <n v="15"/>
    <n v="26"/>
    <m/>
    <s v="96114"/>
    <n v="20"/>
    <n v="5"/>
    <n v="5"/>
    <n v="0"/>
    <n v="5"/>
    <n v="0"/>
    <s v="&gt;20"/>
    <n v="3129"/>
    <m/>
    <x v="0"/>
    <s v="Lassen"/>
    <m/>
  </r>
  <r>
    <n v="96116"/>
    <n v="5"/>
    <n v="5"/>
    <s v="&gt;0"/>
    <m/>
    <s v="96116"/>
    <n v="5"/>
    <n v="5"/>
    <n v="0"/>
    <n v="0"/>
    <n v="0"/>
    <n v="0"/>
    <s v="&gt;0"/>
    <n v="149"/>
    <m/>
    <x v="0"/>
    <s v="Modoc"/>
    <m/>
  </r>
  <r>
    <n v="96117"/>
    <n v="5"/>
    <n v="5"/>
    <s v="&gt;0"/>
    <m/>
    <s v="96117"/>
    <n v="5"/>
    <n v="0"/>
    <n v="0"/>
    <n v="0"/>
    <n v="0"/>
    <n v="0"/>
    <s v="&gt;0"/>
    <n v="304"/>
    <m/>
    <x v="456"/>
    <s v="Lassen"/>
    <m/>
  </r>
  <r>
    <n v="96118"/>
    <n v="0"/>
    <n v="5"/>
    <s v="&gt;0"/>
    <m/>
    <s v="96118"/>
    <n v="5"/>
    <n v="0"/>
    <n v="0"/>
    <n v="0"/>
    <n v="0"/>
    <n v="5"/>
    <s v="&gt;0"/>
    <n v="1671"/>
    <m/>
    <x v="457"/>
    <s v="Sierra"/>
    <m/>
  </r>
  <r>
    <n v="96120"/>
    <n v="5"/>
    <n v="5"/>
    <s v="&gt;0"/>
    <m/>
    <s v="96120"/>
    <n v="5"/>
    <n v="0"/>
    <n v="0"/>
    <n v="0"/>
    <n v="0"/>
    <n v="0"/>
    <s v="&gt;0"/>
    <n v="927"/>
    <m/>
    <x v="0"/>
    <s v="Alpine"/>
    <m/>
  </r>
  <r>
    <n v="96121"/>
    <n v="0"/>
    <n v="5"/>
    <s v="&gt;0"/>
    <m/>
    <s v="96121"/>
    <n v="5"/>
    <n v="5"/>
    <n v="0"/>
    <n v="0"/>
    <n v="0"/>
    <n v="0"/>
    <s v="&gt;0"/>
    <n v="298"/>
    <m/>
    <x v="0"/>
    <s v="Lassen"/>
    <m/>
  </r>
  <r>
    <n v="96122"/>
    <n v="16"/>
    <n v="14"/>
    <n v="30"/>
    <m/>
    <s v="96122"/>
    <n v="28"/>
    <n v="5"/>
    <n v="0"/>
    <n v="0"/>
    <n v="0"/>
    <n v="0"/>
    <s v="&gt;28"/>
    <n v="3594"/>
    <m/>
    <x v="458"/>
    <s v="Plumas"/>
    <m/>
  </r>
  <r>
    <n v="96123"/>
    <n v="5"/>
    <n v="5"/>
    <s v="&gt;0"/>
    <m/>
    <s v="96123"/>
    <n v="5"/>
    <n v="5"/>
    <n v="0"/>
    <n v="0"/>
    <n v="0"/>
    <n v="0"/>
    <s v="&gt;0"/>
    <n v="45"/>
    <m/>
    <x v="0"/>
    <s v="Lassen"/>
    <m/>
  </r>
  <r>
    <n v="96125"/>
    <n v="0"/>
    <n v="5"/>
    <s v="&gt;0"/>
    <m/>
    <s v="96125"/>
    <n v="5"/>
    <n v="0"/>
    <n v="0"/>
    <n v="0"/>
    <n v="0"/>
    <n v="0"/>
    <s v="&gt;0"/>
    <n v="84"/>
    <m/>
    <x v="0"/>
    <s v="Sierra"/>
    <m/>
  </r>
  <r>
    <n v="96126"/>
    <n v="5"/>
    <n v="0"/>
    <s v="&gt;0"/>
    <m/>
    <s v="96126"/>
    <n v="5"/>
    <n v="0"/>
    <n v="0"/>
    <n v="0"/>
    <n v="0"/>
    <n v="0"/>
    <s v="&gt;0"/>
    <n v="166"/>
    <m/>
    <x v="0"/>
    <s v="Sierra"/>
    <m/>
  </r>
  <r>
    <n v="96128"/>
    <n v="5"/>
    <n v="5"/>
    <s v="&gt;0"/>
    <m/>
    <s v="96128"/>
    <n v="5"/>
    <n v="0"/>
    <n v="0"/>
    <n v="0"/>
    <n v="0"/>
    <n v="0"/>
    <s v="&gt;0"/>
    <n v="823"/>
    <m/>
    <x v="0"/>
    <s v="Lassen"/>
    <m/>
  </r>
  <r>
    <n v="96130"/>
    <n v="53"/>
    <n v="79"/>
    <n v="132"/>
    <m/>
    <s v="96130"/>
    <n v="92"/>
    <n v="24"/>
    <n v="13"/>
    <n v="0"/>
    <n v="5"/>
    <n v="0"/>
    <s v="&gt;129"/>
    <n v="19859"/>
    <m/>
    <x v="456"/>
    <s v="Lassen"/>
    <m/>
  </r>
  <r>
    <n v="96133"/>
    <n v="0"/>
    <n v="5"/>
    <s v="&gt;0"/>
    <m/>
    <s v="96133"/>
    <n v="5"/>
    <n v="0"/>
    <n v="0"/>
    <n v="0"/>
    <n v="0"/>
    <n v="0"/>
    <s v="&gt;0"/>
    <n v="136"/>
    <m/>
    <x v="0"/>
    <s v="Mono"/>
    <m/>
  </r>
  <r>
    <n v="96134"/>
    <n v="5"/>
    <n v="5"/>
    <s v="&gt;0"/>
    <m/>
    <s v="96134"/>
    <n v="12"/>
    <n v="5"/>
    <n v="0"/>
    <n v="0"/>
    <n v="0"/>
    <n v="0"/>
    <s v="&gt;12"/>
    <n v="2075"/>
    <m/>
    <x v="459"/>
    <s v="Modoc"/>
    <m/>
  </r>
  <r>
    <n v="96135"/>
    <n v="0"/>
    <n v="5"/>
    <s v="&gt;0"/>
    <m/>
    <s v="96135"/>
    <n v="5"/>
    <n v="0"/>
    <n v="0"/>
    <n v="0"/>
    <n v="0"/>
    <n v="0"/>
    <s v="&gt;0"/>
    <n v="280"/>
    <m/>
    <x v="0"/>
    <s v="Plumas"/>
    <m/>
  </r>
  <r>
    <n v="96136"/>
    <n v="5"/>
    <n v="5"/>
    <s v="&gt;0"/>
    <m/>
    <s v="96136"/>
    <n v="5"/>
    <n v="5"/>
    <n v="0"/>
    <n v="0"/>
    <n v="0"/>
    <n v="0"/>
    <s v="&gt;0"/>
    <n v="24"/>
    <m/>
    <x v="0"/>
    <s v="Lassen"/>
    <m/>
  </r>
  <r>
    <n v="96137"/>
    <n v="5"/>
    <n v="15"/>
    <s v="&gt;15"/>
    <m/>
    <s v="96137"/>
    <n v="12"/>
    <n v="5"/>
    <n v="0"/>
    <n v="0"/>
    <n v="0"/>
    <n v="0"/>
    <s v="&gt;12"/>
    <n v="3076"/>
    <m/>
    <x v="0"/>
    <s v="Lassen"/>
    <m/>
  </r>
  <r>
    <n v="96140"/>
    <n v="5"/>
    <n v="5"/>
    <s v="&gt;0"/>
    <m/>
    <s v="96140"/>
    <n v="5"/>
    <n v="0"/>
    <n v="0"/>
    <n v="0"/>
    <n v="0"/>
    <n v="0"/>
    <s v="&gt;0"/>
    <n v="1345"/>
    <m/>
    <x v="0"/>
    <s v="Placer"/>
    <m/>
  </r>
  <r>
    <n v="96141"/>
    <n v="5"/>
    <n v="5"/>
    <s v="&gt;0"/>
    <m/>
    <s v="96141"/>
    <n v="5"/>
    <n v="5"/>
    <n v="0"/>
    <n v="0"/>
    <n v="0"/>
    <n v="0"/>
    <s v="&gt;0"/>
    <n v="463"/>
    <m/>
    <x v="0"/>
    <s v="Placer"/>
    <m/>
  </r>
  <r>
    <n v="96142"/>
    <n v="5"/>
    <n v="5"/>
    <s v="&gt;0"/>
    <m/>
    <s v="96142"/>
    <n v="5"/>
    <n v="0"/>
    <n v="0"/>
    <n v="0"/>
    <n v="0"/>
    <n v="0"/>
    <s v="&gt;0"/>
    <n v="934"/>
    <m/>
    <x v="0"/>
    <s v="El Dorado"/>
    <m/>
  </r>
  <r>
    <n v="96143"/>
    <n v="13"/>
    <n v="5"/>
    <s v="&gt;13"/>
    <m/>
    <s v="96143"/>
    <n v="20"/>
    <n v="0"/>
    <n v="0"/>
    <n v="0"/>
    <n v="0"/>
    <n v="0"/>
    <n v="20"/>
    <n v="3356"/>
    <m/>
    <x v="0"/>
    <s v="Placer"/>
    <m/>
  </r>
  <r>
    <n v="96145"/>
    <n v="5"/>
    <n v="5"/>
    <s v="&gt;0"/>
    <m/>
    <s v="96145"/>
    <n v="12"/>
    <n v="0"/>
    <n v="0"/>
    <n v="0"/>
    <n v="0"/>
    <n v="0"/>
    <n v="12"/>
    <n v="2664"/>
    <m/>
    <x v="0"/>
    <s v="Placer"/>
    <m/>
  </r>
  <r>
    <n v="96146"/>
    <n v="5"/>
    <n v="5"/>
    <s v="&gt;0"/>
    <m/>
    <s v="96146"/>
    <n v="5"/>
    <n v="0"/>
    <n v="0"/>
    <n v="0"/>
    <n v="0"/>
    <n v="0"/>
    <s v="&gt;0"/>
    <n v="1096"/>
    <m/>
    <x v="0"/>
    <s v="Placer"/>
    <m/>
  </r>
  <r>
    <n v="96148"/>
    <n v="5"/>
    <n v="5"/>
    <s v="&gt;0"/>
    <m/>
    <s v="96148"/>
    <n v="5"/>
    <n v="0"/>
    <n v="0"/>
    <n v="0"/>
    <n v="0"/>
    <n v="0"/>
    <s v="&gt;0"/>
    <n v="679"/>
    <m/>
    <x v="0"/>
    <s v="Placer"/>
    <m/>
  </r>
  <r>
    <n v="96150"/>
    <n v="66"/>
    <n v="51"/>
    <n v="117"/>
    <m/>
    <s v="96150"/>
    <n v="100"/>
    <n v="15"/>
    <n v="0"/>
    <n v="0"/>
    <n v="0"/>
    <n v="5"/>
    <s v="&gt;115"/>
    <n v="30369"/>
    <m/>
    <x v="460"/>
    <s v="El Dorado"/>
    <m/>
  </r>
  <r>
    <n v="96151"/>
    <n v="5"/>
    <n v="5"/>
    <s v="&gt;0"/>
    <m/>
    <s v="96151"/>
    <n v="11"/>
    <n v="0"/>
    <n v="0"/>
    <n v="0"/>
    <n v="0"/>
    <n v="0"/>
    <n v="11"/>
    <n v="0"/>
    <n v="1"/>
    <x v="2"/>
    <e v="#N/A"/>
    <m/>
  </r>
  <r>
    <n v="96155"/>
    <n v="0"/>
    <n v="5"/>
    <s v="&gt;0"/>
    <m/>
    <s v="96155"/>
    <n v="5"/>
    <n v="0"/>
    <n v="0"/>
    <n v="0"/>
    <n v="0"/>
    <n v="0"/>
    <s v="&gt;0"/>
    <n v="0"/>
    <m/>
    <x v="0"/>
    <s v="El Dorado"/>
    <m/>
  </r>
  <r>
    <n v="96156"/>
    <n v="5"/>
    <n v="0"/>
    <s v="&gt;0"/>
    <m/>
    <s v="96156"/>
    <n v="5"/>
    <n v="0"/>
    <n v="0"/>
    <n v="0"/>
    <n v="0"/>
    <n v="0"/>
    <s v="&gt;0"/>
    <n v="0"/>
    <n v="1"/>
    <x v="2"/>
    <e v="#N/A"/>
    <m/>
  </r>
  <r>
    <n v="96158"/>
    <n v="5"/>
    <n v="5"/>
    <s v="&gt;0"/>
    <m/>
    <s v="96158"/>
    <n v="5"/>
    <n v="0"/>
    <n v="0"/>
    <n v="0"/>
    <n v="0"/>
    <n v="0"/>
    <s v="&gt;0"/>
    <n v="0"/>
    <n v="1"/>
    <x v="2"/>
    <e v="#N/A"/>
    <m/>
  </r>
  <r>
    <n v="96160"/>
    <n v="5"/>
    <n v="5"/>
    <s v="&gt;0"/>
    <m/>
    <s v="96160"/>
    <n v="5"/>
    <n v="0"/>
    <n v="0"/>
    <n v="0"/>
    <n v="0"/>
    <n v="5"/>
    <s v="&gt;0"/>
    <n v="0"/>
    <n v="1"/>
    <x v="2"/>
    <e v="#N/A"/>
    <m/>
  </r>
  <r>
    <n v="96161"/>
    <n v="56"/>
    <n v="17"/>
    <n v="73"/>
    <m/>
    <s v="96161"/>
    <n v="67"/>
    <n v="5"/>
    <n v="0"/>
    <n v="0"/>
    <n v="0"/>
    <n v="5"/>
    <s v="&gt;67"/>
    <n v="18782"/>
    <m/>
    <x v="461"/>
    <s v="Placer"/>
    <m/>
  </r>
  <r>
    <n v="96162"/>
    <n v="5"/>
    <n v="5"/>
    <s v="&gt;0"/>
    <m/>
    <s v="96162"/>
    <n v="5"/>
    <n v="0"/>
    <n v="0"/>
    <n v="0"/>
    <n v="0"/>
    <n v="0"/>
    <s v="&gt;0"/>
    <n v="0"/>
    <n v="1"/>
    <x v="2"/>
    <e v="#N/A"/>
    <m/>
  </r>
  <r>
    <s v="INVLD"/>
    <n v="40"/>
    <n v="281"/>
    <n v="321"/>
    <m/>
    <s v="INVLD"/>
    <n v="63"/>
    <n v="14"/>
    <n v="5"/>
    <n v="5"/>
    <n v="5"/>
    <n v="236"/>
    <s v="&gt;313"/>
    <n v="0"/>
    <n v="1"/>
    <x v="2"/>
    <e v="#N/A"/>
    <m/>
  </r>
  <r>
    <s v="NonCA"/>
    <n v="91"/>
    <n v="144"/>
    <n v="235"/>
    <m/>
    <s v="NonCA"/>
    <n v="135"/>
    <n v="24"/>
    <n v="15"/>
    <n v="5"/>
    <n v="5"/>
    <n v="56"/>
    <s v="&gt;230"/>
    <n v="0"/>
    <n v="1"/>
    <x v="2"/>
    <e v="#N/A"/>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51394F4-C186-42C7-909C-D40D8B4F6527}" name="PivotTable2" cacheId="1"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467:K527"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1">
    <field x="16"/>
  </rowFields>
  <rowItems count="6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2F6FF11-71A6-4E84-89B2-3CCC8703CF30}"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2:K465"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showAll="0"/>
    <pivotField showAll="0"/>
  </pivotFields>
  <rowFields count="1">
    <field x="15"/>
  </rowFields>
  <rowItems count="46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BFECB3D-9726-4759-8452-99DDA191BE4E}" name="PivotTable3" cacheId="2"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529:K588"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h="1" x="133"/>
        <item h="1" x="62"/>
        <item h="1" x="292"/>
        <item h="1" x="330"/>
        <item h="1" x="94"/>
        <item h="1" x="169"/>
        <item h="1" x="455"/>
        <item h="1" x="401"/>
        <item h="1" x="293"/>
        <item h="1" x="180"/>
        <item h="1" x="442"/>
        <item h="1" x="360"/>
        <item h="1" x="294"/>
        <item h="1" x="134"/>
        <item h="1" x="52"/>
        <item h="1" x="394"/>
        <item h="1" x="223"/>
        <item h="1" x="38"/>
        <item h="1" x="202"/>
        <item h="1" x="224"/>
        <item h="1" x="277"/>
        <item h="1" x="362"/>
        <item h="1" x="402"/>
        <item h="1" x="40"/>
        <item h="1" x="203"/>
        <item h="1" x="69"/>
        <item h="1" x="208"/>
        <item h="1" x="115"/>
        <item h="1" x="135"/>
        <item h="1" x="116"/>
        <item h="1" x="5"/>
        <item h="1" x="41"/>
        <item h="1" x="269"/>
        <item h="1" x="295"/>
        <item h="1" x="329"/>
        <item h="1" x="6"/>
        <item h="1" x="137"/>
        <item h="1" x="428"/>
        <item h="1" x="235"/>
        <item h="1" x="395"/>
        <item h="1" x="117"/>
        <item h="1" x="53"/>
        <item h="1" x="118"/>
        <item h="1" x="181"/>
        <item h="1" x="296"/>
        <item h="1" x="270"/>
        <item h="1" x="225"/>
        <item h="1" x="28"/>
        <item h="1" x="67"/>
        <item h="1" x="63"/>
        <item h="1" x="119"/>
        <item h="1" x="234"/>
        <item h="1" x="138"/>
        <item h="1" x="120"/>
        <item h="1" x="297"/>
        <item h="1" x="191"/>
        <item h="1" x="346"/>
        <item h="1" x="158"/>
        <item h="1" x="347"/>
        <item h="1" x="101"/>
        <item h="1" x="260"/>
        <item h="1" x="192"/>
        <item h="1" x="49"/>
        <item h="1" x="121"/>
        <item h="1" x="364"/>
        <item h="1" x="39"/>
        <item h="1" x="429"/>
        <item h="1" x="71"/>
        <item h="1" x="72"/>
        <item h="1" x="241"/>
        <item h="1" x="95"/>
        <item h="1" x="404"/>
        <item h="1" x="73"/>
        <item h="1" x="298"/>
        <item h="1" x="382"/>
        <item h="1" x="383"/>
        <item h="1" x="242"/>
        <item h="1" x="122"/>
        <item h="1" x="205"/>
        <item h="1" x="425"/>
        <item h="1" x="139"/>
        <item h="1" x="430"/>
        <item h="1" x="3"/>
        <item h="1" x="7"/>
        <item h="1" x="299"/>
        <item h="1" x="206"/>
        <item h="1" x="444"/>
        <item h="1" x="187"/>
        <item h="1" x="111"/>
        <item h="1" x="334"/>
        <item h="1" x="165"/>
        <item h="1" x="337"/>
        <item h="1" x="74"/>
        <item h="1" x="396"/>
        <item h="1" x="8"/>
        <item h="1" x="348"/>
        <item h="1" x="30"/>
        <item h="1" x="272"/>
        <item h="1" x="163"/>
        <item h="1" x="301"/>
        <item h="1" x="405"/>
        <item h="1" x="207"/>
        <item h="1" x="123"/>
        <item h="1" x="85"/>
        <item h="1" x="243"/>
        <item h="1" x="406"/>
        <item h="1" x="445"/>
        <item h="1" x="244"/>
        <item h="1" x="9"/>
        <item h="1" x="54"/>
        <item h="1" x="318"/>
        <item h="1" x="446"/>
        <item h="1" x="188"/>
        <item h="1" x="103"/>
        <item h="1" x="124"/>
        <item h="1" x="302"/>
        <item h="1" x="75"/>
        <item h="1" x="10"/>
        <item h="1" x="407"/>
        <item h="1" x="328"/>
        <item h="1" x="100"/>
        <item h="1" x="366"/>
        <item h="1" x="104"/>
        <item h="1" x="447"/>
        <item h="1" x="393"/>
        <item h="1" x="209"/>
        <item h="1" x="336"/>
        <item h="1" x="303"/>
        <item h="1" x="210"/>
        <item h="1" x="397"/>
        <item h="1" x="193"/>
        <item h="1" x="245"/>
        <item h="1" x="408"/>
        <item h="1" x="140"/>
        <item h="1" x="385"/>
        <item h="1" x="448"/>
        <item h="1" x="398"/>
        <item h="1" x="291"/>
        <item h="1" x="178"/>
        <item h="1" x="246"/>
        <item h="1" x="304"/>
        <item h="1" x="254"/>
        <item h="1" x="182"/>
        <item h="1" x="409"/>
        <item h="1" x="183"/>
        <item h="1" x="11"/>
        <item h="1" x="350"/>
        <item h="1" x="61"/>
        <item h="1" x="77"/>
        <item h="1" x="201"/>
        <item h="1" x="261"/>
        <item h="1" x="136"/>
        <item h="1" x="431"/>
        <item h="1" x="262"/>
        <item h="1" x="432"/>
        <item h="1" x="226"/>
        <item h="1" x="227"/>
        <item h="1" x="367"/>
        <item h="1" x="273"/>
        <item h="1" x="211"/>
        <item h="1" x="43"/>
        <item h="1" x="12"/>
        <item h="1" x="305"/>
        <item h="1" x="386"/>
        <item h="1" x="152"/>
        <item h="1" x="306"/>
        <item h="1" x="13"/>
        <item h="1" x="141"/>
        <item h="1" x="142"/>
        <item h="1" x="271"/>
        <item h="1" x="351"/>
        <item h="1" x="125"/>
        <item h="1" x="368"/>
        <item h="1" x="48"/>
        <item h="1" x="14"/>
        <item h="1" x="212"/>
        <item h="1" x="126"/>
        <item h="1" x="96"/>
        <item h="1" x="113"/>
        <item h="1" x="112"/>
        <item h="1" x="79"/>
        <item h="1" x="24"/>
        <item h="1" x="410"/>
        <item h="1" x="161"/>
        <item h="1" x="70"/>
        <item h="1" x="411"/>
        <item h="1" x="412"/>
        <item h="1" x="81"/>
        <item h="1" x="247"/>
        <item h="1" x="263"/>
        <item h="1" x="248"/>
        <item h="1" x="55"/>
        <item h="1" x="31"/>
        <item h="1" x="97"/>
        <item h="1" x="32"/>
        <item h="1" x="29"/>
        <item h="1" x="78"/>
        <item h="1" x="127"/>
        <item h="1" x="80"/>
        <item h="1" x="307"/>
        <item h="1" x="167"/>
        <item h="1" x="168"/>
        <item h="1" x="173"/>
        <item h="1" x="166"/>
        <item h="1" x="151"/>
        <item h="1" x="162"/>
        <item h="1" x="387"/>
        <item h="1" x="42"/>
        <item h="1" x="236"/>
        <item h="1" x="338"/>
        <item h="1" x="369"/>
        <item h="1" x="15"/>
        <item h="1" x="98"/>
        <item h="1" x="213"/>
        <item h="1" x="413"/>
        <item h="1" x="214"/>
        <item h="1" x="433"/>
        <item h="1" x="308"/>
        <item h="1" x="370"/>
        <item h="1" x="361"/>
        <item h="1" x="143"/>
        <item h="1" x="44"/>
        <item h="1" x="228"/>
        <item h="1" x="51"/>
        <item h="1" x="414"/>
        <item h="1" x="45"/>
        <item h="1" x="275"/>
        <item h="1" x="274"/>
        <item h="1" x="1"/>
        <item h="1" x="249"/>
        <item h="1" x="352"/>
        <item h="1" x="457"/>
        <item h="1" x="16"/>
        <item h="1" x="250"/>
        <item h="1" x="17"/>
        <item h="1" x="237"/>
        <item h="1" x="18"/>
        <item h="1" x="371"/>
        <item h="1" x="264"/>
        <item h="1" x="309"/>
        <item h="1" x="427"/>
        <item h="1" x="19"/>
        <item h="1" x="215"/>
        <item h="1" x="251"/>
        <item h="1" x="157"/>
        <item h="1" x="276"/>
        <item h="1" x="372"/>
        <item h="1" x="339"/>
        <item h="1" x="279"/>
        <item h="1" x="353"/>
        <item h="1" x="176"/>
        <item h="1" x="365"/>
        <item h="1" x="56"/>
        <item h="1" x="449"/>
        <item h="1" x="84"/>
        <item h="1" x="33"/>
        <item h="1" x="265"/>
        <item h="1" x="82"/>
        <item h="1" x="194"/>
        <item h="1" x="310"/>
        <item h="1" x="153"/>
        <item h="1" x="229"/>
        <item h="1" x="450"/>
        <item h="1" x="280"/>
        <item h="1" x="154"/>
        <item h="1" x="311"/>
        <item h="1" x="99"/>
        <item h="1" x="144"/>
        <item h="1" x="434"/>
        <item h="1" x="312"/>
        <item h="1" x="373"/>
        <item h="1" x="164"/>
        <item h="1" x="184"/>
        <item h="1" x="34"/>
        <item h="1" x="340"/>
        <item h="1" x="374"/>
        <item h="1" x="327"/>
        <item h="1" x="313"/>
        <item h="1" x="105"/>
        <item h="1" x="195"/>
        <item h="1" x="83"/>
        <item h="1" x="172"/>
        <item h="1" x="252"/>
        <item h="1" x="314"/>
        <item h="1" x="435"/>
        <item h="1" x="436"/>
        <item h="1" x="196"/>
        <item h="1" x="266"/>
        <item h="1" x="281"/>
        <item h="1" x="114"/>
        <item h="1" x="128"/>
        <item h="1" x="238"/>
        <item h="1" x="289"/>
        <item h="1" x="20"/>
        <item h="1" x="437"/>
        <item h="1" x="46"/>
        <item h="1" x="253"/>
        <item h="1" x="59"/>
        <item h="1" x="230"/>
        <item h="1" x="375"/>
        <item h="1" x="155"/>
        <item h="1" x="341"/>
        <item h="1" x="35"/>
        <item h="1" x="315"/>
        <item h="1" x="231"/>
        <item h="1" x="316"/>
        <item h="1" x="186"/>
        <item h="1" x="416"/>
        <item h="1" x="300"/>
        <item h="1" x="317"/>
        <item h="1" x="417"/>
        <item h="1" x="388"/>
        <item h="1" x="86"/>
        <item h="1" x="197"/>
        <item h="1" x="217"/>
        <item h="1" x="458"/>
        <item h="1" x="278"/>
        <item h="1" x="106"/>
        <item h="1" x="418"/>
        <item h="1" x="68"/>
        <item h="1" x="129"/>
        <item h="1" x="21"/>
        <item h="1" x="175"/>
        <item h="1" x="451"/>
        <item h="1" x="441"/>
        <item h="1" x="146"/>
        <item h="1" x="22"/>
        <item h="1" x="282"/>
        <item h="1" x="255"/>
        <item h="1" x="147"/>
        <item h="1" x="331"/>
        <item h="1" x="239"/>
        <item h="1" x="399"/>
        <item h="1" x="319"/>
        <item h="1" x="376"/>
        <item h="1" x="377"/>
        <item h="1" x="150"/>
        <item h="1" x="419"/>
        <item h="1" x="335"/>
        <item h="1" x="87"/>
        <item h="1" x="415"/>
        <item h="1" x="342"/>
        <item h="1" x="426"/>
        <item h="1" x="259"/>
        <item h="1" x="343"/>
        <item h="1" x="149"/>
        <item h="1" x="284"/>
        <item h="1" x="285"/>
        <item h="1" x="170"/>
        <item h="1" x="102"/>
        <item h="1" x="88"/>
        <item h="1" x="66"/>
        <item h="1" x="288"/>
        <item h="1" x="89"/>
        <item h="1" x="156"/>
        <item h="1" x="257"/>
        <item h="1" x="345"/>
        <item h="1" x="354"/>
        <item h="1" x="171"/>
        <item h="1" x="321"/>
        <item h="1" x="222"/>
        <item h="1" x="107"/>
        <item h="1" x="60"/>
        <item h="1" x="290"/>
        <item h="1" x="332"/>
        <item h="1" x="322"/>
        <item h="1" x="256"/>
        <item h="1" x="177"/>
        <item h="1" x="200"/>
        <item h="1" x="355"/>
        <item h="1" x="65"/>
        <item h="1" x="356"/>
        <item h="1" x="36"/>
        <item h="1" x="232"/>
        <item h="1" x="25"/>
        <item h="1" x="198"/>
        <item h="1" x="381"/>
        <item h="1" x="108"/>
        <item h="1" x="358"/>
        <item h="1" x="344"/>
        <item h="1" x="357"/>
        <item h="1" x="47"/>
        <item h="1" x="267"/>
        <item h="1" x="389"/>
        <item h="1" x="258"/>
        <item h="1" x="204"/>
        <item h="1" x="443"/>
        <item h="1" x="57"/>
        <item h="1" x="50"/>
        <item h="1" x="199"/>
        <item h="1" x="109"/>
        <item h="1" x="268"/>
        <item h="1" x="233"/>
        <item h="1" x="390"/>
        <item h="1" x="378"/>
        <item h="1" x="76"/>
        <item h="1" x="23"/>
        <item h="1" x="460"/>
        <item h="1" x="58"/>
        <item h="1" x="286"/>
        <item h="1" x="320"/>
        <item h="1" x="37"/>
        <item h="1" x="359"/>
        <item h="1" x="287"/>
        <item h="1" x="456"/>
        <item h="1" x="420"/>
        <item h="1" x="216"/>
        <item h="1" x="240"/>
        <item h="1" x="452"/>
        <item h="1" x="159"/>
        <item h="1" x="90"/>
        <item h="1" x="64"/>
        <item h="1" x="333"/>
        <item h="1" x="26"/>
        <item h="1" x="363"/>
        <item h="1" x="400"/>
        <item h="1" x="461"/>
        <item h="1" x="218"/>
        <item h="1" x="459"/>
        <item h="1" x="379"/>
        <item h="1" x="179"/>
        <item h="1" x="130"/>
        <item h="1" x="391"/>
        <item x="0"/>
        <item h="1" x="323"/>
        <item h="1" x="91"/>
        <item h="1" x="421"/>
        <item h="1" x="324"/>
        <item h="1" x="190"/>
        <item h="1" x="4"/>
        <item h="1" x="145"/>
        <item h="1" x="185"/>
        <item h="1" x="219"/>
        <item h="1" x="110"/>
        <item h="1" x="92"/>
        <item h="1" x="325"/>
        <item h="1" x="220"/>
        <item h="1" x="380"/>
        <item h="1" x="349"/>
        <item h="1" x="453"/>
        <item h="1" x="93"/>
        <item h="1" x="403"/>
        <item h="1" x="174"/>
        <item h="1" x="131"/>
        <item h="1" x="422"/>
        <item h="1" x="27"/>
        <item h="1" x="160"/>
        <item h="1" x="438"/>
        <item h="1" x="392"/>
        <item h="1" x="439"/>
        <item h="1" x="384"/>
        <item h="1" x="423"/>
        <item h="1" x="221"/>
        <item h="1" x="424"/>
        <item h="1" x="283"/>
        <item h="1" x="189"/>
        <item h="1" x="326"/>
        <item h="1" x="454"/>
        <item h="1" x="440"/>
        <item h="1" x="148"/>
        <item h="1" x="132"/>
        <item h="1"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2">
    <field x="15"/>
    <field x="16"/>
  </rowFields>
  <rowItems count="59">
    <i>
      <x v="423"/>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8"/>
    </i>
    <i r="1">
      <x v="39"/>
    </i>
    <i r="1">
      <x v="40"/>
    </i>
    <i r="1">
      <x v="41"/>
    </i>
    <i r="1">
      <x v="42"/>
    </i>
    <i r="1">
      <x v="43"/>
    </i>
    <i r="1">
      <x v="44"/>
    </i>
    <i r="1">
      <x v="45"/>
    </i>
    <i r="1">
      <x v="46"/>
    </i>
    <i r="1">
      <x v="47"/>
    </i>
    <i r="1">
      <x v="48"/>
    </i>
    <i r="1">
      <x v="49"/>
    </i>
    <i r="1">
      <x v="50"/>
    </i>
    <i r="1">
      <x v="51"/>
    </i>
    <i r="1">
      <x v="52"/>
    </i>
    <i r="1">
      <x v="53"/>
    </i>
    <i r="1">
      <x v="54"/>
    </i>
    <i r="1">
      <x v="55"/>
    </i>
    <i r="1">
      <x v="56"/>
    </i>
    <i r="1">
      <x v="57"/>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JVREAP_MicrosoftTheme_WhiteBG">
  <a:themeElements>
    <a:clrScheme name="SJV_REAP">
      <a:dk1>
        <a:sysClr val="windowText" lastClr="000000"/>
      </a:dk1>
      <a:lt1>
        <a:sysClr val="window" lastClr="FFFFFF"/>
      </a:lt1>
      <a:dk2>
        <a:srgbClr val="00354E"/>
      </a:dk2>
      <a:lt2>
        <a:srgbClr val="EEECE1"/>
      </a:lt2>
      <a:accent1>
        <a:srgbClr val="68BD45"/>
      </a:accent1>
      <a:accent2>
        <a:srgbClr val="169ABC"/>
      </a:accent2>
      <a:accent3>
        <a:srgbClr val="CB9731"/>
      </a:accent3>
      <a:accent4>
        <a:srgbClr val="D14F27"/>
      </a:accent4>
      <a:accent5>
        <a:srgbClr val="4BACC6"/>
      </a:accent5>
      <a:accent6>
        <a:srgbClr val="F79646"/>
      </a:accent6>
      <a:hlink>
        <a:srgbClr val="169ABC"/>
      </a:hlink>
      <a:folHlink>
        <a:srgbClr val="800080"/>
      </a:folHlink>
    </a:clrScheme>
    <a:fontScheme name="Custom 1">
      <a:majorFont>
        <a:latin typeface="Calibri Bold"/>
        <a:ea typeface=""/>
        <a:cs typeface=""/>
      </a:majorFont>
      <a:minorFont>
        <a:latin typeface="Calibri Light"/>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SJVREAP_MicrosoftTheme_WhiteBG" id="{B0D101E4-1D50-45D4-B7F4-28E2C18F148F}" vid="{6419B67B-8D17-48DF-ADEB-11A636391C08}"/>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3DA72-B735-4C4B-A2FC-84605025E183}">
  <sheetPr>
    <tabColor theme="0" tint="-0.499984740745262"/>
  </sheetPr>
  <dimension ref="A1:I127"/>
  <sheetViews>
    <sheetView tabSelected="1" zoomScaleNormal="100" workbookViewId="0">
      <pane xSplit="1" ySplit="12" topLeftCell="B13" activePane="bottomRight" state="frozen"/>
      <selection pane="topRight" activeCell="B1" sqref="B1"/>
      <selection pane="bottomLeft" activeCell="A9" sqref="A9"/>
      <selection pane="bottomRight" sqref="A1:G1"/>
    </sheetView>
  </sheetViews>
  <sheetFormatPr defaultRowHeight="14.4" x14ac:dyDescent="0.3"/>
  <cols>
    <col min="2" max="2" width="15.21875" style="33" customWidth="1"/>
    <col min="3" max="3" width="52.44140625" style="24" customWidth="1"/>
    <col min="4" max="4" width="39.109375" style="24" customWidth="1"/>
    <col min="5" max="5" width="15.33203125" style="24" customWidth="1"/>
    <col min="6" max="6" width="25.109375" style="24" customWidth="1"/>
    <col min="7" max="7" width="45.44140625" customWidth="1"/>
  </cols>
  <sheetData>
    <row r="1" spans="1:9" s="45" customFormat="1" ht="18" customHeight="1" x14ac:dyDescent="0.3">
      <c r="A1" s="340" t="s">
        <v>2392</v>
      </c>
      <c r="B1" s="340"/>
      <c r="C1" s="340"/>
      <c r="D1" s="340"/>
      <c r="E1" s="340"/>
      <c r="F1" s="340"/>
      <c r="G1" s="340"/>
      <c r="H1"/>
      <c r="I1"/>
    </row>
    <row r="2" spans="1:9" x14ac:dyDescent="0.3">
      <c r="A2" s="72" t="s">
        <v>0</v>
      </c>
      <c r="B2" s="244" t="s">
        <v>2576</v>
      </c>
      <c r="C2" s="341"/>
      <c r="D2" s="341"/>
      <c r="E2" s="341"/>
      <c r="F2" s="341"/>
      <c r="G2" s="341"/>
    </row>
    <row r="3" spans="1:9" x14ac:dyDescent="0.3">
      <c r="A3" s="72" t="s">
        <v>2</v>
      </c>
      <c r="B3" s="244" t="s">
        <v>2577</v>
      </c>
      <c r="C3" s="341"/>
      <c r="D3" s="341"/>
      <c r="E3" s="341"/>
      <c r="F3" s="341"/>
      <c r="G3" s="341"/>
    </row>
    <row r="4" spans="1:9" ht="3.6" customHeight="1" x14ac:dyDescent="0.3"/>
    <row r="5" spans="1:9" ht="28.2" customHeight="1" x14ac:dyDescent="0.3">
      <c r="B5" s="344" t="s">
        <v>3</v>
      </c>
      <c r="C5" s="342" t="str">
        <f>_xlfn.CONCAT("This data workbook is a socioeconomic and housing data profile for the ",B2,". It was prepared as part of the San Joaquin Valley (SJV) Regional Early Action Project (REAP) report Taking Stock: A Comprehensive Housing Report for the San Joaquin Valley in 2022.")</f>
        <v>This data workbook is a socioeconomic and housing data profile for the Unincorporated Kings County. It was prepared as part of the San Joaquin Valley (SJV) Regional Early Action Project (REAP) report Taking Stock: A Comprehensive Housing Report for the San Joaquin Valley in 2022.</v>
      </c>
      <c r="D5" s="343"/>
      <c r="E5" s="343"/>
      <c r="F5" s="343"/>
      <c r="G5" s="343"/>
    </row>
    <row r="6" spans="1:9" ht="28.95" customHeight="1" x14ac:dyDescent="0.3">
      <c r="B6" s="345"/>
      <c r="C6" s="338" t="s">
        <v>2462</v>
      </c>
      <c r="D6" s="343"/>
      <c r="E6" s="343"/>
      <c r="F6" s="343"/>
      <c r="G6" s="343"/>
    </row>
    <row r="7" spans="1:9" ht="71.400000000000006" customHeight="1" x14ac:dyDescent="0.3">
      <c r="B7" s="345"/>
      <c r="C7" s="338" t="s">
        <v>2463</v>
      </c>
      <c r="D7" s="339"/>
      <c r="E7" s="339"/>
      <c r="F7" s="339"/>
      <c r="G7" s="339"/>
    </row>
    <row r="8" spans="1:9" ht="28.2" customHeight="1" x14ac:dyDescent="0.3">
      <c r="B8" s="345"/>
      <c r="C8" s="338" t="s">
        <v>2571</v>
      </c>
      <c r="D8" s="346"/>
      <c r="E8" s="346"/>
      <c r="F8" s="346"/>
      <c r="G8" s="346"/>
    </row>
    <row r="9" spans="1:9" ht="28.2" customHeight="1" x14ac:dyDescent="0.3">
      <c r="B9" s="345"/>
      <c r="C9" s="338" t="s">
        <v>2461</v>
      </c>
      <c r="D9" s="339"/>
      <c r="E9" s="339"/>
      <c r="F9" s="339"/>
      <c r="G9" s="339"/>
    </row>
    <row r="10" spans="1:9" ht="28.95" customHeight="1" x14ac:dyDescent="0.3">
      <c r="B10" s="345"/>
      <c r="C10" s="347" t="s">
        <v>2581</v>
      </c>
      <c r="D10" s="339"/>
      <c r="E10" s="339"/>
      <c r="F10" s="339"/>
      <c r="G10" s="339"/>
    </row>
    <row r="11" spans="1:9" ht="5.4" customHeight="1" x14ac:dyDescent="0.3">
      <c r="B11" s="36"/>
      <c r="C11" s="93"/>
      <c r="D11" s="93"/>
      <c r="E11" s="93"/>
      <c r="F11" s="93"/>
      <c r="G11" s="93"/>
    </row>
    <row r="12" spans="1:9" ht="18" customHeight="1" x14ac:dyDescent="0.3">
      <c r="B12" s="331" t="s">
        <v>4</v>
      </c>
      <c r="C12" s="332"/>
      <c r="D12" s="332"/>
      <c r="E12" s="332"/>
      <c r="F12" s="332"/>
      <c r="G12" s="332"/>
    </row>
    <row r="13" spans="1:9" x14ac:dyDescent="0.3">
      <c r="B13" s="32"/>
    </row>
    <row r="14" spans="1:9" ht="28.8" x14ac:dyDescent="0.3">
      <c r="B14" s="32"/>
      <c r="C14" s="92" t="s">
        <v>5</v>
      </c>
      <c r="D14" s="92" t="s">
        <v>2390</v>
      </c>
      <c r="E14" s="92" t="s">
        <v>2391</v>
      </c>
      <c r="F14" s="92" t="s">
        <v>2383</v>
      </c>
      <c r="G14" s="213" t="s">
        <v>6</v>
      </c>
    </row>
    <row r="15" spans="1:9" x14ac:dyDescent="0.3">
      <c r="B15" s="316" t="s">
        <v>7</v>
      </c>
      <c r="C15" s="147" t="s">
        <v>8</v>
      </c>
      <c r="D15" s="148" t="s">
        <v>9</v>
      </c>
      <c r="E15" s="24" t="s">
        <v>10</v>
      </c>
      <c r="F15" s="164"/>
      <c r="G15" s="214"/>
    </row>
    <row r="16" spans="1:9" ht="28.8" x14ac:dyDescent="0.3">
      <c r="B16" s="317"/>
      <c r="C16" s="149" t="s">
        <v>11</v>
      </c>
      <c r="D16" s="87" t="s">
        <v>9</v>
      </c>
      <c r="E16" s="24" t="s">
        <v>12</v>
      </c>
      <c r="G16" s="215" t="s">
        <v>13</v>
      </c>
    </row>
    <row r="17" spans="2:7" x14ac:dyDescent="0.3">
      <c r="B17" s="317"/>
      <c r="C17" s="149" t="s">
        <v>14</v>
      </c>
      <c r="D17" s="87" t="s">
        <v>9</v>
      </c>
      <c r="E17" s="24" t="s">
        <v>10</v>
      </c>
      <c r="G17" s="216"/>
    </row>
    <row r="18" spans="2:7" x14ac:dyDescent="0.3">
      <c r="B18" s="317"/>
      <c r="C18" s="149" t="s">
        <v>15</v>
      </c>
      <c r="D18" s="87" t="s">
        <v>9</v>
      </c>
      <c r="E18" s="24" t="s">
        <v>10</v>
      </c>
      <c r="G18" s="215" t="s">
        <v>16</v>
      </c>
    </row>
    <row r="19" spans="2:7" x14ac:dyDescent="0.3">
      <c r="B19" s="317"/>
      <c r="C19" s="149" t="s">
        <v>17</v>
      </c>
      <c r="D19" s="87" t="s">
        <v>9</v>
      </c>
      <c r="E19" s="24" t="s">
        <v>10</v>
      </c>
      <c r="G19" s="216"/>
    </row>
    <row r="20" spans="2:7" x14ac:dyDescent="0.3">
      <c r="B20" s="317"/>
      <c r="C20" s="149" t="s">
        <v>18</v>
      </c>
      <c r="D20" s="87" t="s">
        <v>9</v>
      </c>
      <c r="E20" s="24" t="s">
        <v>10</v>
      </c>
      <c r="G20" s="216"/>
    </row>
    <row r="21" spans="2:7" ht="28.8" x14ac:dyDescent="0.3">
      <c r="B21" s="317"/>
      <c r="C21" s="150" t="s">
        <v>19</v>
      </c>
      <c r="D21" s="87" t="s">
        <v>9</v>
      </c>
      <c r="E21" s="24" t="s">
        <v>12</v>
      </c>
      <c r="G21" s="215" t="s">
        <v>20</v>
      </c>
    </row>
    <row r="22" spans="2:7" x14ac:dyDescent="0.3">
      <c r="B22" s="317"/>
      <c r="C22" s="151" t="s">
        <v>21</v>
      </c>
      <c r="D22" s="87" t="s">
        <v>9</v>
      </c>
      <c r="E22" s="24" t="s">
        <v>12</v>
      </c>
      <c r="G22" s="217"/>
    </row>
    <row r="23" spans="2:7" ht="28.8" x14ac:dyDescent="0.3">
      <c r="B23" s="317"/>
      <c r="C23" s="152" t="s">
        <v>22</v>
      </c>
      <c r="D23" s="87" t="s">
        <v>23</v>
      </c>
      <c r="E23" s="24" t="s">
        <v>10</v>
      </c>
      <c r="G23" s="217"/>
    </row>
    <row r="24" spans="2:7" ht="28.8" x14ac:dyDescent="0.3">
      <c r="B24" s="317"/>
      <c r="C24" s="152" t="s">
        <v>24</v>
      </c>
      <c r="D24" s="87" t="s">
        <v>23</v>
      </c>
      <c r="E24" s="24" t="s">
        <v>10</v>
      </c>
      <c r="G24" s="218" t="s">
        <v>25</v>
      </c>
    </row>
    <row r="25" spans="2:7" ht="28.8" x14ac:dyDescent="0.3">
      <c r="B25" s="317"/>
      <c r="C25" s="152" t="s">
        <v>26</v>
      </c>
      <c r="D25" s="87" t="s">
        <v>23</v>
      </c>
      <c r="E25" s="24" t="s">
        <v>10</v>
      </c>
      <c r="G25" s="218" t="s">
        <v>27</v>
      </c>
    </row>
    <row r="26" spans="2:7" ht="28.8" x14ac:dyDescent="0.3">
      <c r="B26" s="317"/>
      <c r="C26" s="152" t="s">
        <v>28</v>
      </c>
      <c r="D26" s="87" t="s">
        <v>29</v>
      </c>
      <c r="E26" s="24" t="s">
        <v>10</v>
      </c>
      <c r="G26" s="218"/>
    </row>
    <row r="27" spans="2:7" ht="28.8" x14ac:dyDescent="0.3">
      <c r="B27" s="317"/>
      <c r="C27" s="152" t="s">
        <v>30</v>
      </c>
      <c r="D27" s="87" t="s">
        <v>29</v>
      </c>
      <c r="E27" s="24" t="s">
        <v>12</v>
      </c>
      <c r="G27" s="218"/>
    </row>
    <row r="28" spans="2:7" ht="28.8" x14ac:dyDescent="0.3">
      <c r="B28" s="317"/>
      <c r="C28" s="152" t="s">
        <v>31</v>
      </c>
      <c r="D28" s="87" t="s">
        <v>9</v>
      </c>
      <c r="E28" s="24" t="s">
        <v>10</v>
      </c>
      <c r="G28" s="217"/>
    </row>
    <row r="29" spans="2:7" ht="28.8" x14ac:dyDescent="0.3">
      <c r="B29" s="317"/>
      <c r="C29" s="323" t="s">
        <v>32</v>
      </c>
      <c r="D29" s="87" t="s">
        <v>9</v>
      </c>
      <c r="E29" s="24" t="s">
        <v>10</v>
      </c>
      <c r="G29" s="218" t="s">
        <v>33</v>
      </c>
    </row>
    <row r="30" spans="2:7" ht="28.8" x14ac:dyDescent="0.3">
      <c r="B30" s="317"/>
      <c r="C30" s="324"/>
      <c r="D30" s="87" t="s">
        <v>9</v>
      </c>
      <c r="E30" s="24" t="s">
        <v>12</v>
      </c>
      <c r="G30" s="218" t="s">
        <v>2545</v>
      </c>
    </row>
    <row r="31" spans="2:7" ht="28.8" x14ac:dyDescent="0.3">
      <c r="B31" s="317"/>
      <c r="C31" s="152" t="s">
        <v>34</v>
      </c>
      <c r="D31" s="87" t="s">
        <v>9</v>
      </c>
      <c r="E31" s="24" t="s">
        <v>12</v>
      </c>
      <c r="G31" s="218" t="s">
        <v>2546</v>
      </c>
    </row>
    <row r="32" spans="2:7" ht="43.2" x14ac:dyDescent="0.3">
      <c r="B32" s="317"/>
      <c r="C32" s="152" t="s">
        <v>2407</v>
      </c>
      <c r="D32" s="87" t="s">
        <v>35</v>
      </c>
      <c r="E32" s="24" t="s">
        <v>10</v>
      </c>
      <c r="F32" s="24" t="s">
        <v>2464</v>
      </c>
      <c r="G32" s="218"/>
    </row>
    <row r="33" spans="2:7" ht="43.8" thickBot="1" x14ac:dyDescent="0.35">
      <c r="B33" s="317"/>
      <c r="C33" s="153" t="s">
        <v>2408</v>
      </c>
      <c r="D33" s="154" t="s">
        <v>35</v>
      </c>
      <c r="E33" s="208" t="s">
        <v>10</v>
      </c>
      <c r="F33" s="165" t="s">
        <v>2465</v>
      </c>
      <c r="G33" s="219"/>
    </row>
    <row r="34" spans="2:7" x14ac:dyDescent="0.3">
      <c r="B34"/>
      <c r="C34" s="126"/>
      <c r="G34" s="126"/>
    </row>
    <row r="35" spans="2:7" ht="29.4" thickBot="1" x14ac:dyDescent="0.35">
      <c r="B35" s="137"/>
      <c r="C35" s="123" t="s">
        <v>5</v>
      </c>
      <c r="D35" s="123" t="s">
        <v>2390</v>
      </c>
      <c r="E35" s="123" t="s">
        <v>2391</v>
      </c>
      <c r="F35" s="123" t="s">
        <v>2383</v>
      </c>
      <c r="G35" s="220" t="s">
        <v>6</v>
      </c>
    </row>
    <row r="36" spans="2:7" ht="28.8" x14ac:dyDescent="0.3">
      <c r="B36" s="321" t="s">
        <v>36</v>
      </c>
      <c r="C36" s="127" t="s">
        <v>37</v>
      </c>
      <c r="D36" s="143" t="s">
        <v>38</v>
      </c>
      <c r="E36" s="24" t="s">
        <v>12</v>
      </c>
      <c r="F36" s="168"/>
      <c r="G36" s="221" t="s">
        <v>2547</v>
      </c>
    </row>
    <row r="37" spans="2:7" x14ac:dyDescent="0.3">
      <c r="B37" s="322"/>
      <c r="C37" s="128" t="s">
        <v>39</v>
      </c>
      <c r="D37" s="87" t="s">
        <v>38</v>
      </c>
      <c r="E37" s="24" t="s">
        <v>10</v>
      </c>
      <c r="G37" s="222" t="s">
        <v>40</v>
      </c>
    </row>
    <row r="38" spans="2:7" ht="28.8" x14ac:dyDescent="0.3">
      <c r="B38" s="322"/>
      <c r="C38" s="128" t="s">
        <v>41</v>
      </c>
      <c r="D38" s="87" t="s">
        <v>42</v>
      </c>
      <c r="E38" s="24" t="s">
        <v>10</v>
      </c>
      <c r="G38" s="222" t="s">
        <v>43</v>
      </c>
    </row>
    <row r="39" spans="2:7" ht="28.8" x14ac:dyDescent="0.3">
      <c r="B39" s="322"/>
      <c r="C39" s="128" t="s">
        <v>44</v>
      </c>
      <c r="D39" s="87" t="s">
        <v>42</v>
      </c>
      <c r="E39" s="24" t="s">
        <v>10</v>
      </c>
      <c r="G39" s="222"/>
    </row>
    <row r="40" spans="2:7" x14ac:dyDescent="0.3">
      <c r="B40" s="322"/>
      <c r="C40" s="128" t="s">
        <v>45</v>
      </c>
      <c r="D40" s="87" t="s">
        <v>38</v>
      </c>
      <c r="E40" s="24" t="s">
        <v>10</v>
      </c>
      <c r="G40" s="223"/>
    </row>
    <row r="41" spans="2:7" x14ac:dyDescent="0.3">
      <c r="B41" s="322"/>
      <c r="C41" s="280" t="s">
        <v>46</v>
      </c>
      <c r="D41" s="87" t="s">
        <v>47</v>
      </c>
      <c r="E41" s="24" t="s">
        <v>10</v>
      </c>
      <c r="G41" s="223"/>
    </row>
    <row r="42" spans="2:7" ht="28.8" x14ac:dyDescent="0.3">
      <c r="B42" s="322"/>
      <c r="C42" s="280" t="s">
        <v>2559</v>
      </c>
      <c r="D42" s="87" t="s">
        <v>47</v>
      </c>
      <c r="E42" s="24" t="s">
        <v>12</v>
      </c>
      <c r="G42" s="222" t="s">
        <v>48</v>
      </c>
    </row>
    <row r="43" spans="2:7" ht="28.8" x14ac:dyDescent="0.3">
      <c r="B43" s="322"/>
      <c r="C43" s="209" t="s">
        <v>49</v>
      </c>
      <c r="D43" s="87" t="s">
        <v>50</v>
      </c>
      <c r="E43" s="24" t="s">
        <v>10</v>
      </c>
      <c r="F43" s="24" t="s">
        <v>2466</v>
      </c>
      <c r="G43" s="222"/>
    </row>
    <row r="44" spans="2:7" ht="28.8" x14ac:dyDescent="0.3">
      <c r="B44" s="322"/>
      <c r="C44" s="128" t="s">
        <v>51</v>
      </c>
      <c r="D44" s="87" t="s">
        <v>52</v>
      </c>
      <c r="E44" s="24" t="s">
        <v>10</v>
      </c>
      <c r="F44" s="24" t="s">
        <v>2466</v>
      </c>
      <c r="G44" s="222"/>
    </row>
    <row r="45" spans="2:7" x14ac:dyDescent="0.3">
      <c r="B45" s="322"/>
      <c r="C45" s="210" t="s">
        <v>53</v>
      </c>
      <c r="D45" s="87" t="s">
        <v>52</v>
      </c>
      <c r="E45" s="24" t="s">
        <v>10</v>
      </c>
      <c r="G45" s="222"/>
    </row>
    <row r="46" spans="2:7" ht="28.8" x14ac:dyDescent="0.3">
      <c r="B46" s="322"/>
      <c r="C46" s="128" t="s">
        <v>54</v>
      </c>
      <c r="D46" s="87" t="s">
        <v>52</v>
      </c>
      <c r="E46" s="24" t="s">
        <v>10</v>
      </c>
      <c r="F46" s="24" t="s">
        <v>2466</v>
      </c>
      <c r="G46" s="222"/>
    </row>
    <row r="47" spans="2:7" ht="28.8" x14ac:dyDescent="0.3">
      <c r="B47" s="322"/>
      <c r="C47" s="128" t="s">
        <v>55</v>
      </c>
      <c r="D47" s="87" t="s">
        <v>52</v>
      </c>
      <c r="E47" s="24" t="s">
        <v>10</v>
      </c>
      <c r="G47" s="222"/>
    </row>
    <row r="48" spans="2:7" x14ac:dyDescent="0.3">
      <c r="B48" s="322"/>
      <c r="C48" s="128" t="s">
        <v>56</v>
      </c>
      <c r="D48" s="87" t="s">
        <v>57</v>
      </c>
      <c r="E48" s="24" t="s">
        <v>10</v>
      </c>
      <c r="G48" s="222" t="s">
        <v>58</v>
      </c>
    </row>
    <row r="49" spans="2:7" x14ac:dyDescent="0.3">
      <c r="B49" s="322"/>
      <c r="C49" s="128" t="s">
        <v>59</v>
      </c>
      <c r="D49" s="87" t="s">
        <v>57</v>
      </c>
      <c r="E49" s="24" t="s">
        <v>10</v>
      </c>
      <c r="G49" s="222" t="s">
        <v>60</v>
      </c>
    </row>
    <row r="50" spans="2:7" ht="28.8" x14ac:dyDescent="0.3">
      <c r="B50" s="322"/>
      <c r="C50" s="128" t="s">
        <v>61</v>
      </c>
      <c r="D50" s="87" t="s">
        <v>57</v>
      </c>
      <c r="E50" s="24" t="s">
        <v>12</v>
      </c>
      <c r="G50" s="222" t="s">
        <v>62</v>
      </c>
    </row>
    <row r="51" spans="2:7" x14ac:dyDescent="0.3">
      <c r="B51" s="322"/>
      <c r="C51" s="144" t="s">
        <v>63</v>
      </c>
      <c r="D51" s="87" t="s">
        <v>64</v>
      </c>
      <c r="E51" s="24" t="s">
        <v>10</v>
      </c>
      <c r="G51" s="224"/>
    </row>
    <row r="52" spans="2:7" x14ac:dyDescent="0.3">
      <c r="B52" s="322"/>
      <c r="C52" s="144" t="s">
        <v>65</v>
      </c>
      <c r="D52" s="87" t="s">
        <v>64</v>
      </c>
      <c r="E52" s="24" t="s">
        <v>10</v>
      </c>
      <c r="G52" s="224"/>
    </row>
    <row r="53" spans="2:7" ht="28.8" x14ac:dyDescent="0.3">
      <c r="B53" s="322"/>
      <c r="C53" s="281" t="s">
        <v>66</v>
      </c>
      <c r="D53" s="87" t="s">
        <v>67</v>
      </c>
      <c r="E53" s="24" t="s">
        <v>2393</v>
      </c>
      <c r="F53" s="24" t="s">
        <v>2467</v>
      </c>
      <c r="G53" s="224" t="s">
        <v>2556</v>
      </c>
    </row>
    <row r="54" spans="2:7" ht="28.8" x14ac:dyDescent="0.3">
      <c r="B54" s="322"/>
      <c r="C54" s="281" t="s">
        <v>2555</v>
      </c>
      <c r="D54" s="87"/>
      <c r="E54" s="24" t="s">
        <v>2393</v>
      </c>
      <c r="F54" s="24" t="s">
        <v>2467</v>
      </c>
      <c r="G54" s="224"/>
    </row>
    <row r="55" spans="2:7" ht="43.2" x14ac:dyDescent="0.3">
      <c r="B55" s="322"/>
      <c r="C55" s="281" t="s">
        <v>2382</v>
      </c>
      <c r="D55" s="87" t="s">
        <v>67</v>
      </c>
      <c r="E55" s="24" t="s">
        <v>2393</v>
      </c>
      <c r="F55" s="24" t="s">
        <v>2467</v>
      </c>
      <c r="G55" s="224" t="s">
        <v>68</v>
      </c>
    </row>
    <row r="56" spans="2:7" ht="28.8" x14ac:dyDescent="0.3">
      <c r="B56" s="322"/>
      <c r="C56" s="144" t="s">
        <v>69</v>
      </c>
      <c r="D56" s="87" t="s">
        <v>50</v>
      </c>
      <c r="E56" s="24" t="s">
        <v>10</v>
      </c>
      <c r="F56" s="24" t="s">
        <v>2466</v>
      </c>
      <c r="G56" s="225"/>
    </row>
    <row r="57" spans="2:7" ht="28.8" x14ac:dyDescent="0.3">
      <c r="B57" s="322"/>
      <c r="C57" s="144" t="s">
        <v>70</v>
      </c>
      <c r="D57" s="87" t="s">
        <v>50</v>
      </c>
      <c r="E57" s="24" t="s">
        <v>10</v>
      </c>
      <c r="F57" s="24" t="s">
        <v>2466</v>
      </c>
      <c r="G57" s="224" t="s">
        <v>71</v>
      </c>
    </row>
    <row r="58" spans="2:7" ht="28.8" x14ac:dyDescent="0.3">
      <c r="B58" s="322"/>
      <c r="C58" s="281" t="s">
        <v>72</v>
      </c>
      <c r="D58" s="87" t="s">
        <v>67</v>
      </c>
      <c r="E58" s="24" t="s">
        <v>2393</v>
      </c>
      <c r="F58" s="24" t="s">
        <v>2467</v>
      </c>
      <c r="G58" s="225"/>
    </row>
    <row r="59" spans="2:7" ht="28.8" x14ac:dyDescent="0.3">
      <c r="B59" s="322"/>
      <c r="C59" s="281" t="s">
        <v>2557</v>
      </c>
      <c r="D59" s="87" t="s">
        <v>67</v>
      </c>
      <c r="E59" s="24" t="s">
        <v>2393</v>
      </c>
      <c r="F59" s="24" t="s">
        <v>2467</v>
      </c>
      <c r="G59" s="224" t="s">
        <v>2558</v>
      </c>
    </row>
    <row r="60" spans="2:7" ht="28.8" x14ac:dyDescent="0.3">
      <c r="B60" s="322"/>
      <c r="C60" s="281" t="s">
        <v>73</v>
      </c>
      <c r="D60" s="87" t="s">
        <v>67</v>
      </c>
      <c r="E60" s="24" t="s">
        <v>2393</v>
      </c>
      <c r="F60" s="24" t="s">
        <v>2467</v>
      </c>
      <c r="G60" s="224" t="s">
        <v>2548</v>
      </c>
    </row>
    <row r="61" spans="2:7" ht="28.8" x14ac:dyDescent="0.3">
      <c r="B61" s="322"/>
      <c r="C61" s="144" t="s">
        <v>74</v>
      </c>
      <c r="D61" s="87" t="s">
        <v>50</v>
      </c>
      <c r="E61" s="24" t="s">
        <v>10</v>
      </c>
      <c r="F61" s="24" t="s">
        <v>2466</v>
      </c>
      <c r="G61" s="225"/>
    </row>
    <row r="62" spans="2:7" ht="28.8" x14ac:dyDescent="0.3">
      <c r="B62" s="322"/>
      <c r="C62" s="144" t="s">
        <v>75</v>
      </c>
      <c r="D62" s="87" t="s">
        <v>50</v>
      </c>
      <c r="E62" s="24" t="s">
        <v>12</v>
      </c>
      <c r="F62" s="24" t="s">
        <v>2466</v>
      </c>
      <c r="G62" s="224" t="s">
        <v>2549</v>
      </c>
    </row>
    <row r="63" spans="2:7" ht="28.8" x14ac:dyDescent="0.3">
      <c r="B63" s="322"/>
      <c r="C63" s="128" t="s">
        <v>76</v>
      </c>
      <c r="D63" s="87" t="s">
        <v>77</v>
      </c>
      <c r="E63" s="24" t="s">
        <v>12</v>
      </c>
      <c r="F63" s="24" t="s">
        <v>2468</v>
      </c>
      <c r="G63" s="225"/>
    </row>
    <row r="64" spans="2:7" ht="28.8" x14ac:dyDescent="0.3">
      <c r="B64" s="322"/>
      <c r="C64" s="128" t="s">
        <v>78</v>
      </c>
      <c r="D64" s="87" t="s">
        <v>77</v>
      </c>
      <c r="E64" s="24" t="s">
        <v>12</v>
      </c>
      <c r="F64" s="24" t="s">
        <v>2468</v>
      </c>
      <c r="G64" s="224" t="s">
        <v>78</v>
      </c>
    </row>
    <row r="65" spans="2:7" ht="28.8" x14ac:dyDescent="0.3">
      <c r="B65" s="322"/>
      <c r="C65" s="128" t="s">
        <v>79</v>
      </c>
      <c r="D65" s="87" t="s">
        <v>77</v>
      </c>
      <c r="E65" s="24" t="s">
        <v>12</v>
      </c>
      <c r="F65" s="24" t="s">
        <v>2468</v>
      </c>
      <c r="G65" s="224" t="s">
        <v>79</v>
      </c>
    </row>
    <row r="66" spans="2:7" ht="29.4" thickBot="1" x14ac:dyDescent="0.35">
      <c r="B66" s="322"/>
      <c r="C66" s="129" t="s">
        <v>80</v>
      </c>
      <c r="D66" s="146" t="s">
        <v>77</v>
      </c>
      <c r="E66" s="169" t="s">
        <v>12</v>
      </c>
      <c r="F66" s="169" t="s">
        <v>2468</v>
      </c>
      <c r="G66" s="226" t="s">
        <v>80</v>
      </c>
    </row>
    <row r="67" spans="2:7" x14ac:dyDescent="0.3">
      <c r="B67"/>
      <c r="G67" s="24"/>
    </row>
    <row r="68" spans="2:7" ht="29.4" thickBot="1" x14ac:dyDescent="0.35">
      <c r="B68" s="133"/>
      <c r="C68" s="124" t="s">
        <v>5</v>
      </c>
      <c r="D68" s="124" t="s">
        <v>2390</v>
      </c>
      <c r="E68" s="124" t="s">
        <v>2391</v>
      </c>
      <c r="F68" s="124" t="s">
        <v>2383</v>
      </c>
      <c r="G68" s="227" t="s">
        <v>6</v>
      </c>
    </row>
    <row r="69" spans="2:7" x14ac:dyDescent="0.3">
      <c r="B69" s="310" t="s">
        <v>81</v>
      </c>
      <c r="C69" s="305" t="s">
        <v>82</v>
      </c>
      <c r="D69" s="138" t="s">
        <v>47</v>
      </c>
      <c r="E69" s="24" t="s">
        <v>10</v>
      </c>
      <c r="G69" s="228"/>
    </row>
    <row r="70" spans="2:7" ht="28.8" x14ac:dyDescent="0.3">
      <c r="B70" s="311"/>
      <c r="C70" s="282" t="s">
        <v>2562</v>
      </c>
      <c r="D70" s="87" t="s">
        <v>83</v>
      </c>
      <c r="E70" s="24" t="s">
        <v>2393</v>
      </c>
      <c r="F70" s="24" t="s">
        <v>2467</v>
      </c>
      <c r="G70" s="229" t="s">
        <v>2544</v>
      </c>
    </row>
    <row r="71" spans="2:7" ht="43.2" x14ac:dyDescent="0.3">
      <c r="B71" s="311"/>
      <c r="C71" s="282" t="s">
        <v>2561</v>
      </c>
      <c r="D71" s="87" t="s">
        <v>83</v>
      </c>
      <c r="E71" s="24" t="s">
        <v>2393</v>
      </c>
      <c r="F71" s="24" t="s">
        <v>2467</v>
      </c>
      <c r="G71" s="229" t="s">
        <v>2564</v>
      </c>
    </row>
    <row r="72" spans="2:7" ht="28.8" x14ac:dyDescent="0.3">
      <c r="B72" s="311"/>
      <c r="C72" s="282" t="s">
        <v>84</v>
      </c>
      <c r="D72" s="87" t="s">
        <v>47</v>
      </c>
      <c r="E72" s="24" t="s">
        <v>2393</v>
      </c>
      <c r="G72" s="229" t="s">
        <v>2550</v>
      </c>
    </row>
    <row r="73" spans="2:7" x14ac:dyDescent="0.3">
      <c r="B73" s="311"/>
      <c r="C73" s="140" t="s">
        <v>85</v>
      </c>
      <c r="D73" s="87" t="s">
        <v>47</v>
      </c>
      <c r="E73" s="24" t="s">
        <v>10</v>
      </c>
      <c r="G73" s="230"/>
    </row>
    <row r="74" spans="2:7" ht="28.8" x14ac:dyDescent="0.3">
      <c r="B74" s="311"/>
      <c r="C74" s="140" t="s">
        <v>86</v>
      </c>
      <c r="D74" s="87" t="s">
        <v>47</v>
      </c>
      <c r="E74" s="24" t="s">
        <v>2393</v>
      </c>
      <c r="G74" s="229" t="s">
        <v>87</v>
      </c>
    </row>
    <row r="75" spans="2:7" ht="28.8" x14ac:dyDescent="0.3">
      <c r="B75" s="311"/>
      <c r="C75" s="140" t="s">
        <v>88</v>
      </c>
      <c r="D75" s="87" t="s">
        <v>47</v>
      </c>
      <c r="E75" s="24" t="s">
        <v>10</v>
      </c>
      <c r="G75" s="229" t="s">
        <v>89</v>
      </c>
    </row>
    <row r="76" spans="2:7" ht="28.8" x14ac:dyDescent="0.3">
      <c r="B76" s="311"/>
      <c r="C76" s="140" t="s">
        <v>90</v>
      </c>
      <c r="D76" s="87" t="s">
        <v>9</v>
      </c>
      <c r="E76" s="24" t="s">
        <v>2393</v>
      </c>
      <c r="G76" s="229" t="s">
        <v>91</v>
      </c>
    </row>
    <row r="77" spans="2:7" x14ac:dyDescent="0.3">
      <c r="B77" s="311"/>
      <c r="C77" s="282" t="s">
        <v>92</v>
      </c>
      <c r="D77" s="87" t="s">
        <v>9</v>
      </c>
      <c r="E77" s="24" t="s">
        <v>2393</v>
      </c>
      <c r="G77" s="230"/>
    </row>
    <row r="78" spans="2:7" ht="28.8" x14ac:dyDescent="0.3">
      <c r="B78" s="311"/>
      <c r="C78" s="282" t="s">
        <v>2567</v>
      </c>
      <c r="D78" s="87" t="s">
        <v>9</v>
      </c>
      <c r="E78" s="24" t="s">
        <v>2393</v>
      </c>
      <c r="G78" s="231" t="s">
        <v>2566</v>
      </c>
    </row>
    <row r="79" spans="2:7" ht="28.8" x14ac:dyDescent="0.3">
      <c r="B79" s="311"/>
      <c r="C79" s="139" t="s">
        <v>93</v>
      </c>
      <c r="D79" s="87" t="s">
        <v>9</v>
      </c>
      <c r="E79" s="24" t="s">
        <v>2393</v>
      </c>
      <c r="G79" s="231" t="s">
        <v>94</v>
      </c>
    </row>
    <row r="80" spans="2:7" x14ac:dyDescent="0.3">
      <c r="B80" s="311"/>
      <c r="C80" s="139" t="s">
        <v>95</v>
      </c>
      <c r="D80" s="87" t="s">
        <v>9</v>
      </c>
      <c r="E80" s="24" t="s">
        <v>2393</v>
      </c>
      <c r="G80" s="231" t="s">
        <v>2551</v>
      </c>
    </row>
    <row r="81" spans="2:7" ht="15" thickBot="1" x14ac:dyDescent="0.35">
      <c r="B81" s="311"/>
      <c r="C81" s="141" t="s">
        <v>96</v>
      </c>
      <c r="D81" s="142" t="s">
        <v>9</v>
      </c>
      <c r="E81" s="211" t="s">
        <v>2393</v>
      </c>
      <c r="F81" s="167"/>
      <c r="G81" s="232" t="s">
        <v>2552</v>
      </c>
    </row>
    <row r="82" spans="2:7" x14ac:dyDescent="0.3">
      <c r="B82" s="32"/>
      <c r="G82" s="24"/>
    </row>
    <row r="83" spans="2:7" ht="29.4" thickBot="1" x14ac:dyDescent="0.35">
      <c r="B83" s="32"/>
      <c r="C83" s="125" t="s">
        <v>5</v>
      </c>
      <c r="D83" s="125" t="s">
        <v>2390</v>
      </c>
      <c r="E83" s="125" t="s">
        <v>2391</v>
      </c>
      <c r="F83" s="125" t="s">
        <v>2383</v>
      </c>
      <c r="G83" s="233" t="s">
        <v>6</v>
      </c>
    </row>
    <row r="84" spans="2:7" ht="14.4" customHeight="1" x14ac:dyDescent="0.3">
      <c r="B84" s="318" t="s">
        <v>97</v>
      </c>
      <c r="C84" s="155" t="s">
        <v>98</v>
      </c>
      <c r="D84" s="156" t="s">
        <v>99</v>
      </c>
      <c r="E84" s="24" t="s">
        <v>10</v>
      </c>
      <c r="F84" s="166"/>
      <c r="G84" s="234"/>
    </row>
    <row r="85" spans="2:7" ht="28.8" x14ac:dyDescent="0.3">
      <c r="B85" s="319"/>
      <c r="C85" s="157" t="s">
        <v>100</v>
      </c>
      <c r="D85" s="87" t="s">
        <v>99</v>
      </c>
      <c r="E85" s="24" t="s">
        <v>10</v>
      </c>
      <c r="G85" s="235" t="s">
        <v>2553</v>
      </c>
    </row>
    <row r="86" spans="2:7" x14ac:dyDescent="0.3">
      <c r="B86" s="319"/>
      <c r="C86" s="157" t="s">
        <v>101</v>
      </c>
      <c r="D86" s="87" t="s">
        <v>102</v>
      </c>
      <c r="E86" s="24" t="s">
        <v>10</v>
      </c>
      <c r="G86" s="236"/>
    </row>
    <row r="87" spans="2:7" ht="28.8" x14ac:dyDescent="0.3">
      <c r="B87" s="319"/>
      <c r="C87" s="157" t="s">
        <v>103</v>
      </c>
      <c r="D87" s="87" t="s">
        <v>102</v>
      </c>
      <c r="E87" s="24" t="s">
        <v>10</v>
      </c>
      <c r="G87" s="235" t="s">
        <v>104</v>
      </c>
    </row>
    <row r="88" spans="2:7" ht="28.8" x14ac:dyDescent="0.3">
      <c r="B88" s="319"/>
      <c r="C88" s="157" t="s">
        <v>105</v>
      </c>
      <c r="D88" s="87" t="s">
        <v>106</v>
      </c>
      <c r="E88" s="24" t="s">
        <v>12</v>
      </c>
      <c r="G88" s="235" t="s">
        <v>107</v>
      </c>
    </row>
    <row r="89" spans="2:7" ht="28.8" x14ac:dyDescent="0.3">
      <c r="B89" s="319"/>
      <c r="C89" s="158" t="s">
        <v>2409</v>
      </c>
      <c r="D89" s="87" t="s">
        <v>108</v>
      </c>
      <c r="E89" s="24" t="s">
        <v>10</v>
      </c>
      <c r="G89" s="237" t="s">
        <v>109</v>
      </c>
    </row>
    <row r="90" spans="2:7" ht="57.6" x14ac:dyDescent="0.3">
      <c r="B90" s="319"/>
      <c r="C90" s="158" t="s">
        <v>110</v>
      </c>
      <c r="D90" s="87" t="s">
        <v>108</v>
      </c>
      <c r="E90" s="24" t="s">
        <v>10</v>
      </c>
      <c r="F90" s="24" t="s">
        <v>2469</v>
      </c>
      <c r="G90" s="237"/>
    </row>
    <row r="91" spans="2:7" ht="57.6" x14ac:dyDescent="0.3">
      <c r="B91" s="319"/>
      <c r="C91" s="158" t="s">
        <v>2402</v>
      </c>
      <c r="D91" s="87" t="s">
        <v>108</v>
      </c>
      <c r="E91" s="24" t="s">
        <v>10</v>
      </c>
      <c r="F91" s="24" t="s">
        <v>2469</v>
      </c>
      <c r="G91" s="237" t="s">
        <v>111</v>
      </c>
    </row>
    <row r="92" spans="2:7" ht="57.6" x14ac:dyDescent="0.3">
      <c r="B92" s="319"/>
      <c r="C92" s="158" t="s">
        <v>2401</v>
      </c>
      <c r="D92" s="87" t="s">
        <v>108</v>
      </c>
      <c r="E92" s="24" t="s">
        <v>10</v>
      </c>
      <c r="F92" s="24" t="s">
        <v>2469</v>
      </c>
      <c r="G92" s="237" t="s">
        <v>111</v>
      </c>
    </row>
    <row r="93" spans="2:7" ht="28.8" x14ac:dyDescent="0.3">
      <c r="B93" s="319"/>
      <c r="C93" s="158" t="s">
        <v>112</v>
      </c>
      <c r="D93" s="87" t="s">
        <v>106</v>
      </c>
      <c r="E93" s="24" t="s">
        <v>2393</v>
      </c>
      <c r="G93" s="235" t="s">
        <v>113</v>
      </c>
    </row>
    <row r="94" spans="2:7" ht="28.8" x14ac:dyDescent="0.3">
      <c r="B94" s="319"/>
      <c r="C94" s="158" t="s">
        <v>114</v>
      </c>
      <c r="D94" s="87" t="s">
        <v>115</v>
      </c>
      <c r="E94" s="24" t="s">
        <v>10</v>
      </c>
      <c r="G94" s="237" t="s">
        <v>116</v>
      </c>
    </row>
    <row r="95" spans="2:7" ht="28.8" x14ac:dyDescent="0.3">
      <c r="B95" s="319"/>
      <c r="C95" s="158" t="s">
        <v>117</v>
      </c>
      <c r="D95" s="87" t="s">
        <v>118</v>
      </c>
      <c r="E95" s="24" t="s">
        <v>10</v>
      </c>
      <c r="G95" s="237" t="s">
        <v>2554</v>
      </c>
    </row>
    <row r="96" spans="2:7" ht="28.8" x14ac:dyDescent="0.3">
      <c r="B96" s="319"/>
      <c r="C96" s="158" t="s">
        <v>119</v>
      </c>
      <c r="D96" s="87" t="s">
        <v>118</v>
      </c>
      <c r="E96" s="24" t="s">
        <v>10</v>
      </c>
      <c r="G96" s="237"/>
    </row>
    <row r="97" spans="2:7" x14ac:dyDescent="0.3">
      <c r="B97" s="319"/>
      <c r="C97" s="158" t="s">
        <v>120</v>
      </c>
      <c r="D97" s="87" t="s">
        <v>121</v>
      </c>
      <c r="E97" s="24" t="s">
        <v>10</v>
      </c>
      <c r="G97" s="236"/>
    </row>
    <row r="98" spans="2:7" x14ac:dyDescent="0.3">
      <c r="B98" s="319"/>
      <c r="C98" s="158" t="s">
        <v>122</v>
      </c>
      <c r="D98" s="87" t="s">
        <v>121</v>
      </c>
      <c r="E98" s="24" t="s">
        <v>10</v>
      </c>
      <c r="G98" s="235" t="s">
        <v>123</v>
      </c>
    </row>
    <row r="99" spans="2:7" ht="28.8" x14ac:dyDescent="0.3">
      <c r="B99" s="319"/>
      <c r="C99" s="158" t="s">
        <v>124</v>
      </c>
      <c r="D99" s="87" t="s">
        <v>106</v>
      </c>
      <c r="E99" s="24" t="s">
        <v>10</v>
      </c>
      <c r="G99" s="235" t="s">
        <v>125</v>
      </c>
    </row>
    <row r="100" spans="2:7" ht="28.8" x14ac:dyDescent="0.3">
      <c r="B100" s="319"/>
      <c r="C100" s="158" t="s">
        <v>126</v>
      </c>
      <c r="D100" s="87" t="s">
        <v>121</v>
      </c>
      <c r="E100" s="24" t="s">
        <v>2393</v>
      </c>
      <c r="G100" s="237" t="s">
        <v>127</v>
      </c>
    </row>
    <row r="101" spans="2:7" x14ac:dyDescent="0.3">
      <c r="B101" s="319"/>
      <c r="C101" s="158" t="s">
        <v>128</v>
      </c>
      <c r="D101" s="87" t="s">
        <v>121</v>
      </c>
      <c r="E101" s="24" t="s">
        <v>2393</v>
      </c>
      <c r="G101" s="236"/>
    </row>
    <row r="102" spans="2:7" ht="28.8" x14ac:dyDescent="0.3">
      <c r="B102" s="319"/>
      <c r="C102" s="158" t="s">
        <v>129</v>
      </c>
      <c r="D102" s="87" t="s">
        <v>106</v>
      </c>
      <c r="E102" s="24" t="s">
        <v>12</v>
      </c>
      <c r="G102" s="237" t="s">
        <v>130</v>
      </c>
    </row>
    <row r="103" spans="2:7" ht="43.2" x14ac:dyDescent="0.3">
      <c r="B103" s="319"/>
      <c r="C103" s="325" t="s">
        <v>131</v>
      </c>
      <c r="D103" s="87" t="s">
        <v>106</v>
      </c>
      <c r="E103" s="24" t="s">
        <v>10</v>
      </c>
      <c r="F103" s="24" t="s">
        <v>2470</v>
      </c>
      <c r="G103" s="237" t="s">
        <v>132</v>
      </c>
    </row>
    <row r="104" spans="2:7" ht="28.8" x14ac:dyDescent="0.3">
      <c r="B104" s="319"/>
      <c r="C104" s="326"/>
      <c r="D104" s="87" t="s">
        <v>106</v>
      </c>
      <c r="E104" s="24" t="s">
        <v>10</v>
      </c>
      <c r="G104" s="237" t="s">
        <v>133</v>
      </c>
    </row>
    <row r="105" spans="2:7" ht="28.8" x14ac:dyDescent="0.3">
      <c r="B105" s="319"/>
      <c r="C105" s="136" t="s">
        <v>134</v>
      </c>
      <c r="D105" s="87" t="s">
        <v>135</v>
      </c>
      <c r="E105" s="24" t="s">
        <v>10</v>
      </c>
      <c r="G105" s="238"/>
    </row>
    <row r="106" spans="2:7" ht="28.8" x14ac:dyDescent="0.3">
      <c r="B106" s="319"/>
      <c r="C106" s="136" t="s">
        <v>136</v>
      </c>
      <c r="D106" s="87" t="s">
        <v>137</v>
      </c>
      <c r="E106" s="24" t="s">
        <v>10</v>
      </c>
      <c r="F106" s="24" t="s">
        <v>2471</v>
      </c>
      <c r="G106" s="238"/>
    </row>
    <row r="107" spans="2:7" ht="28.8" x14ac:dyDescent="0.3">
      <c r="B107" s="319"/>
      <c r="C107" s="283" t="s">
        <v>138</v>
      </c>
      <c r="D107" s="87" t="s">
        <v>106</v>
      </c>
      <c r="E107" s="24" t="s">
        <v>2393</v>
      </c>
      <c r="F107" s="24" t="s">
        <v>2467</v>
      </c>
      <c r="G107" s="236"/>
    </row>
    <row r="108" spans="2:7" ht="28.8" x14ac:dyDescent="0.3">
      <c r="B108" s="320"/>
      <c r="C108" s="327" t="s">
        <v>2568</v>
      </c>
      <c r="D108" s="312" t="s">
        <v>106</v>
      </c>
      <c r="E108" s="312" t="s">
        <v>2393</v>
      </c>
      <c r="F108" s="312" t="s">
        <v>2467</v>
      </c>
      <c r="G108" s="237" t="s">
        <v>2569</v>
      </c>
    </row>
    <row r="109" spans="2:7" ht="28.8" x14ac:dyDescent="0.3">
      <c r="B109" s="319"/>
      <c r="C109" s="328"/>
      <c r="D109" s="312"/>
      <c r="E109" s="312"/>
      <c r="F109" s="312"/>
      <c r="G109" s="237" t="s">
        <v>139</v>
      </c>
    </row>
    <row r="110" spans="2:7" ht="28.8" x14ac:dyDescent="0.3">
      <c r="B110" s="319"/>
      <c r="C110" s="328"/>
      <c r="D110" s="312"/>
      <c r="E110" s="312"/>
      <c r="F110" s="312"/>
      <c r="G110" s="237" t="s">
        <v>140</v>
      </c>
    </row>
    <row r="111" spans="2:7" ht="29.4" thickBot="1" x14ac:dyDescent="0.35">
      <c r="B111" s="319"/>
      <c r="C111" s="329"/>
      <c r="D111" s="313"/>
      <c r="E111" s="330"/>
      <c r="F111" s="313"/>
      <c r="G111" s="239" t="s">
        <v>141</v>
      </c>
    </row>
    <row r="112" spans="2:7" x14ac:dyDescent="0.3">
      <c r="B112" s="32"/>
      <c r="G112" s="24"/>
    </row>
    <row r="113" spans="2:7" ht="15" thickBot="1" x14ac:dyDescent="0.35">
      <c r="B113" s="32"/>
      <c r="C113" s="240" t="s">
        <v>142</v>
      </c>
      <c r="D113" s="333" t="s">
        <v>143</v>
      </c>
      <c r="E113" s="333"/>
      <c r="F113" s="333" t="s">
        <v>144</v>
      </c>
      <c r="G113" s="334"/>
    </row>
    <row r="114" spans="2:7" ht="28.95" customHeight="1" x14ac:dyDescent="0.3">
      <c r="B114" s="314" t="s">
        <v>145</v>
      </c>
      <c r="C114" s="335" t="s">
        <v>146</v>
      </c>
      <c r="D114" s="336"/>
      <c r="E114" s="336"/>
      <c r="F114" s="336"/>
      <c r="G114" s="337"/>
    </row>
    <row r="115" spans="2:7" ht="45" customHeight="1" x14ac:dyDescent="0.3">
      <c r="B115" s="315"/>
      <c r="C115" s="130" t="s">
        <v>147</v>
      </c>
      <c r="D115" s="308" t="s">
        <v>2454</v>
      </c>
      <c r="E115" s="308"/>
      <c r="F115" s="308" t="s">
        <v>2434</v>
      </c>
      <c r="G115" s="309"/>
    </row>
    <row r="116" spans="2:7" ht="42.6" customHeight="1" x14ac:dyDescent="0.3">
      <c r="B116" s="315"/>
      <c r="C116" s="130" t="s">
        <v>2369</v>
      </c>
      <c r="D116" s="312" t="s">
        <v>2372</v>
      </c>
      <c r="E116" s="312"/>
      <c r="F116" s="308" t="s">
        <v>2434</v>
      </c>
      <c r="G116" s="309"/>
    </row>
    <row r="117" spans="2:7" ht="43.2" customHeight="1" x14ac:dyDescent="0.3">
      <c r="B117" s="315"/>
      <c r="C117" s="130" t="s">
        <v>2379</v>
      </c>
      <c r="D117" s="308" t="s">
        <v>2435</v>
      </c>
      <c r="E117" s="308"/>
      <c r="F117" s="308" t="s">
        <v>2440</v>
      </c>
      <c r="G117" s="309"/>
    </row>
    <row r="118" spans="2:7" ht="43.2" customHeight="1" x14ac:dyDescent="0.3">
      <c r="B118" s="315"/>
      <c r="C118" s="130" t="s">
        <v>148</v>
      </c>
      <c r="D118" s="308" t="s">
        <v>149</v>
      </c>
      <c r="E118" s="308"/>
      <c r="F118" s="308" t="s">
        <v>2436</v>
      </c>
      <c r="G118" s="309"/>
    </row>
    <row r="119" spans="2:7" x14ac:dyDescent="0.3">
      <c r="B119" s="315"/>
      <c r="C119" s="130" t="s">
        <v>150</v>
      </c>
      <c r="D119" s="308" t="s">
        <v>151</v>
      </c>
      <c r="E119" s="308"/>
      <c r="F119" s="308" t="s">
        <v>2436</v>
      </c>
      <c r="G119" s="309"/>
    </row>
    <row r="120" spans="2:7" x14ac:dyDescent="0.3">
      <c r="B120" s="315"/>
      <c r="C120" s="130" t="s">
        <v>152</v>
      </c>
      <c r="D120" s="308" t="s">
        <v>153</v>
      </c>
      <c r="E120" s="308"/>
      <c r="F120" s="308" t="s">
        <v>2437</v>
      </c>
      <c r="G120" s="309"/>
    </row>
    <row r="121" spans="2:7" x14ac:dyDescent="0.3">
      <c r="B121" s="315"/>
      <c r="C121" s="130" t="s">
        <v>154</v>
      </c>
      <c r="D121" s="308" t="s">
        <v>155</v>
      </c>
      <c r="E121" s="308"/>
      <c r="F121" s="308" t="s">
        <v>2437</v>
      </c>
      <c r="G121" s="309"/>
    </row>
    <row r="122" spans="2:7" x14ac:dyDescent="0.3">
      <c r="B122" s="315"/>
      <c r="C122" s="130" t="s">
        <v>156</v>
      </c>
      <c r="D122" s="308" t="s">
        <v>157</v>
      </c>
      <c r="E122" s="308"/>
      <c r="F122" s="308" t="s">
        <v>2437</v>
      </c>
      <c r="G122" s="309"/>
    </row>
    <row r="123" spans="2:7" ht="27" customHeight="1" x14ac:dyDescent="0.3">
      <c r="B123" s="315"/>
      <c r="C123" s="130" t="s">
        <v>158</v>
      </c>
      <c r="D123" s="308" t="s">
        <v>2438</v>
      </c>
      <c r="E123" s="308"/>
      <c r="F123" s="308" t="s">
        <v>2443</v>
      </c>
      <c r="G123" s="309"/>
    </row>
    <row r="124" spans="2:7" ht="31.2" customHeight="1" x14ac:dyDescent="0.3">
      <c r="B124" s="315"/>
      <c r="C124" s="145" t="s">
        <v>159</v>
      </c>
      <c r="D124" s="308" t="s">
        <v>2439</v>
      </c>
      <c r="E124" s="308"/>
      <c r="F124" s="308" t="s">
        <v>2442</v>
      </c>
      <c r="G124" s="309"/>
    </row>
    <row r="125" spans="2:7" ht="31.2" customHeight="1" x14ac:dyDescent="0.3">
      <c r="B125" s="315"/>
      <c r="C125" s="145" t="s">
        <v>160</v>
      </c>
      <c r="D125" s="308" t="s">
        <v>161</v>
      </c>
      <c r="E125" s="308"/>
      <c r="F125" s="308" t="s">
        <v>2441</v>
      </c>
      <c r="G125" s="309"/>
    </row>
    <row r="126" spans="2:7" ht="30" customHeight="1" thickBot="1" x14ac:dyDescent="0.35">
      <c r="B126" s="315"/>
      <c r="C126" s="212" t="s">
        <v>2431</v>
      </c>
      <c r="D126" s="306" t="s">
        <v>2445</v>
      </c>
      <c r="E126" s="306"/>
      <c r="F126" s="306" t="s">
        <v>2444</v>
      </c>
      <c r="G126" s="307"/>
    </row>
    <row r="127" spans="2:7" x14ac:dyDescent="0.3">
      <c r="B127" s="34"/>
    </row>
  </sheetData>
  <mergeCells count="49">
    <mergeCell ref="C9:G9"/>
    <mergeCell ref="A1:G1"/>
    <mergeCell ref="C2:G2"/>
    <mergeCell ref="C3:G3"/>
    <mergeCell ref="C5:G5"/>
    <mergeCell ref="C6:G6"/>
    <mergeCell ref="C7:G7"/>
    <mergeCell ref="B5:B10"/>
    <mergeCell ref="C8:G8"/>
    <mergeCell ref="C10:G10"/>
    <mergeCell ref="B12:G12"/>
    <mergeCell ref="F117:G117"/>
    <mergeCell ref="F116:G116"/>
    <mergeCell ref="F115:G115"/>
    <mergeCell ref="F113:G113"/>
    <mergeCell ref="D113:E113"/>
    <mergeCell ref="C114:G114"/>
    <mergeCell ref="D115:E115"/>
    <mergeCell ref="D116:E116"/>
    <mergeCell ref="D117:E117"/>
    <mergeCell ref="D118:E118"/>
    <mergeCell ref="D119:E119"/>
    <mergeCell ref="B114:B126"/>
    <mergeCell ref="B15:B33"/>
    <mergeCell ref="B84:B111"/>
    <mergeCell ref="B36:B66"/>
    <mergeCell ref="D126:E126"/>
    <mergeCell ref="D120:E120"/>
    <mergeCell ref="C29:C30"/>
    <mergeCell ref="C103:C104"/>
    <mergeCell ref="C108:C111"/>
    <mergeCell ref="D108:D111"/>
    <mergeCell ref="E108:E111"/>
    <mergeCell ref="F126:G126"/>
    <mergeCell ref="D125:E125"/>
    <mergeCell ref="F125:G125"/>
    <mergeCell ref="B69:B81"/>
    <mergeCell ref="D122:E122"/>
    <mergeCell ref="D123:E123"/>
    <mergeCell ref="F123:G123"/>
    <mergeCell ref="F124:G124"/>
    <mergeCell ref="F122:G122"/>
    <mergeCell ref="F108:F111"/>
    <mergeCell ref="D124:E124"/>
    <mergeCell ref="D121:E121"/>
    <mergeCell ref="F118:G118"/>
    <mergeCell ref="F119:G119"/>
    <mergeCell ref="F120:G120"/>
    <mergeCell ref="F121:G121"/>
  </mergeCells>
  <phoneticPr fontId="28" type="noConversion"/>
  <hyperlinks>
    <hyperlink ref="B15" location="Population!A1" display="Population Metrics" xr:uid="{B4C1ECA0-A6D7-433E-97D0-4BB0A93A75CA}"/>
    <hyperlink ref="B36" location="Households!A1" display="Households Metrics" xr:uid="{698121A7-A0C6-48E4-B90F-29C6E55198E6}"/>
    <hyperlink ref="B69" location="' Economic Conditions'!A1" display="Economic Conditions Metrics" xr:uid="{B7C4C57F-F0AD-4838-8447-0AAF8352A89B}"/>
    <hyperlink ref="B84" location="Housing!A1" display="Housing Metrics" xr:uid="{75B0CE88-E721-41C8-B353-F70F0A73F0F1}"/>
    <hyperlink ref="C15" location="PopT1" display="Total Population (City, County, and State)" xr:uid="{180DB89E-2EA7-47C7-AE56-6FB9353729CB}"/>
    <hyperlink ref="C16" location="PopT2" display="Total Population, Over Time (City)" xr:uid="{B65813C7-54C6-450F-8F51-BCE092CD1A04}"/>
    <hyperlink ref="C17" location="PopT3" display="Population by Sex by Age, Detailed (City, County, and State) " xr:uid="{2A5E9E5D-4D06-468F-908F-213DD2BE78A1}"/>
    <hyperlink ref="C18" location="PopT4" display="Population by Age, Detailed (City, County, and State)" xr:uid="{D8D2B77B-B177-4D54-8D56-FE759B2DCB94}"/>
    <hyperlink ref="C19" location="PopT5" display="Population by Race (City, County, and State)" xr:uid="{E31D9FDB-70D2-4C29-8C6B-E2DB24EF7E4E}"/>
    <hyperlink ref="C20" location="PopT6" display="Population by Race by Hispanic Origin (City, County, and State)" xr:uid="{3E66FA54-C767-44E0-A48B-1D5E2A0F2DE1}"/>
    <hyperlink ref="C22" location="PopT8" display="Population by Race Over Time, Simplified (City)" xr:uid="{73E0764E-9297-446F-9177-C36F8CD5A0FB}"/>
    <hyperlink ref="C23" location="PopT9" display="Age by Number of Disabilities (City, County, and State)" xr:uid="{BF1EFDDF-DC54-49EC-9981-BBCCC4CEA69A}"/>
    <hyperlink ref="C25" location="PopT11" display="Disability by Type (City, County, and State)" xr:uid="{E1FD88D9-41C8-4BF8-9791-848028AE1CA2}"/>
    <hyperlink ref="C21" location="PopT7" display="Population by Race by Hispanic Origin, Over Time (City)" xr:uid="{F759AF09-9CA0-427E-94D0-DE375E5A7E96}"/>
    <hyperlink ref="C24" location="PopT11" display="Population by Number of Disabilities (City, County, and State) " xr:uid="{E016DBC2-6861-479B-95E3-B9A469375A5F}"/>
    <hyperlink ref="G16" location="PopC1" display="Total Population and Percent Change Over Time (1980 to 2019) (City)" xr:uid="{48583EF4-921C-45B5-8F8A-81021F786133}"/>
    <hyperlink ref="G18" location="PopC2" display="Population by Age (2019) (City)" xr:uid="{688D707C-F9C2-40F5-8AEE-18C8F80712A4}"/>
    <hyperlink ref="G21" location="PopC3" display="Population by Race by Hispanic Origin Over Time (2000 to 2019) (City)" xr:uid="{FB79F596-254E-4533-80EF-EB0B35018816}"/>
    <hyperlink ref="G24" location="PopC4" display="Population by Number of Disabilities (2019) (City)" xr:uid="{25F57BCF-D541-48AF-BD13-753BBE97D82C}"/>
    <hyperlink ref="G25" location="PopC5" display="Disability by Type for Population with a Disability (2019) (City)" xr:uid="{BE0F7600-5ECD-4091-B96E-D4B3BA534B51}"/>
    <hyperlink ref="C36" location="HouseholdsT1" display="Total Households Over Time (City)" xr:uid="{B8A99479-4809-4D44-AB52-4198FAA0DF1D}"/>
    <hyperlink ref="C37" location="HouseholdsT2" display="Households by Type (City, County, and State) " xr:uid="{46977FFE-9D19-4945-88B5-5CA10C0681F3}"/>
    <hyperlink ref="C40" location="HouseholdsT4" display="Households by Size (City, County, and State) " xr:uid="{83B77BDE-9AB5-482B-B919-8D100DE58DF7}"/>
    <hyperlink ref="C41" location="HouseholdsT5" display="Average Household Size (City, County, and State)" xr:uid="{E8147D26-686B-4497-ABA0-C24F39D8A994}"/>
    <hyperlink ref="C42" location="HouseholdsT6" display="Average Household Size Over Time (City)" xr:uid="{54C2BEE3-5587-49AA-9A20-8F0D34034E68}"/>
    <hyperlink ref="C48" location="HouseholdsT9" display="Senior Households by Income (City, County, and State)" xr:uid="{38DD19CD-1394-44FD-940D-44E3C944A99D}"/>
    <hyperlink ref="C49" location="HouseholdsT10" display="Senior Households by Tenure (City, County, and State)" xr:uid="{52A93E2F-3A13-44AC-920E-1C08275EE58F}"/>
    <hyperlink ref="G36" location="HouseholdsC1" display="Total Households and Percent Change Over Time (1980 to 2019*) (City)" xr:uid="{38EF9698-A5ED-4DBB-A6C5-C07F97CB1BE1}"/>
    <hyperlink ref="G37" location="HouseholdsC2" display="Households by Type (2019) (City)" xr:uid="{3EE35AEE-6CA2-40FE-99D8-C65267183954}"/>
    <hyperlink ref="G42" location="HouseholdsC4" display="Average Household Size Over Time (2009 to 2019) (City)" xr:uid="{065B1D39-5AAB-4D7A-8FD7-584030642466}"/>
    <hyperlink ref="G48" location="HouseholdsC5" display="Senior Households by Income (2019) (City)" xr:uid="{570E3A64-A5FB-48B1-B1E4-7AA8A9465C8D}"/>
    <hyperlink ref="G49" location="HouseholdsC6" display="Senior Households by Tenure (2019) (City)" xr:uid="{A8EEB3BF-9CA7-4F9A-A0FB-2993892A2445}"/>
    <hyperlink ref="C69" location="EconT1" display="Median Household Income (City, County, and State)" xr:uid="{9971F1D3-32AE-420C-A485-214E7B857B0E}"/>
    <hyperlink ref="C70" location="EconT2" display="Median Monthly Housing Costs Over Time (In 2021 Inflation-Adjusted Dollars) (City)" xr:uid="{6CEB9C4D-718E-4111-A98B-FF62997F408D}"/>
    <hyperlink ref="C71" location="EconT3" display="Median Monthly Housing Costs by Tenure as a Percentage of Household Income Over Time (City)" xr:uid="{170A4139-01A9-42D3-9283-59E9B67521AA}"/>
    <hyperlink ref="C72" location="EconT4" display="Median Household Income by Race or Hispanic Origin (In 2021 Inflation-Adjusted Dollars) (City, County, and State)" xr:uid="{F2B7C51A-4CE3-4019-8165-2A7A0224D434}"/>
    <hyperlink ref="C73" location="EconT5" display="Total Households in Poverty (City, County, and State)" xr:uid="{ABB0CBDE-E6C0-4D0C-B9CE-1D09EBC9AF2F}"/>
    <hyperlink ref="C74" location="EconT6" display="Percent of Households in Poverty Over Time (City)" xr:uid="{33243384-DFD8-47BD-BB37-41D643892E34}"/>
    <hyperlink ref="C75" location="EconT7" display="Household Poverty Status by Race or Hispanic Origin in the Past 12 Months (City, County, and State)" xr:uid="{9AB180E9-6BAF-409A-AF31-504A0DE81DA8}"/>
    <hyperlink ref="C28" location="PopT14" display="Industry in which the Civilian Employed Population 16 Years and Over is Employed (City)" xr:uid="{92D2AC71-26F8-4EFD-8B64-F15E592A621B}"/>
    <hyperlink ref="C29" location="PopT15" display="Employment by Industry (City, County, and State)" xr:uid="{48D258AA-6C0D-4204-9D18-BEB1E492D845}"/>
    <hyperlink ref="C31" location="PopT16" display="Employment by Occupation (City, County, and State)" xr:uid="{CE73B084-98CA-4C5E-BE23-1A90F534ACD5}"/>
    <hyperlink ref="C76" location="EconT8" display="Worker Population for Workplace Geography Over Time (City, County, and State)" xr:uid="{B012B6AA-A793-4CB3-8F5D-7C5619E50161}"/>
    <hyperlink ref="C77" location="EconT9" display="Gini Index (City, County, and State)" xr:uid="{F1DAFED1-09F7-412F-A5D1-0EDE5F56A04B}"/>
    <hyperlink ref="C78" location="EconT10" display="Gini Index Over Time (City)" xr:uid="{F9C115AE-61E5-459B-B145-4C44203DCB50}"/>
    <hyperlink ref="C81" location="EconT13" display="Travel Time to Work Over Time (City)" xr:uid="{1A307EFC-8B71-41AC-B15C-52087EEBD89B}"/>
    <hyperlink ref="C80" location="EconT12" display="Travel Time to Work (City, County, and State)" xr:uid="{5D5506E8-6F45-408D-940E-D34B4445F01A}"/>
    <hyperlink ref="C79" location="EconT11" display="Means of Transportation to Work (City, County, and State)" xr:uid="{D8F058C1-5879-4BC7-95B0-0845F49B8734}"/>
    <hyperlink ref="G70" location="' Economic Conditions'!I6" display="Median Monthly Housing Costs Over Time (2010 to 2020) (City, County, and State)" xr:uid="{8EE32E6E-2B7E-4607-8134-9B9552698EEA}"/>
    <hyperlink ref="G71" location="' Economic Conditions'!I24" display="Median Monthly Housing Costs as  percentage of Median Household Income By Tenure Over Time (2010 to 2020)" xr:uid="{A0642D02-2824-4B01-AFCE-E64D24656125}"/>
    <hyperlink ref="G72" location="' Economic Conditions'!I45" display="Median Household Income by Race or Hispanic Origin (2020) (City, County, and State)" xr:uid="{1B69FFEA-C4F4-47F9-935F-3507B7FF32E1}"/>
    <hyperlink ref="G74" location="EconC4" display="Total Households in Poverty and Percent Change Over Time (2009 to 2019) (City)" xr:uid="{66814181-468B-4CF3-AFC4-BB21832FCBD0}"/>
    <hyperlink ref="G75" location="EconC5" display="Percent of Households in Poverty by Race or Hispanic Origin (2019) (City)" xr:uid="{8491BA68-0F57-4B17-A7BE-351075C9BD1A}"/>
    <hyperlink ref="G29" location="PopC6" display="Total Employment by Industry Over Time (2009 to 2019)* (City)" xr:uid="{B61EF7A1-8287-475A-9EAD-950E39C27B48}"/>
    <hyperlink ref="G30" location="PopC7" display="Percent Employment by industry (2019)* (City, County, and State)" xr:uid="{26A16049-C85E-4BF0-B4C3-4FE8970A245E}"/>
    <hyperlink ref="G31" location="PopC8" display="Total Employment by Occupation (2019)* (City, County, and State)" xr:uid="{11716B49-3180-4518-9594-D38698E49C45}"/>
    <hyperlink ref="G76" location="EconC6" display="Worker Population for Workplace Geography Over Time (2009 to 2019) (City and County)" xr:uid="{46FDBC37-2AA8-4904-AD1E-401F07EC4D64}"/>
    <hyperlink ref="G78" location="EconC8" display="Gini Index and Percent Change Over Time (2009 to 2019) (City)" xr:uid="{6E4390E1-ED16-4F69-BB49-0902DF649149}"/>
    <hyperlink ref="G79" location="EconC9" display="Means of Transportation to Work (2019) (City, County, and State)" xr:uid="{2C1ACA68-71D9-4474-AC9E-31F5CD643D5D}"/>
    <hyperlink ref="G80" location="EconC10" display="Travel Time to Work (2019)* (City, County, and State)" xr:uid="{92A0FC19-7AEB-482E-97D7-E062B24291B5}"/>
    <hyperlink ref="G81" location="EconC11" display="Travel Time to Work Over Time (2019)* (City)" xr:uid="{B142C4C8-E106-4478-ABA7-14206181CCB9}"/>
    <hyperlink ref="C84" location="HousingT1" display="Total Housing Units (City, County, and State)" xr:uid="{4B58485D-4AE9-4B6B-ABB6-09B1C79432FB}"/>
    <hyperlink ref="C85" location="HousingT2" display="Total Housing Units Over Time (City)" xr:uid="{0E48858B-84AF-44FD-9718-32D403C4A1C4}"/>
    <hyperlink ref="C86" location="HousingT3" display="Total Housing Units by Type (City, County, and State) " xr:uid="{16D7668E-41BB-48CC-9007-8972ADBBE632}"/>
    <hyperlink ref="C87" location="HousingT4" display="Total Housing Units by Type Over Time (City)" xr:uid="{19683F57-651E-492B-9BE4-7D6358B6BA31}"/>
    <hyperlink ref="C88" location="HousingT5" display="Total Housing Units by Number of Bedrooms Over Time (City)" xr:uid="{2BEB24D8-194C-4AA1-A6E1-D4F9A0E3CAA0}"/>
    <hyperlink ref="C89" location="HousingT6" display="Occupied Housing Units by Year Built (City, County, and State)*" xr:uid="{341716F3-8E21-4C57-91C3-3529FA746E32}"/>
    <hyperlink ref="C94" location="HousingT10" display="Vacancy Status by Type for Total Vacant Units (City, County, and State)" xr:uid="{9FC4FFC7-3EE7-4398-8897-48CA38B9B809}"/>
    <hyperlink ref="C95" location="HousingT11" display="Occupied Housing Units by Occupants per Room (City, County, and State) " xr:uid="{2F1FA765-138E-48A2-981B-75CC30EDB88F}"/>
    <hyperlink ref="C51" location="HouseholdsT12" display="Tenure by Household Size (City, County, and State) " xr:uid="{E5281A69-1146-4425-8D5F-9E354F636603}"/>
    <hyperlink ref="C52" location="HouseholdsT13" display="Tenure by Household Size Over Time (City)" xr:uid="{8BCA3943-3F16-4170-BD0D-588A9A355628}"/>
    <hyperlink ref="C93" location="HousingT9" display="Jobs-to-Housing Ratio Over Time (City)" xr:uid="{52BE878C-508A-421C-8B10-BC9EBE8463BD}"/>
    <hyperlink ref="C97" location="HousingT13" display="Housing Units by Tenure (City, County, and State)" xr:uid="{A999B1A2-1A18-48EE-B821-831862AF9DA0}"/>
    <hyperlink ref="C98" location="HousingT14" display="Housing Units by Tenure Over Time (City)" xr:uid="{CAD31F3C-A407-4C6B-A0BD-2C364D59EEF4}"/>
    <hyperlink ref="C99" location="HousingT15" display="Housing Tenure by Number of Bedrooms (City, County, and State) " xr:uid="{F35777F2-3D61-4742-B7D5-305116D582D4}"/>
    <hyperlink ref="C100" location="HousingT16" display="Housing Tenure by Race or Hispanic Origin (City, County, and State)" xr:uid="{0E04B80A-74A2-4210-89C4-7B97D9F07DC4}"/>
    <hyperlink ref="C102" location="HousingT18" display="Building Permits by Number of Structures Authorized (City, County, and State) " xr:uid="{C94E29AA-EC9E-4A89-85E4-6BF2112CFA06}"/>
    <hyperlink ref="C103" location="HousingT19" display="Progress Toward Meeting RHNA Allocation - Permitted Units by Year (City)" xr:uid="{71D2D7E4-3020-401F-ACFD-5B1069B666DB}"/>
    <hyperlink ref="C101" location="HousingT17" display="Housing Tenure by Race or Hispanic Origin (Simplified) (City)" xr:uid="{FE93F5E4-BEBE-466A-B734-92543C859EDA}"/>
    <hyperlink ref="C107" location="HousingT22" display="Median Housing Value (City, County, and State)" xr:uid="{556E5868-B1AC-40BB-AF90-5481D717A6D8}"/>
    <hyperlink ref="C53" location="HouseholdsT14" display="Median Selected Monthly Owner Costs (City, County, and State)" xr:uid="{6BB1A311-BFDD-4688-9048-C2BEBC8D4CD0}"/>
    <hyperlink ref="C55" location="HouseholdsT16" display="Median Selected Monthly Owner Costs as a Percentage of Hosuehold Income (City, County, and State) " xr:uid="{92E161A3-6AD5-44C5-A1F8-301F4A878C0E}"/>
    <hyperlink ref="C62" location="HouseholdsT23" display="Cost-Burdened Renter-Occupied Households Over Time (City)" xr:uid="{901063AD-C178-43AC-80D5-38E65710EAF9}"/>
    <hyperlink ref="C61" location="HouseholdsT22" display="Cost-Burdened Renter-Occupied Households (City, County, and State)" xr:uid="{8FCBEB24-AE18-478B-81D2-3941CC56C372}"/>
    <hyperlink ref="C60" location="HouseholdsT21" display="Median Gross Rent as a Percentage of Household Income (City, County, and State)" xr:uid="{D15E8627-BD68-40A7-B5C7-02303C0F6F96}"/>
    <hyperlink ref="C59" location="Households!A352" display="Median Gross Rent Over Time (Countywide)" xr:uid="{CE356620-976E-42A0-B0E2-5872D23A5457}"/>
    <hyperlink ref="C58" location="Households!A344" display="Median Gross Rent (City, County, and State) " xr:uid="{466A3007-EF23-41A8-ACDF-18A28293D768}"/>
    <hyperlink ref="C57" location="Households!A332" display="Cost-Burdened Owner-Occupied Households Over Time (City)" xr:uid="{54BDD27F-27E7-4251-8BE8-9B41E996B376}"/>
    <hyperlink ref="C56" location="HouseholdsT17" display="Cost-Burdened Owner-Occupied Households (City, County, and State) " xr:uid="{C454406B-8A67-4B58-B257-5749E3A8BC20}"/>
    <hyperlink ref="C115" location="'Ref. ACS-5-YR'!A1" display="Ref. ACS-5-YR" xr:uid="{CED8173E-ABAE-44E9-B094-C5D241D646E4}"/>
    <hyperlink ref="C116" location="'Ref. ACS-5-YR Add.'!A1" display="Ref. ACS-5-YR Add." xr:uid="{93B0579C-0E97-477E-9972-7390E5E86552}"/>
    <hyperlink ref="C119" location="'Ref. DC-2010'!A1" display="Ref. DC-2010" xr:uid="{F9DF2048-7EC8-47BD-9474-2F5B8FDF6812}"/>
    <hyperlink ref="G85" location="HousingC1" display="Total Housing Units and Percent Change Over Time (1980 to 2019*) (City)" xr:uid="{12F4E88D-CF06-48D7-9774-107F164C9720}"/>
    <hyperlink ref="G87" location="HousingC2" display="Total Housing Units by Type Over Time (2009 to 2019) (City)" xr:uid="{25912536-1BF2-461E-BB75-055810D30CBF}"/>
    <hyperlink ref="G88" location="HousingC3" display="Total Housing Units by Number of Bedrooms Over Time (2019) (City)" xr:uid="{34060BEC-9DD0-475C-9331-7BFAB9FFB3D6}"/>
    <hyperlink ref="G89" location="HousingC4" display="Total Occupied Housing Units by Year Built (2019) (City)" xr:uid="{56A735C3-BCDB-4096-B75E-22DD43D38A2F}"/>
    <hyperlink ref="G94" location="HousingC8" display="Percent Total Vacant Units by Type (2019) (City)" xr:uid="{250EC205-FEC1-4912-8A77-6332CAEE8E64}"/>
    <hyperlink ref="G95" location="HousingC9" display="Percent Occupied Housing Units by Occupants per Room (2019)* (City)" xr:uid="{1C57C6E0-24B6-4B5C-B618-D6AEAA133BFD}"/>
    <hyperlink ref="G93" location="HousingC7" display="Total Jobs, Total Housing Units, and Jobs-to-Housing Ratio Over Time (2009 to 2019) (City)" xr:uid="{E23D597D-86BC-432F-85D9-1EA1D9558099}"/>
    <hyperlink ref="G98" location="HousingC10" display="Household Tenure Over Time (1980 to 2019) (City)" xr:uid="{C7D71358-D785-4B8E-8BFC-11CCCE058BA9}"/>
    <hyperlink ref="G99" location="HousingC11" display="Housing Tenure by Number of Bedrooms (2019) (City, County, and State)" xr:uid="{DAEDB731-6EDE-4A70-B244-86B70C684248}"/>
    <hyperlink ref="G100" location="HousingC12" display="Housing Tenure by Race or Hispanic Origin (2019) (City)" xr:uid="{0151E4B4-1872-4B87-A7E0-3CDB36B91FE5}"/>
    <hyperlink ref="G102" location="HousingC13" display="Percent Building Permits by Number of Structures Authorized (2019) (City)" xr:uid="{C842E4B3-7B12-416C-8FD5-928F5E027F51}"/>
    <hyperlink ref="G103" location="HousingC14" display="Permitted Units by Affordability by Year in 5th Cycle RHNA (2015 to 2019) (City)" xr:uid="{55A1D109-F0C1-4D9C-B91F-DDB68344C095}"/>
    <hyperlink ref="G104" location="HousingC15" display="Percent Permitted Units by Affordability Towards 5th Cycle RHNA Completion (2019) (City)" xr:uid="{91117E36-BB6F-4D70-8FF2-B7FB5F711B9D}"/>
    <hyperlink ref="G57" location="HouseholdsC12" display="Total and Percent Change Cost-Burdened Owner-Occupied Households Over Time (1980-2019) (City)" xr:uid="{7DBCEA9B-3629-4EB8-AC36-98EC66D56032}"/>
    <hyperlink ref="G59" location="HouseholdsC13" display="Median Gross Rent and Percent Change Over Time (1980-2019)* (City)" xr:uid="{F1F61369-A4A7-47C3-97F3-7E7E8338F3BF}"/>
    <hyperlink ref="G60" location="HouseholdsC14" display="Median Gross Rent and Percent Change Over Time (1980-2019)* (City, County, and State)" xr:uid="{3706059B-AE6B-4B0E-93DE-37451C747B31}"/>
    <hyperlink ref="G55" location="HouseholdsC11" display="Median Selected Monthly Owner Costs as a Percentage of Median Household Income (2019) (City, County, and State)" xr:uid="{61B3ACD1-622D-4A66-B2EA-07F816B7212C}"/>
    <hyperlink ref="G53" location="HouseholdsC10" display="Median Selected Monthly Owner Costs Over Time (2009-2019)* (City)" xr:uid="{F28D0B37-5B92-406C-A120-5FD107DF2606}"/>
    <hyperlink ref="G62" location="HouseholdsC15" display="Total and Percent Change Cost-Burdened Renter Households Over Time (1980-2019)* (City)" xr:uid="{86A7CB9D-1389-4941-92C6-F9EB21AF2F49}"/>
    <hyperlink ref="C33" location="PopT18" display="Farmworkers by Days Worked - Countywide*" xr:uid="{77BAD039-B063-423E-B660-D66305466227}"/>
    <hyperlink ref="C32" location="PopT17" display="Hired Farm Labor - Countywide*" xr:uid="{91423420-D00C-4190-8C96-A9297CC98626}"/>
    <hyperlink ref="C26" location="PopT12" display="DDS Data on People with Developmental Disabilities by Zip Code - Residence " xr:uid="{66987D82-24DA-4149-B512-85E480689E3B}"/>
    <hyperlink ref="C27" location="PopT13" display="DDS Data on People with Developmental Disabilities by Zip Code - Age" xr:uid="{B90E8323-3CFC-4907-BD49-7461C2BC025A}"/>
    <hyperlink ref="C38" location="HouseholdsT3" display="Female-Headed Households (City, County, and State)" xr:uid="{8DBBCCD7-EEB7-4DE1-9BC3-5513B4E15C52}"/>
    <hyperlink ref="C46" location="HouseholdsT8" display="CHAS - Low Income Households Overpaying for Housing* (City)" xr:uid="{E8740CE4-A30E-48FD-9009-435B068133B0}"/>
    <hyperlink ref="C50" location="HouseholdsT11" display="Senior Households by Tenure Over Time (City, County, and State)" xr:uid="{53C40ED5-4B5E-4DE6-B48C-03365C1D4BDE}"/>
    <hyperlink ref="C54" location="Households!A303" display="Median Selected Monthly Owner Costs Over Time (City)" xr:uid="{C3F86D6D-5085-494C-97D3-EBEE7ACFCB25}"/>
    <hyperlink ref="C63" location="Households!A401" display="HUD CoC - Homelessness by Type " xr:uid="{881D2651-BC5B-4DA6-AD4B-EF0834B9F1B1}"/>
    <hyperlink ref="C64" location="Households!A408" display="HUD CoC - Homelessness by Type Over Time" xr:uid="{633DD3E8-9B21-4AD1-90B5-076FE1D952BF}"/>
    <hyperlink ref="C65" location="Households!A419" display="HUD CoC - Homelessness by Race" xr:uid="{7DF5107B-5FB4-4D33-BD34-331A9234B56D}"/>
    <hyperlink ref="C66" location="Households!A439" display="HUD CoC - Homeless by Hispanic or Latino" xr:uid="{C902EC70-C62E-4CF5-A795-65DF02286B3F}"/>
    <hyperlink ref="G38" location="HouseholdsC3" display="Female-Headed Households (2019) (City, County, and State)" xr:uid="{CB09F5F5-780A-47DB-89CB-998035770664}"/>
    <hyperlink ref="G64" location="HouseholdsC16" display="HUD CoC - Homelessness by Type Over Time" xr:uid="{A49EE2B3-A6CA-45AD-B9E0-6554FA62EE07}"/>
    <hyperlink ref="G65" location="HouseholdsC17" display="HUD CoC - Homelessness by Race" xr:uid="{6C50FC26-A857-47AE-8FFA-88C62CFA0B51}"/>
    <hyperlink ref="G66" location="HouseholdsC18" display="HUD CoC - Homeless by Hispanic or Latino" xr:uid="{F5038424-72A7-4135-B0BA-D2879798C4F5}"/>
    <hyperlink ref="G50" location="HouseholdsC7" display="Senior Households by Tenure Over Time (2009 to 2019) (City, County, and State)" xr:uid="{793D9B09-B6D9-4AF4-9E72-7D9D45DD3AE8}"/>
    <hyperlink ref="G91" location="HousingC5" display="Occupied Housing Units Lacking Complete Plumbing Facilities by Tenure (2019)" xr:uid="{7A11E571-451A-4C16-86DB-7D57688E91F2}"/>
    <hyperlink ref="G92" location="HousingC6" display="Occupied Housing Units Lacking Complete Plumbing Facilities by Tenure (2019)" xr:uid="{22FC6825-C958-4B05-BB8B-64E4181EE219}"/>
    <hyperlink ref="C106" location="HousingT21" display="RHNA - Total Projected Extremely Low Income Households (City and County)" xr:uid="{81809FBD-2FDC-4E17-A60D-4023AB872646}"/>
    <hyperlink ref="C105" location="HousingT20" display="RHNA - Total Existing Extremely Low Income Households (City and County)" xr:uid="{0F19BDD1-C41B-4B5B-AB36-2EA916D3B85D}"/>
    <hyperlink ref="C92" location="HousingT8" display="Occupied Housing Units Lacking Complete Kitchen Facilities*" xr:uid="{32CF7684-0B52-4FC0-8F22-5586053DE406}"/>
    <hyperlink ref="C91" location="HousingT7" display="Occupied Housing Units Lacking Complete Plumbing Facilities*" xr:uid="{11AF8938-8F93-4241-80E5-C26B8F4F40FF}"/>
    <hyperlink ref="C96" location="HousingT12" display="Occupied Housing Units by Occupants per Room Over Time (City)" xr:uid="{127FE1D1-9BFB-43F2-AF76-C7F87FDBE581}"/>
    <hyperlink ref="C118" location="'Ref. DC-2020'!A1" display="Ref. DC-2020" xr:uid="{8234B3CD-5EDC-45BC-A5B4-BB08109AB949}"/>
    <hyperlink ref="C120" location="'Ref. DC-2000'!A1" display="Ref. DC-2000" xr:uid="{9C8EC825-7A8A-4F38-B178-0534083D5827}"/>
    <hyperlink ref="C121" location="'Ref. DC-1990'!A1" display="Ref. DC-1990" xr:uid="{D9C77993-5A04-43F2-B33E-8C4B910F6088}"/>
    <hyperlink ref="C122" location="'Ref. DC-1980'!A1" display="Ref. DC-1980" xr:uid="{8C635457-9405-4C6E-96F2-A3B63C51DCBB}"/>
    <hyperlink ref="C123" location="'Ref. HCD-2020'!A1" display="Ref. HCD-2020" xr:uid="{D6384A36-AA8F-42B5-A43D-B912DE86CDEF}"/>
    <hyperlink ref="C108" location="HousingT23" display="Median Housing Value Over Time (City)" xr:uid="{729887A0-8A71-4B2B-A821-0E03669ACE87}"/>
    <hyperlink ref="G108" location="HousingC16" display="Median Housing Value and Percent Change Over Time (1980-2019)* (City)" xr:uid="{8B8C5DF6-0FB5-458C-B7C2-434F1F3032EF}"/>
    <hyperlink ref="G111" location="HousingC19" display="Zillow: Home Values for All SJV Counties (1996 to 2021)" xr:uid="{4E3FDA37-4D55-4D95-84D1-45A9DE5D50C1}"/>
    <hyperlink ref="G110" location="HousingC18" display="Zillow: Median Sales Price (2008 to 2021)" xr:uid="{76016F3E-DDEE-4727-80AF-94EB3A4E85A9}"/>
    <hyperlink ref="G109" location="HousingC17" display="Zillow: Market Rate Rent Trends (2014 to 2021)" xr:uid="{D531A617-9376-4C2E-984F-32E53CE479A5}"/>
    <hyperlink ref="C44" location="Households!A104" display="Lower Income Households Overpaying by Tenure" xr:uid="{CD274413-47B4-48DF-82D7-BA2740C812D6}"/>
    <hyperlink ref="C45" location="Households!A112" display="Extremely Low Income Households by Tenure" xr:uid="{B46869F5-CA23-41E5-A1DE-0B42DC37B6DE}"/>
    <hyperlink ref="C47" location="Households!A125" display="Extremely Low Income Households Housing Situation by Tenure" xr:uid="{E5B644F5-D7CA-4B1E-85E6-3D3209C90217}"/>
    <hyperlink ref="C90" location="Housing!A91" display="Tenure by Year Structure Built (City, County, and State)" xr:uid="{A45B7913-3253-403A-919E-758E8A7F0913}"/>
    <hyperlink ref="C39" location="Households!A51" display="Female-Headed Households with Children, no Spouse Present, by Poverty Status" xr:uid="{E9F6E544-7B31-4F53-A1A2-F49919FE09B5}"/>
    <hyperlink ref="C43" location="Households!A94" display="Overpayment by Tenure (City)" xr:uid="{ECF19BA4-15F4-4F81-AA1E-DED61AAF0DCF}"/>
    <hyperlink ref="C124" location="'Ref. CHAS'!A1" display="Ref. CHAS" xr:uid="{3DD7EFD3-AFC1-4EB6-A85E-5F325FC74708}"/>
    <hyperlink ref="C126" location="'Ref. DDS_Pivot'!A1" display="Ref. DDS" xr:uid="{21DA6495-48D2-4863-AAC4-5DD0420C5C69}"/>
    <hyperlink ref="C117" location="'Ref. Permits'!A1" display="Ref. Permits" xr:uid="{13D1EE5F-41E9-4747-9FF1-FB9BF0F298D4}"/>
    <hyperlink ref="C125" location="'Ref. Ag'!A1" display="Ref. Ag" xr:uid="{47B1F110-E155-4314-B3AA-9ACA9DC620E5}"/>
  </hyperlinks>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4590E-69C1-4525-94FB-24040DEF3E10}">
  <sheetPr>
    <tabColor theme="1"/>
  </sheetPr>
  <dimension ref="A1:Y60"/>
  <sheetViews>
    <sheetView zoomScale="80" zoomScaleNormal="80"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8.21875" bestFit="1" customWidth="1"/>
    <col min="10" max="10" width="9.88671875" bestFit="1" customWidth="1"/>
    <col min="18" max="18" width="11" bestFit="1" customWidth="1"/>
    <col min="20" max="20" width="9.77734375" customWidth="1"/>
  </cols>
  <sheetData>
    <row r="1" spans="1:25" ht="21" x14ac:dyDescent="0.3">
      <c r="B1" s="372" t="s">
        <v>2053</v>
      </c>
      <c r="C1" s="372"/>
      <c r="D1" s="372"/>
      <c r="E1" s="372"/>
      <c r="F1" s="372"/>
      <c r="G1" s="372"/>
    </row>
    <row r="2" spans="1:25" x14ac:dyDescent="0.3">
      <c r="A2" t="s">
        <v>165</v>
      </c>
      <c r="B2" s="374" t="str">
        <f>Population!B3</f>
        <v>Unincorporated Kings County</v>
      </c>
      <c r="C2" s="374"/>
      <c r="D2" s="374"/>
      <c r="E2" s="374"/>
      <c r="F2" s="374"/>
      <c r="G2" s="374"/>
      <c r="H2" s="374"/>
      <c r="I2" s="374"/>
      <c r="J2" s="374" t="str">
        <f>Population!B4</f>
        <v>Kings County</v>
      </c>
      <c r="K2" s="374"/>
      <c r="L2" s="374"/>
      <c r="M2" s="374"/>
      <c r="N2" s="374"/>
      <c r="O2" s="374"/>
      <c r="P2" s="374"/>
      <c r="Q2" s="374"/>
      <c r="R2" s="374" t="s">
        <v>166</v>
      </c>
      <c r="S2" s="374"/>
      <c r="T2" s="374"/>
      <c r="U2" s="374"/>
      <c r="V2" s="374"/>
      <c r="W2" s="374"/>
      <c r="X2" s="374"/>
      <c r="Y2" s="374"/>
    </row>
    <row r="3" spans="1:25" x14ac:dyDescent="0.3">
      <c r="A3" s="16"/>
      <c r="B3" s="16"/>
      <c r="C3" s="16"/>
      <c r="D3" s="16"/>
      <c r="E3" s="16"/>
      <c r="F3" s="16"/>
      <c r="G3" s="16"/>
      <c r="H3" s="16"/>
      <c r="I3" s="16"/>
      <c r="J3" s="16"/>
      <c r="K3" s="16"/>
      <c r="L3" s="16"/>
      <c r="M3" s="16"/>
      <c r="N3" s="16"/>
      <c r="O3" s="16"/>
      <c r="P3" s="16"/>
      <c r="Q3" s="16"/>
      <c r="R3" s="16"/>
      <c r="S3" s="16"/>
      <c r="T3" s="16"/>
      <c r="U3" s="16"/>
      <c r="V3" s="16"/>
      <c r="W3" s="16"/>
      <c r="X3" s="16"/>
      <c r="Y3" s="16"/>
    </row>
    <row r="4" spans="1:25" x14ac:dyDescent="0.3">
      <c r="A4" s="192" t="s">
        <v>2054</v>
      </c>
      <c r="B4" s="192"/>
      <c r="C4" s="192"/>
      <c r="D4" s="192"/>
      <c r="E4" s="192"/>
      <c r="F4" s="192"/>
      <c r="G4" s="192"/>
      <c r="H4" s="192"/>
      <c r="I4" s="192"/>
      <c r="J4" s="192"/>
      <c r="K4" s="192"/>
      <c r="L4" s="192"/>
      <c r="M4" s="192"/>
      <c r="N4" s="192"/>
      <c r="O4" s="192"/>
      <c r="P4" s="192"/>
      <c r="Q4" s="192"/>
      <c r="R4" s="192"/>
      <c r="S4" s="192"/>
      <c r="T4" s="192"/>
      <c r="U4" s="192"/>
      <c r="V4" s="192"/>
      <c r="W4" s="192"/>
      <c r="X4" s="192"/>
      <c r="Y4" s="192"/>
    </row>
    <row r="5" spans="1:25" x14ac:dyDescent="0.3">
      <c r="A5" t="s">
        <v>2055</v>
      </c>
      <c r="B5" s="12" t="e">
        <v>#N/A</v>
      </c>
      <c r="C5" s="25" t="e">
        <v>#N/A</v>
      </c>
      <c r="D5" t="e">
        <v>#N/A</v>
      </c>
      <c r="E5" t="e">
        <v>#N/A</v>
      </c>
      <c r="F5" t="e">
        <v>#N/A</v>
      </c>
      <c r="G5" t="e">
        <v>#N/A</v>
      </c>
      <c r="H5" t="e">
        <v>#N/A</v>
      </c>
      <c r="I5" t="s">
        <v>165</v>
      </c>
      <c r="J5" s="12">
        <v>109.982144819555</v>
      </c>
      <c r="K5" s="25" t="s">
        <v>165</v>
      </c>
      <c r="L5" t="s">
        <v>165</v>
      </c>
      <c r="M5" t="s">
        <v>165</v>
      </c>
      <c r="N5" t="s">
        <v>165</v>
      </c>
      <c r="O5" t="s">
        <v>165</v>
      </c>
      <c r="P5" t="s">
        <v>165</v>
      </c>
      <c r="Q5" t="s">
        <v>165</v>
      </c>
      <c r="R5" s="12" t="s">
        <v>165</v>
      </c>
      <c r="S5" s="25" t="s">
        <v>165</v>
      </c>
      <c r="T5" t="s">
        <v>165</v>
      </c>
      <c r="U5" t="s">
        <v>165</v>
      </c>
      <c r="V5" t="s">
        <v>165</v>
      </c>
      <c r="W5" t="s">
        <v>165</v>
      </c>
      <c r="X5" t="s">
        <v>165</v>
      </c>
      <c r="Y5" t="s">
        <v>165</v>
      </c>
    </row>
    <row r="6" spans="1:25" x14ac:dyDescent="0.3">
      <c r="A6" t="s">
        <v>2056</v>
      </c>
      <c r="B6" s="12" t="e">
        <v>#N/A</v>
      </c>
      <c r="C6" s="25" t="e">
        <v>#N/A</v>
      </c>
      <c r="D6" t="e">
        <v>#N/A</v>
      </c>
      <c r="E6" t="e">
        <v>#N/A</v>
      </c>
      <c r="F6" t="e">
        <v>#N/A</v>
      </c>
      <c r="G6" t="e">
        <v>#N/A</v>
      </c>
      <c r="H6" t="e">
        <v>#N/A</v>
      </c>
      <c r="I6" t="s">
        <v>165</v>
      </c>
      <c r="J6" s="12">
        <v>109.625464763846</v>
      </c>
      <c r="K6" s="25" t="s">
        <v>165</v>
      </c>
      <c r="L6" t="s">
        <v>165</v>
      </c>
      <c r="M6" t="s">
        <v>165</v>
      </c>
      <c r="N6" t="s">
        <v>165</v>
      </c>
      <c r="O6" t="s">
        <v>165</v>
      </c>
      <c r="P6" t="s">
        <v>165</v>
      </c>
      <c r="Q6" t="s">
        <v>165</v>
      </c>
      <c r="R6" s="12" t="s">
        <v>165</v>
      </c>
      <c r="S6" s="25" t="s">
        <v>165</v>
      </c>
      <c r="T6" t="s">
        <v>165</v>
      </c>
      <c r="U6" t="s">
        <v>165</v>
      </c>
      <c r="V6" t="s">
        <v>165</v>
      </c>
      <c r="W6" t="s">
        <v>165</v>
      </c>
      <c r="X6" t="s">
        <v>165</v>
      </c>
      <c r="Y6" t="s">
        <v>165</v>
      </c>
    </row>
    <row r="7" spans="1:25" x14ac:dyDescent="0.3">
      <c r="A7" t="s">
        <v>2057</v>
      </c>
      <c r="B7" s="12" t="e">
        <v>#N/A</v>
      </c>
      <c r="C7" s="25" t="e">
        <v>#N/A</v>
      </c>
      <c r="D7" t="e">
        <v>#N/A</v>
      </c>
      <c r="E7" t="e">
        <v>#N/A</v>
      </c>
      <c r="F7" t="e">
        <v>#N/A</v>
      </c>
      <c r="G7" t="e">
        <v>#N/A</v>
      </c>
      <c r="H7" t="e">
        <v>#N/A</v>
      </c>
      <c r="I7" t="s">
        <v>165</v>
      </c>
      <c r="J7" s="12">
        <v>-0.35668005570904904</v>
      </c>
      <c r="K7" s="25" t="s">
        <v>165</v>
      </c>
      <c r="L7" t="s">
        <v>165</v>
      </c>
      <c r="M7" t="s">
        <v>165</v>
      </c>
      <c r="N7" t="s">
        <v>165</v>
      </c>
      <c r="O7" t="s">
        <v>165</v>
      </c>
      <c r="P7" t="s">
        <v>165</v>
      </c>
      <c r="Q7" t="s">
        <v>165</v>
      </c>
      <c r="R7" s="12" t="s">
        <v>165</v>
      </c>
      <c r="S7" s="25" t="s">
        <v>165</v>
      </c>
      <c r="T7" t="s">
        <v>165</v>
      </c>
      <c r="U7" t="s">
        <v>165</v>
      </c>
      <c r="V7" t="s">
        <v>165</v>
      </c>
      <c r="W7" t="s">
        <v>165</v>
      </c>
      <c r="X7" t="s">
        <v>165</v>
      </c>
      <c r="Y7" t="s">
        <v>165</v>
      </c>
    </row>
    <row r="8" spans="1:25" x14ac:dyDescent="0.3">
      <c r="A8" t="s">
        <v>2058</v>
      </c>
      <c r="B8" s="162" t="e">
        <v>#N/A</v>
      </c>
      <c r="C8" s="25" t="e">
        <v>#N/A</v>
      </c>
      <c r="D8" t="e">
        <v>#N/A</v>
      </c>
      <c r="E8" t="e">
        <v>#N/A</v>
      </c>
      <c r="F8" t="e">
        <v>#N/A</v>
      </c>
      <c r="G8" t="e">
        <v>#N/A</v>
      </c>
      <c r="H8" t="e">
        <v>#N/A</v>
      </c>
      <c r="I8" t="s">
        <v>165</v>
      </c>
      <c r="J8" s="162">
        <v>-3.2430723759228801E-3</v>
      </c>
      <c r="K8" s="25" t="s">
        <v>165</v>
      </c>
      <c r="L8" t="s">
        <v>165</v>
      </c>
      <c r="M8" t="s">
        <v>165</v>
      </c>
      <c r="N8" t="s">
        <v>165</v>
      </c>
      <c r="O8" t="s">
        <v>165</v>
      </c>
      <c r="P8" t="s">
        <v>165</v>
      </c>
      <c r="Q8" t="s">
        <v>165</v>
      </c>
      <c r="R8" s="162" t="s">
        <v>165</v>
      </c>
      <c r="S8" s="25" t="s">
        <v>165</v>
      </c>
      <c r="T8" t="s">
        <v>165</v>
      </c>
      <c r="U8" t="s">
        <v>165</v>
      </c>
      <c r="V8" t="s">
        <v>165</v>
      </c>
      <c r="W8" t="s">
        <v>165</v>
      </c>
      <c r="X8" t="s">
        <v>165</v>
      </c>
      <c r="Y8" t="s">
        <v>165</v>
      </c>
    </row>
    <row r="9" spans="1:25" x14ac:dyDescent="0.3">
      <c r="A9" s="16"/>
      <c r="B9" s="16"/>
      <c r="C9" s="16"/>
      <c r="D9" s="16"/>
      <c r="E9" s="16"/>
      <c r="F9" s="16"/>
      <c r="G9" s="16"/>
      <c r="H9" s="16"/>
      <c r="I9" s="16"/>
      <c r="J9" s="16"/>
      <c r="K9" s="16"/>
      <c r="L9" s="16"/>
      <c r="M9" s="16"/>
      <c r="N9" s="16"/>
      <c r="O9" s="16"/>
      <c r="P9" s="16"/>
      <c r="Q9" s="16"/>
      <c r="R9" s="16"/>
      <c r="S9" s="16"/>
      <c r="T9" s="16"/>
      <c r="U9" s="16"/>
      <c r="V9" s="16"/>
      <c r="W9" s="16"/>
      <c r="X9" s="16"/>
      <c r="Y9" s="16"/>
    </row>
    <row r="10" spans="1:25" x14ac:dyDescent="0.3">
      <c r="A10" s="192" t="s">
        <v>2059</v>
      </c>
      <c r="B10" s="192"/>
      <c r="C10" s="192"/>
      <c r="D10" s="192"/>
      <c r="E10" s="192"/>
      <c r="F10" s="192"/>
      <c r="G10" s="192"/>
      <c r="H10" s="192"/>
      <c r="I10" s="192"/>
      <c r="J10" s="192"/>
      <c r="K10" s="192"/>
      <c r="L10" s="192"/>
      <c r="M10" s="192"/>
      <c r="N10" s="192"/>
      <c r="O10" s="192"/>
      <c r="P10" s="192"/>
      <c r="Q10" s="192"/>
      <c r="R10" s="192"/>
      <c r="S10" s="192"/>
      <c r="T10" s="192"/>
      <c r="U10" s="192"/>
      <c r="V10" s="192"/>
      <c r="W10" s="192"/>
      <c r="X10" s="192"/>
      <c r="Y10" s="192"/>
    </row>
    <row r="11" spans="1:25" x14ac:dyDescent="0.3">
      <c r="A11" t="s">
        <v>2060</v>
      </c>
      <c r="B11" s="2">
        <v>31423</v>
      </c>
      <c r="C11" s="25"/>
      <c r="I11" t="s">
        <v>165</v>
      </c>
      <c r="J11" s="2">
        <v>152486</v>
      </c>
      <c r="K11" s="25" t="s">
        <v>165</v>
      </c>
      <c r="L11" t="s">
        <v>165</v>
      </c>
      <c r="M11" t="s">
        <v>165</v>
      </c>
      <c r="N11" t="s">
        <v>165</v>
      </c>
      <c r="O11" t="s">
        <v>165</v>
      </c>
      <c r="P11" t="s">
        <v>165</v>
      </c>
      <c r="Q11" t="s">
        <v>165</v>
      </c>
      <c r="R11" s="2" t="s">
        <v>165</v>
      </c>
      <c r="S11" s="25" t="s">
        <v>165</v>
      </c>
      <c r="T11" t="s">
        <v>165</v>
      </c>
      <c r="U11" t="s">
        <v>165</v>
      </c>
      <c r="V11" t="s">
        <v>165</v>
      </c>
      <c r="W11" t="s">
        <v>165</v>
      </c>
      <c r="X11" t="s">
        <v>165</v>
      </c>
      <c r="Y11" t="s">
        <v>165</v>
      </c>
    </row>
    <row r="12" spans="1:25" x14ac:dyDescent="0.3">
      <c r="A12" t="s">
        <v>2061</v>
      </c>
      <c r="B12" s="2">
        <v>-1907.5147166027164</v>
      </c>
      <c r="C12" s="25"/>
      <c r="I12" t="s">
        <v>165</v>
      </c>
      <c r="J12" s="2">
        <v>-496.13212670991203</v>
      </c>
      <c r="K12" s="25" t="s">
        <v>165</v>
      </c>
      <c r="L12" t="s">
        <v>165</v>
      </c>
      <c r="M12" t="s">
        <v>165</v>
      </c>
      <c r="N12" t="s">
        <v>165</v>
      </c>
      <c r="O12" t="s">
        <v>165</v>
      </c>
      <c r="P12" t="s">
        <v>165</v>
      </c>
      <c r="Q12" t="s">
        <v>165</v>
      </c>
      <c r="R12" s="2" t="s">
        <v>165</v>
      </c>
      <c r="S12" s="25" t="s">
        <v>165</v>
      </c>
      <c r="T12" t="s">
        <v>165</v>
      </c>
      <c r="U12" t="s">
        <v>165</v>
      </c>
      <c r="V12" t="s">
        <v>165</v>
      </c>
      <c r="W12" t="s">
        <v>165</v>
      </c>
      <c r="X12" t="s">
        <v>165</v>
      </c>
      <c r="Y12" t="s">
        <v>165</v>
      </c>
    </row>
    <row r="13" spans="1:25" x14ac:dyDescent="0.3">
      <c r="A13" t="s">
        <v>2062</v>
      </c>
      <c r="B13" s="162">
        <v>-5.7230280804890725E-2</v>
      </c>
      <c r="C13" s="25"/>
      <c r="I13" t="s">
        <v>165</v>
      </c>
      <c r="J13" s="162">
        <v>-3.2430723759228498E-3</v>
      </c>
      <c r="K13" s="25" t="s">
        <v>165</v>
      </c>
      <c r="L13" t="s">
        <v>165</v>
      </c>
      <c r="M13" t="s">
        <v>165</v>
      </c>
      <c r="N13" t="s">
        <v>165</v>
      </c>
      <c r="O13" t="s">
        <v>165</v>
      </c>
      <c r="P13" t="s">
        <v>165</v>
      </c>
      <c r="Q13" t="s">
        <v>165</v>
      </c>
      <c r="R13" s="162" t="s">
        <v>165</v>
      </c>
      <c r="S13" s="25" t="s">
        <v>165</v>
      </c>
      <c r="T13" t="s">
        <v>165</v>
      </c>
      <c r="U13" t="s">
        <v>165</v>
      </c>
      <c r="V13" t="s">
        <v>165</v>
      </c>
      <c r="W13" t="s">
        <v>165</v>
      </c>
      <c r="X13" t="s">
        <v>165</v>
      </c>
      <c r="Y13" t="s">
        <v>165</v>
      </c>
    </row>
    <row r="14" spans="1:25" x14ac:dyDescent="0.3">
      <c r="A14" s="16"/>
      <c r="B14" s="16"/>
      <c r="C14" s="16"/>
      <c r="D14" s="16"/>
      <c r="E14" s="16"/>
      <c r="F14" s="277"/>
      <c r="G14" s="16"/>
      <c r="H14" s="16"/>
      <c r="I14" s="16"/>
      <c r="J14" s="16"/>
      <c r="K14" s="16"/>
      <c r="L14" s="16"/>
      <c r="M14" s="16"/>
      <c r="N14" s="16"/>
      <c r="O14" s="16"/>
      <c r="P14" s="16"/>
      <c r="Q14" s="16"/>
      <c r="R14" s="16"/>
      <c r="S14" s="16"/>
      <c r="T14" s="16"/>
      <c r="U14" s="16"/>
      <c r="V14" s="16"/>
      <c r="W14" s="16"/>
      <c r="X14" s="16"/>
      <c r="Y14" s="16"/>
    </row>
    <row r="15" spans="1:25" x14ac:dyDescent="0.3">
      <c r="A15" s="192" t="s">
        <v>2063</v>
      </c>
      <c r="B15" s="192"/>
      <c r="C15" s="192"/>
      <c r="D15" s="192"/>
      <c r="E15" s="192"/>
      <c r="F15" s="192"/>
      <c r="G15" s="192"/>
      <c r="H15" s="192"/>
      <c r="I15" s="192"/>
      <c r="J15" s="192"/>
      <c r="K15" s="192"/>
      <c r="L15" s="192"/>
      <c r="M15" s="192"/>
      <c r="N15" s="192"/>
      <c r="O15" s="192"/>
      <c r="P15" s="192"/>
      <c r="Q15" s="192"/>
      <c r="R15" s="192"/>
      <c r="S15" s="192"/>
      <c r="T15" s="192"/>
      <c r="U15" s="192"/>
      <c r="V15" s="192"/>
      <c r="W15" s="192"/>
      <c r="X15" s="192"/>
      <c r="Y15" s="192"/>
    </row>
    <row r="16" spans="1:25" ht="14.4" customHeight="1" x14ac:dyDescent="0.3">
      <c r="B16" s="193" t="s">
        <v>2060</v>
      </c>
      <c r="C16" s="193"/>
      <c r="D16" s="193" t="s">
        <v>2064</v>
      </c>
      <c r="E16" s="193"/>
      <c r="F16" s="193" t="s">
        <v>2475</v>
      </c>
      <c r="G16" s="193"/>
      <c r="H16" s="193" t="s">
        <v>2476</v>
      </c>
      <c r="I16" s="193"/>
      <c r="J16" s="193" t="s">
        <v>2060</v>
      </c>
      <c r="K16" s="193"/>
      <c r="L16" s="193" t="s">
        <v>2064</v>
      </c>
      <c r="M16" s="193"/>
      <c r="N16" s="193" t="s">
        <v>2475</v>
      </c>
      <c r="O16" s="193"/>
      <c r="P16" s="193" t="s">
        <v>2476</v>
      </c>
      <c r="Q16" s="193"/>
      <c r="R16" s="193" t="s">
        <v>2476</v>
      </c>
      <c r="S16" s="193"/>
      <c r="T16" s="193" t="s">
        <v>2064</v>
      </c>
      <c r="U16" s="193"/>
      <c r="V16" s="193" t="s">
        <v>2065</v>
      </c>
      <c r="W16" s="193"/>
      <c r="X16" s="193" t="s">
        <v>2066</v>
      </c>
      <c r="Y16" s="193"/>
    </row>
    <row r="17" spans="1:25" x14ac:dyDescent="0.3">
      <c r="A17" t="s">
        <v>163</v>
      </c>
      <c r="B17" s="2">
        <v>31423</v>
      </c>
      <c r="C17" s="25"/>
      <c r="D17" s="2">
        <v>33330.514716602716</v>
      </c>
      <c r="E17" s="25"/>
      <c r="F17" s="2">
        <v>-1907.5147166027164</v>
      </c>
      <c r="G17" s="25"/>
      <c r="H17" s="162">
        <v>-5.7230280804890725E-2</v>
      </c>
      <c r="I17" s="25"/>
      <c r="J17" s="2">
        <v>152486</v>
      </c>
      <c r="K17" s="25" t="s">
        <v>165</v>
      </c>
      <c r="L17" s="2">
        <v>152982.13212670991</v>
      </c>
      <c r="M17" s="25" t="s">
        <v>165</v>
      </c>
      <c r="N17" s="2">
        <v>-496.13212670991203</v>
      </c>
      <c r="O17" s="25" t="s">
        <v>165</v>
      </c>
      <c r="P17" s="162">
        <v>-3.2430723759228498E-3</v>
      </c>
      <c r="Q17" s="25" t="s">
        <v>165</v>
      </c>
      <c r="R17" s="2">
        <v>6.9967146348862391E-2</v>
      </c>
      <c r="S17" s="25" t="s">
        <v>165</v>
      </c>
      <c r="T17" s="2">
        <v>37253955.52834785</v>
      </c>
      <c r="U17" s="25"/>
      <c r="V17" s="2">
        <v>2284267.4716521502</v>
      </c>
      <c r="W17" s="25"/>
      <c r="X17" s="162">
        <v>6.1316105612301205E-2</v>
      </c>
      <c r="Y17" s="25"/>
    </row>
    <row r="18" spans="1:25" x14ac:dyDescent="0.3">
      <c r="A18" t="s">
        <v>2067</v>
      </c>
      <c r="B18" s="2">
        <v>15633</v>
      </c>
      <c r="C18" s="25"/>
      <c r="D18" s="2">
        <v>17960.503008485117</v>
      </c>
      <c r="E18" s="25"/>
      <c r="F18" s="2">
        <v>-2327.5030084851169</v>
      </c>
      <c r="G18" s="25"/>
      <c r="H18" s="162">
        <v>-0.12959007926367819</v>
      </c>
      <c r="I18" s="25"/>
      <c r="J18" s="2">
        <v>65879</v>
      </c>
      <c r="K18" s="25" t="s">
        <v>165</v>
      </c>
      <c r="L18" s="2">
        <v>75116.088077138396</v>
      </c>
      <c r="M18" s="25" t="s">
        <v>165</v>
      </c>
      <c r="N18" s="2">
        <v>-9237.0880771384091</v>
      </c>
      <c r="O18" s="25" t="s">
        <v>165</v>
      </c>
      <c r="P18" s="162">
        <v>-0.122970835058032</v>
      </c>
      <c r="Q18" s="25" t="s">
        <v>165</v>
      </c>
      <c r="R18" s="2">
        <v>-6.2556699802137905E-2</v>
      </c>
      <c r="S18" s="25" t="s">
        <v>165</v>
      </c>
      <c r="T18" s="2">
        <v>23240235.875387099</v>
      </c>
      <c r="U18" s="25"/>
      <c r="V18" s="2">
        <v>718335.12461294595</v>
      </c>
      <c r="W18" s="25"/>
      <c r="X18" s="162">
        <v>3.0909115056517594E-2</v>
      </c>
      <c r="Y18" s="25"/>
    </row>
    <row r="19" spans="1:25" x14ac:dyDescent="0.3">
      <c r="A19" t="s">
        <v>2068</v>
      </c>
      <c r="B19" s="2">
        <v>11228</v>
      </c>
      <c r="C19" s="25"/>
      <c r="D19" s="2">
        <v>14178.317499155251</v>
      </c>
      <c r="E19" s="25"/>
      <c r="F19" s="2">
        <v>-2950.3174991552514</v>
      </c>
      <c r="G19" s="25"/>
      <c r="H19" s="162">
        <v>-0.20808657298942784</v>
      </c>
      <c r="I19" s="25"/>
      <c r="J19" s="2">
        <v>44361</v>
      </c>
      <c r="K19" s="25" t="s">
        <v>165</v>
      </c>
      <c r="L19" s="2">
        <v>53879.088077138396</v>
      </c>
      <c r="M19" s="25" t="s">
        <v>165</v>
      </c>
      <c r="N19" s="2">
        <v>-9518.0880771384091</v>
      </c>
      <c r="O19" s="25" t="s">
        <v>165</v>
      </c>
      <c r="P19" s="162">
        <v>-0.17665644347044998</v>
      </c>
      <c r="Q19" s="25" t="s">
        <v>165</v>
      </c>
      <c r="R19" s="2">
        <v>-0.13139956823076099</v>
      </c>
      <c r="S19" s="25" t="s">
        <v>165</v>
      </c>
      <c r="T19" s="2">
        <v>14956251.819628602</v>
      </c>
      <c r="U19" s="25"/>
      <c r="V19" s="2">
        <v>-1241664.8196286201</v>
      </c>
      <c r="W19" s="25"/>
      <c r="X19" s="162">
        <v>-8.3019785612265196E-2</v>
      </c>
      <c r="Y19" s="25"/>
    </row>
    <row r="20" spans="1:25" x14ac:dyDescent="0.3">
      <c r="A20" t="s">
        <v>2069</v>
      </c>
      <c r="B20" s="2">
        <v>1435</v>
      </c>
      <c r="C20" s="25"/>
      <c r="D20" s="2">
        <v>1331.0922839537598</v>
      </c>
      <c r="E20" s="25"/>
      <c r="F20" s="2">
        <v>103.90771604624024</v>
      </c>
      <c r="G20" s="25"/>
      <c r="H20" s="162">
        <v>7.8061992619776796E-2</v>
      </c>
      <c r="I20" s="25"/>
      <c r="J20" s="2">
        <v>8300</v>
      </c>
      <c r="K20" s="25" t="s">
        <v>165</v>
      </c>
      <c r="L20" s="2">
        <v>10314</v>
      </c>
      <c r="M20" s="25" t="s">
        <v>165</v>
      </c>
      <c r="N20" s="2">
        <v>-2014</v>
      </c>
      <c r="O20" s="25" t="s">
        <v>165</v>
      </c>
      <c r="P20" s="162">
        <v>-0.19526856699631601</v>
      </c>
      <c r="Q20" s="25" t="s">
        <v>165</v>
      </c>
      <c r="R20" s="2">
        <v>-3.0016431432105698E-2</v>
      </c>
      <c r="S20" s="25" t="s">
        <v>165</v>
      </c>
      <c r="T20" s="2">
        <v>2163804.0000000298</v>
      </c>
      <c r="U20" s="25"/>
      <c r="V20" s="2">
        <v>-44518.000000027903</v>
      </c>
      <c r="W20" s="25"/>
      <c r="X20" s="162">
        <v>-2.0573952169432804E-2</v>
      </c>
      <c r="Y20" s="25"/>
    </row>
    <row r="21" spans="1:25" x14ac:dyDescent="0.3">
      <c r="A21" t="s">
        <v>2070</v>
      </c>
      <c r="B21" s="2">
        <v>821</v>
      </c>
      <c r="C21" s="25"/>
      <c r="D21" s="2">
        <v>547.90886747786601</v>
      </c>
      <c r="E21" s="25"/>
      <c r="F21" s="2">
        <v>273.09113252213399</v>
      </c>
      <c r="G21" s="25"/>
      <c r="H21" s="162">
        <v>0.49842437078857116</v>
      </c>
      <c r="I21" s="25"/>
      <c r="J21" s="2">
        <v>1690</v>
      </c>
      <c r="K21" s="25" t="s">
        <v>165</v>
      </c>
      <c r="L21" s="2">
        <v>1297</v>
      </c>
      <c r="M21" s="25" t="s">
        <v>165</v>
      </c>
      <c r="N21" s="2">
        <v>393</v>
      </c>
      <c r="O21" s="25" t="s">
        <v>165</v>
      </c>
      <c r="P21" s="162">
        <v>0.30300693909020798</v>
      </c>
      <c r="Q21" s="25" t="s">
        <v>165</v>
      </c>
      <c r="R21" s="2">
        <v>4.0625905592510003E-2</v>
      </c>
      <c r="S21" s="25" t="s">
        <v>165</v>
      </c>
      <c r="T21" s="2">
        <v>162250.003938585</v>
      </c>
      <c r="U21" s="25"/>
      <c r="V21" s="2">
        <v>-6165.0039385846994</v>
      </c>
      <c r="W21" s="25"/>
      <c r="X21" s="162">
        <v>-3.79969416883238E-2</v>
      </c>
      <c r="Y21" s="25"/>
    </row>
    <row r="22" spans="1:25" x14ac:dyDescent="0.3">
      <c r="A22" t="s">
        <v>2071</v>
      </c>
      <c r="B22" s="2">
        <v>737</v>
      </c>
      <c r="C22" s="25"/>
      <c r="D22" s="2">
        <v>922.79793135117961</v>
      </c>
      <c r="E22" s="25"/>
      <c r="F22" s="2">
        <v>-185.79793135117961</v>
      </c>
      <c r="G22" s="25"/>
      <c r="H22" s="162">
        <v>-0.20134194609553413</v>
      </c>
      <c r="I22" s="25"/>
      <c r="J22" s="2">
        <v>5511</v>
      </c>
      <c r="K22" s="25" t="s">
        <v>165</v>
      </c>
      <c r="L22" s="2">
        <v>5339</v>
      </c>
      <c r="M22" s="25" t="s">
        <v>165</v>
      </c>
      <c r="N22" s="2">
        <v>172.00000000000099</v>
      </c>
      <c r="O22" s="25" t="s">
        <v>165</v>
      </c>
      <c r="P22" s="162">
        <v>3.2215770743585101E-2</v>
      </c>
      <c r="Q22" s="25" t="s">
        <v>165</v>
      </c>
      <c r="R22" s="2">
        <v>0.12623204731061802</v>
      </c>
      <c r="S22" s="25" t="s">
        <v>165</v>
      </c>
      <c r="T22" s="2">
        <v>4775069.9999999898</v>
      </c>
      <c r="U22" s="25"/>
      <c r="V22" s="2">
        <v>1203725.00000001</v>
      </c>
      <c r="W22" s="25"/>
      <c r="X22" s="162">
        <v>0.25208530974415394</v>
      </c>
      <c r="Y22" s="25"/>
    </row>
    <row r="23" spans="1:25" x14ac:dyDescent="0.3">
      <c r="A23" t="s">
        <v>2072</v>
      </c>
      <c r="B23" s="2">
        <v>102</v>
      </c>
      <c r="C23" s="25"/>
      <c r="D23" s="2">
        <v>80.519452562411516</v>
      </c>
      <c r="E23" s="25"/>
      <c r="F23" s="2">
        <v>21.480547437588484</v>
      </c>
      <c r="G23" s="25"/>
      <c r="H23" s="162">
        <v>0.26677463338363699</v>
      </c>
      <c r="I23" s="25"/>
      <c r="J23" s="2">
        <v>331</v>
      </c>
      <c r="K23" s="25" t="s">
        <v>165</v>
      </c>
      <c r="L23" s="2">
        <v>228</v>
      </c>
      <c r="M23" s="25" t="s">
        <v>165</v>
      </c>
      <c r="N23" s="2">
        <v>103</v>
      </c>
      <c r="O23" s="25" t="s">
        <v>165</v>
      </c>
      <c r="P23" s="162">
        <v>0.45175438596491202</v>
      </c>
      <c r="Q23" s="25" t="s">
        <v>165</v>
      </c>
      <c r="R23" s="2">
        <v>0.38108108108108096</v>
      </c>
      <c r="S23" s="25" t="s">
        <v>165</v>
      </c>
      <c r="T23" s="2">
        <v>128577</v>
      </c>
      <c r="U23" s="25"/>
      <c r="V23" s="2">
        <v>9589.9999999998709</v>
      </c>
      <c r="W23" s="25"/>
      <c r="X23" s="162">
        <v>7.4585656843757897E-2</v>
      </c>
      <c r="Y23" s="25"/>
    </row>
    <row r="24" spans="1:25" x14ac:dyDescent="0.3">
      <c r="A24" t="s">
        <v>2073</v>
      </c>
      <c r="B24" s="2">
        <v>159</v>
      </c>
      <c r="C24" s="25"/>
      <c r="D24" s="2">
        <v>41.366826314555965</v>
      </c>
      <c r="E24" s="25"/>
      <c r="F24" s="2">
        <v>117.63317368544404</v>
      </c>
      <c r="G24" s="25"/>
      <c r="H24" s="162">
        <v>2.8436596221076749</v>
      </c>
      <c r="I24" s="25"/>
      <c r="J24" s="2">
        <v>713</v>
      </c>
      <c r="K24" s="25" t="s">
        <v>165</v>
      </c>
      <c r="L24" s="2">
        <v>803</v>
      </c>
      <c r="M24" s="25" t="s">
        <v>165</v>
      </c>
      <c r="N24" s="2">
        <v>-90</v>
      </c>
      <c r="O24" s="25" t="s">
        <v>165</v>
      </c>
      <c r="P24" s="162">
        <v>-0.112079701120797</v>
      </c>
      <c r="Q24" s="25" t="s">
        <v>165</v>
      </c>
      <c r="R24" s="2">
        <v>2.3260530421216901</v>
      </c>
      <c r="S24" s="25" t="s">
        <v>165</v>
      </c>
      <c r="T24" s="2">
        <v>85587.000000000102</v>
      </c>
      <c r="U24" s="25"/>
      <c r="V24" s="2">
        <v>138342</v>
      </c>
      <c r="W24" s="25"/>
      <c r="X24" s="162">
        <v>1.6163903396543802</v>
      </c>
      <c r="Y24" s="25"/>
    </row>
    <row r="25" spans="1:25" x14ac:dyDescent="0.3">
      <c r="A25" t="s">
        <v>2074</v>
      </c>
      <c r="B25" s="2">
        <v>1151</v>
      </c>
      <c r="C25" s="25"/>
      <c r="D25" s="2">
        <v>858.50014766997265</v>
      </c>
      <c r="E25" s="25"/>
      <c r="F25" s="2">
        <v>292.49985233002735</v>
      </c>
      <c r="G25" s="25"/>
      <c r="H25" s="162">
        <v>0.34071031102777521</v>
      </c>
      <c r="I25" s="25"/>
      <c r="J25" s="2">
        <v>4973</v>
      </c>
      <c r="K25" s="25" t="s">
        <v>165</v>
      </c>
      <c r="L25" s="2">
        <v>3256</v>
      </c>
      <c r="M25" s="25" t="s">
        <v>165</v>
      </c>
      <c r="N25" s="2">
        <v>1717</v>
      </c>
      <c r="O25" s="25" t="s">
        <v>165</v>
      </c>
      <c r="P25" s="162">
        <v>0.52733415233415304</v>
      </c>
      <c r="Q25" s="25" t="s">
        <v>165</v>
      </c>
      <c r="R25" s="2">
        <v>0.75292962404843</v>
      </c>
      <c r="S25" s="25" t="s">
        <v>165</v>
      </c>
      <c r="T25" s="2">
        <v>968696.05181983497</v>
      </c>
      <c r="U25" s="25"/>
      <c r="V25" s="2">
        <v>659025.94818016503</v>
      </c>
      <c r="W25" s="25"/>
      <c r="X25" s="162">
        <v>0.68032273584896996</v>
      </c>
      <c r="Y25" s="25"/>
    </row>
    <row r="26" spans="1:25" x14ac:dyDescent="0.3">
      <c r="A26" t="s">
        <v>2075</v>
      </c>
      <c r="B26" s="2">
        <v>15790</v>
      </c>
      <c r="C26" s="25"/>
      <c r="D26" s="2">
        <v>15370.011708117672</v>
      </c>
      <c r="E26" s="25"/>
      <c r="F26" s="2">
        <v>419.98829188232776</v>
      </c>
      <c r="G26" s="25"/>
      <c r="H26" s="162">
        <v>2.7325177095376636E-2</v>
      </c>
      <c r="I26" s="25"/>
      <c r="J26" s="2">
        <v>86607</v>
      </c>
      <c r="K26" s="25" t="s">
        <v>165</v>
      </c>
      <c r="L26" s="2">
        <v>77866.044049571501</v>
      </c>
      <c r="M26" s="25" t="s">
        <v>165</v>
      </c>
      <c r="N26" s="2">
        <v>8740.9559504284807</v>
      </c>
      <c r="O26" s="25" t="s">
        <v>165</v>
      </c>
      <c r="P26" s="162">
        <v>0.11225632504026699</v>
      </c>
      <c r="Q26" s="25" t="s">
        <v>165</v>
      </c>
      <c r="R26" s="2">
        <v>0.15604424156211599</v>
      </c>
      <c r="S26" s="25" t="s">
        <v>165</v>
      </c>
      <c r="T26" s="2">
        <v>14013719.652960699</v>
      </c>
      <c r="U26" s="25"/>
      <c r="V26" s="2">
        <v>1565932.34703928</v>
      </c>
      <c r="W26" s="25"/>
      <c r="X26" s="162">
        <v>0.111742805323527</v>
      </c>
      <c r="Y26" s="25"/>
    </row>
    <row r="27" spans="1:25" x14ac:dyDescent="0.3">
      <c r="A27" s="16"/>
      <c r="B27" s="16"/>
      <c r="C27" s="16"/>
      <c r="D27" s="16"/>
      <c r="E27" s="16"/>
      <c r="F27" s="16"/>
      <c r="G27" s="16"/>
      <c r="H27" s="16"/>
      <c r="I27" s="16"/>
      <c r="J27" s="16"/>
      <c r="K27" s="16"/>
      <c r="L27" s="16"/>
      <c r="M27" s="16"/>
      <c r="N27" s="16"/>
      <c r="O27" s="16"/>
      <c r="P27" s="16"/>
      <c r="Q27" s="16"/>
      <c r="R27" s="16"/>
      <c r="S27" s="16"/>
      <c r="T27" s="16"/>
      <c r="U27" s="16"/>
      <c r="V27" s="16"/>
      <c r="W27" s="16"/>
      <c r="X27" s="16"/>
      <c r="Y27" s="16"/>
    </row>
    <row r="28" spans="1:25" x14ac:dyDescent="0.3">
      <c r="A28" s="192" t="s">
        <v>2076</v>
      </c>
      <c r="B28" s="192"/>
      <c r="C28" s="192"/>
      <c r="D28" s="192"/>
      <c r="E28" s="192"/>
      <c r="F28" s="192"/>
      <c r="G28" s="192"/>
      <c r="H28" s="192"/>
      <c r="I28" s="192"/>
      <c r="J28" s="192"/>
      <c r="K28" s="192"/>
      <c r="L28" s="192"/>
      <c r="M28" s="192"/>
      <c r="N28" s="192"/>
      <c r="O28" s="192"/>
      <c r="P28" s="192"/>
      <c r="Q28" s="192"/>
      <c r="R28" s="192"/>
      <c r="S28" s="192"/>
      <c r="T28" s="192"/>
      <c r="U28" s="192"/>
      <c r="V28" s="192"/>
      <c r="W28" s="192"/>
      <c r="X28" s="192"/>
      <c r="Y28" s="192"/>
    </row>
    <row r="29" spans="1:25" ht="14.4" customHeight="1" x14ac:dyDescent="0.3">
      <c r="B29" s="193" t="s">
        <v>2077</v>
      </c>
      <c r="C29" s="193"/>
      <c r="D29" s="193" t="s">
        <v>2078</v>
      </c>
      <c r="E29" s="193"/>
      <c r="F29" s="193" t="s">
        <v>2079</v>
      </c>
      <c r="G29" s="193"/>
      <c r="H29" s="193" t="s">
        <v>2080</v>
      </c>
      <c r="I29" s="193"/>
      <c r="J29" s="193" t="s">
        <v>2077</v>
      </c>
      <c r="K29" s="193"/>
      <c r="L29" s="193" t="s">
        <v>2078</v>
      </c>
      <c r="M29" s="193"/>
      <c r="N29" s="193" t="s">
        <v>2079</v>
      </c>
      <c r="O29" s="193"/>
      <c r="P29" s="193" t="s">
        <v>2080</v>
      </c>
      <c r="Q29" s="193"/>
      <c r="R29" s="193" t="s">
        <v>2080</v>
      </c>
      <c r="S29" s="193"/>
      <c r="T29" s="193" t="s">
        <v>2078</v>
      </c>
      <c r="U29" s="193"/>
      <c r="V29" s="193" t="s">
        <v>2079</v>
      </c>
      <c r="W29" s="193"/>
      <c r="X29" s="193" t="s">
        <v>2080</v>
      </c>
      <c r="Y29" s="193"/>
    </row>
    <row r="30" spans="1:25" x14ac:dyDescent="0.3">
      <c r="A30" t="s">
        <v>163</v>
      </c>
      <c r="B30" s="2">
        <v>9155</v>
      </c>
      <c r="C30" s="25"/>
      <c r="D30" s="2">
        <v>10242.4365564543</v>
      </c>
      <c r="E30" s="25"/>
      <c r="F30" s="2">
        <v>-1087.4365564543004</v>
      </c>
      <c r="G30" s="25"/>
      <c r="H30" s="162">
        <v>-0.10616971366730597</v>
      </c>
      <c r="I30" s="25"/>
      <c r="J30" s="2">
        <v>40551</v>
      </c>
      <c r="K30" s="25" t="s">
        <v>165</v>
      </c>
      <c r="L30" s="2">
        <v>42548.0016288435</v>
      </c>
      <c r="M30" s="25" t="s">
        <v>165</v>
      </c>
      <c r="N30" s="2">
        <v>-1997.0016288434601</v>
      </c>
      <c r="O30" s="25" t="s">
        <v>165</v>
      </c>
      <c r="P30" s="162">
        <v>-4.6935262583276793E-2</v>
      </c>
      <c r="Q30" s="25" t="s">
        <v>165</v>
      </c>
      <c r="R30" s="2">
        <v>-1.4570790068909498E-2</v>
      </c>
      <c r="S30" s="25" t="s">
        <v>165</v>
      </c>
      <c r="T30" s="2">
        <v>9295040.6123496909</v>
      </c>
      <c r="U30" s="25"/>
      <c r="V30" s="2">
        <v>-583922.61234968505</v>
      </c>
      <c r="W30" s="25"/>
      <c r="X30" s="162">
        <v>-6.2820878003896699E-2</v>
      </c>
      <c r="Y30" s="25"/>
    </row>
    <row r="31" spans="1:25" x14ac:dyDescent="0.3">
      <c r="A31" t="s">
        <v>2067</v>
      </c>
      <c r="B31" s="2">
        <v>3862</v>
      </c>
      <c r="C31" s="25"/>
      <c r="D31" s="2">
        <v>4407.3669145676722</v>
      </c>
      <c r="E31" s="25"/>
      <c r="F31" s="2">
        <v>-545.36691456767221</v>
      </c>
      <c r="G31" s="25"/>
      <c r="H31" s="162">
        <v>-0.12373984856243093</v>
      </c>
      <c r="I31" s="25"/>
      <c r="J31" s="2">
        <v>13119</v>
      </c>
      <c r="K31" s="25" t="s">
        <v>165</v>
      </c>
      <c r="L31" s="2">
        <v>15591</v>
      </c>
      <c r="M31" s="25" t="s">
        <v>165</v>
      </c>
      <c r="N31" s="2">
        <v>-2472.00000000003</v>
      </c>
      <c r="O31" s="25" t="s">
        <v>165</v>
      </c>
      <c r="P31" s="162">
        <v>-0.158553011352705</v>
      </c>
      <c r="Q31" s="25" t="s">
        <v>165</v>
      </c>
      <c r="R31" s="2">
        <v>-0.13002222943304201</v>
      </c>
      <c r="S31" s="25" t="s">
        <v>165</v>
      </c>
      <c r="T31" s="2">
        <v>4538820.2617395604</v>
      </c>
      <c r="U31" s="25"/>
      <c r="V31" s="2">
        <v>-324060.26173955604</v>
      </c>
      <c r="W31" s="25"/>
      <c r="X31" s="162">
        <v>-7.1397465211666206E-2</v>
      </c>
      <c r="Y31" s="25"/>
    </row>
    <row r="32" spans="1:25" x14ac:dyDescent="0.3">
      <c r="A32" t="s">
        <v>2068</v>
      </c>
      <c r="B32" s="2">
        <v>2439</v>
      </c>
      <c r="C32" s="25"/>
      <c r="D32" s="2">
        <v>3184.4358561686022</v>
      </c>
      <c r="E32" s="25"/>
      <c r="F32" s="2">
        <v>-745.43585616860219</v>
      </c>
      <c r="G32" s="25"/>
      <c r="H32" s="162">
        <v>-0.23408725747281453</v>
      </c>
      <c r="I32" s="25"/>
      <c r="J32" s="2">
        <v>8121</v>
      </c>
      <c r="K32" s="25" t="s">
        <v>165</v>
      </c>
      <c r="L32" s="2">
        <v>10708</v>
      </c>
      <c r="M32" s="25" t="s">
        <v>165</v>
      </c>
      <c r="N32" s="2">
        <v>-2587.00000000003</v>
      </c>
      <c r="O32" s="25" t="s">
        <v>165</v>
      </c>
      <c r="P32" s="162">
        <v>-0.24159506910721198</v>
      </c>
      <c r="Q32" s="25" t="s">
        <v>165</v>
      </c>
      <c r="R32" s="2">
        <v>-0.20041124971690499</v>
      </c>
      <c r="S32" s="25" t="s">
        <v>165</v>
      </c>
      <c r="T32" s="2">
        <v>2546395.2333728699</v>
      </c>
      <c r="U32" s="25"/>
      <c r="V32" s="2">
        <v>-504705.23337287101</v>
      </c>
      <c r="W32" s="25"/>
      <c r="X32" s="162">
        <v>-0.19820380856759401</v>
      </c>
      <c r="Y32" s="25"/>
    </row>
    <row r="33" spans="1:25" x14ac:dyDescent="0.3">
      <c r="A33" t="s">
        <v>2069</v>
      </c>
      <c r="B33" s="2">
        <v>377</v>
      </c>
      <c r="C33" s="25"/>
      <c r="D33" s="2">
        <v>338.98683719714018</v>
      </c>
      <c r="E33" s="25"/>
      <c r="F33" s="2">
        <v>38.013162802859824</v>
      </c>
      <c r="G33" s="25"/>
      <c r="H33" s="162">
        <v>0.11213757772179514</v>
      </c>
      <c r="I33" s="25"/>
      <c r="J33" s="2">
        <v>1435</v>
      </c>
      <c r="K33" s="25" t="s">
        <v>165</v>
      </c>
      <c r="L33" s="2">
        <v>1621</v>
      </c>
      <c r="M33" s="25" t="s">
        <v>165</v>
      </c>
      <c r="N33" s="2">
        <v>-186.00000000000199</v>
      </c>
      <c r="O33" s="25" t="s">
        <v>165</v>
      </c>
      <c r="P33" s="162">
        <v>-0.11474398519432499</v>
      </c>
      <c r="Q33" s="25" t="s">
        <v>165</v>
      </c>
      <c r="R33" s="2">
        <v>-0.20827943078912997</v>
      </c>
      <c r="S33" s="25" t="s">
        <v>165</v>
      </c>
      <c r="T33" s="2">
        <v>523525.00000002101</v>
      </c>
      <c r="U33" s="25"/>
      <c r="V33" s="2">
        <v>-98619.000000020707</v>
      </c>
      <c r="W33" s="25"/>
      <c r="X33" s="162">
        <v>-0.18837495821597197</v>
      </c>
      <c r="Y33" s="25"/>
    </row>
    <row r="34" spans="1:25" x14ac:dyDescent="0.3">
      <c r="A34" t="s">
        <v>2070</v>
      </c>
      <c r="B34" s="2">
        <v>295</v>
      </c>
      <c r="C34" s="25"/>
      <c r="D34" s="2">
        <v>201.00146874801479</v>
      </c>
      <c r="E34" s="25"/>
      <c r="F34" s="2">
        <v>93.998531251985213</v>
      </c>
      <c r="G34" s="25"/>
      <c r="H34" s="162">
        <v>0.46765096711719228</v>
      </c>
      <c r="I34" s="25"/>
      <c r="J34" s="2">
        <v>497</v>
      </c>
      <c r="K34" s="25" t="s">
        <v>165</v>
      </c>
      <c r="L34" s="2">
        <v>380</v>
      </c>
      <c r="M34" s="25" t="s">
        <v>165</v>
      </c>
      <c r="N34" s="2">
        <v>117</v>
      </c>
      <c r="O34" s="25" t="s">
        <v>165</v>
      </c>
      <c r="P34" s="162">
        <v>0.307894736842105</v>
      </c>
      <c r="Q34" s="25" t="s">
        <v>165</v>
      </c>
      <c r="R34" s="2">
        <v>-2.51310035644156E-2</v>
      </c>
      <c r="S34" s="25" t="s">
        <v>165</v>
      </c>
      <c r="T34" s="2">
        <v>37229.999999999702</v>
      </c>
      <c r="U34" s="25"/>
      <c r="V34" s="2">
        <v>-3801.9999999996703</v>
      </c>
      <c r="W34" s="25"/>
      <c r="X34" s="162">
        <v>-0.10212194466827</v>
      </c>
      <c r="Y34" s="25"/>
    </row>
    <row r="35" spans="1:25" x14ac:dyDescent="0.3">
      <c r="A35" t="s">
        <v>2071</v>
      </c>
      <c r="B35" s="2">
        <v>154</v>
      </c>
      <c r="C35" s="25"/>
      <c r="D35" s="2">
        <v>217.72012223603497</v>
      </c>
      <c r="E35" s="25"/>
      <c r="F35" s="2">
        <v>-63.720122236034968</v>
      </c>
      <c r="G35" s="25"/>
      <c r="H35" s="162">
        <v>-0.29266988086179119</v>
      </c>
      <c r="I35" s="25"/>
      <c r="J35" s="2">
        <v>912</v>
      </c>
      <c r="K35" s="25" t="s">
        <v>165</v>
      </c>
      <c r="L35" s="2">
        <v>1161</v>
      </c>
      <c r="M35" s="25" t="s">
        <v>165</v>
      </c>
      <c r="N35" s="2">
        <v>-248.99999999999901</v>
      </c>
      <c r="O35" s="25" t="s">
        <v>165</v>
      </c>
      <c r="P35" s="162">
        <v>-0.21447028423772502</v>
      </c>
      <c r="Q35" s="25" t="s">
        <v>165</v>
      </c>
      <c r="R35" s="2">
        <v>-3.4789644012943099E-2</v>
      </c>
      <c r="S35" s="25" t="s">
        <v>165</v>
      </c>
      <c r="T35" s="2">
        <v>965987.99999998906</v>
      </c>
      <c r="U35" s="25"/>
      <c r="V35" s="2">
        <v>106514.000000011</v>
      </c>
      <c r="W35" s="25"/>
      <c r="X35" s="162">
        <v>0.11026430970158201</v>
      </c>
      <c r="Y35" s="25"/>
    </row>
    <row r="36" spans="1:25" x14ac:dyDescent="0.3">
      <c r="A36" t="s">
        <v>2072</v>
      </c>
      <c r="B36" s="2">
        <v>33</v>
      </c>
      <c r="C36" s="25"/>
      <c r="D36" s="2">
        <v>14.899619343365202</v>
      </c>
      <c r="E36" s="25"/>
      <c r="F36" s="2">
        <v>18.100380656634798</v>
      </c>
      <c r="G36" s="25"/>
      <c r="H36" s="162">
        <v>1.2148216836623342</v>
      </c>
      <c r="I36" s="25"/>
      <c r="J36" s="2">
        <v>81</v>
      </c>
      <c r="K36" s="25" t="s">
        <v>165</v>
      </c>
      <c r="L36" s="2">
        <v>50</v>
      </c>
      <c r="M36" s="25" t="s">
        <v>165</v>
      </c>
      <c r="N36" s="2">
        <v>31</v>
      </c>
      <c r="O36" s="25" t="s">
        <v>165</v>
      </c>
      <c r="P36" s="162">
        <v>0.61999999999999889</v>
      </c>
      <c r="Q36" s="25" t="s">
        <v>165</v>
      </c>
      <c r="R36" s="2">
        <v>0.40740740740740705</v>
      </c>
      <c r="S36" s="25" t="s">
        <v>165</v>
      </c>
      <c r="T36" s="2">
        <v>32177.9999999998</v>
      </c>
      <c r="U36" s="25"/>
      <c r="V36" s="2">
        <v>-3188.9999999998304</v>
      </c>
      <c r="W36" s="25"/>
      <c r="X36" s="162">
        <v>-9.9104978556773013E-2</v>
      </c>
      <c r="Y36" s="25"/>
    </row>
    <row r="37" spans="1:25" x14ac:dyDescent="0.3">
      <c r="A37" t="s">
        <v>2073</v>
      </c>
      <c r="B37" s="2">
        <v>49</v>
      </c>
      <c r="C37" s="25"/>
      <c r="D37" s="2">
        <v>11.022763376625207</v>
      </c>
      <c r="E37" s="25"/>
      <c r="F37" s="2">
        <v>37.977236623374793</v>
      </c>
      <c r="G37" s="25"/>
      <c r="H37" s="162">
        <v>3.445346264432116</v>
      </c>
      <c r="I37" s="25"/>
      <c r="J37" s="2">
        <v>222</v>
      </c>
      <c r="K37" s="25" t="s">
        <v>165</v>
      </c>
      <c r="L37" s="2">
        <v>77</v>
      </c>
      <c r="M37" s="25" t="s">
        <v>165</v>
      </c>
      <c r="N37" s="2">
        <v>145</v>
      </c>
      <c r="O37" s="25" t="s">
        <v>165</v>
      </c>
      <c r="P37" s="162">
        <v>1.8831168831168801</v>
      </c>
      <c r="Q37" s="25" t="s">
        <v>165</v>
      </c>
      <c r="R37" s="2">
        <v>2.1147540983606601</v>
      </c>
      <c r="S37" s="25" t="s">
        <v>165</v>
      </c>
      <c r="T37" s="2">
        <v>26562.999999999702</v>
      </c>
      <c r="U37" s="25"/>
      <c r="V37" s="2">
        <v>35027.000000000298</v>
      </c>
      <c r="W37" s="25"/>
      <c r="X37" s="162">
        <v>1.3186387079772899</v>
      </c>
      <c r="Y37" s="25"/>
    </row>
    <row r="38" spans="1:25" x14ac:dyDescent="0.3">
      <c r="A38" t="s">
        <v>2074</v>
      </c>
      <c r="B38" s="2">
        <v>515</v>
      </c>
      <c r="C38" s="25"/>
      <c r="D38" s="2">
        <v>439.300247497898</v>
      </c>
      <c r="E38" s="25"/>
      <c r="F38" s="2">
        <v>75.699752502102001</v>
      </c>
      <c r="G38" s="25"/>
      <c r="H38" s="162">
        <v>0.17231893888806474</v>
      </c>
      <c r="I38" s="25"/>
      <c r="J38" s="2">
        <v>1851</v>
      </c>
      <c r="K38" s="25" t="s">
        <v>165</v>
      </c>
      <c r="L38" s="2">
        <v>1594</v>
      </c>
      <c r="M38" s="25" t="s">
        <v>165</v>
      </c>
      <c r="N38" s="2">
        <v>257.00000000000097</v>
      </c>
      <c r="O38" s="25" t="s">
        <v>165</v>
      </c>
      <c r="P38" s="162">
        <v>0.16122961104140601</v>
      </c>
      <c r="Q38" s="25" t="s">
        <v>165</v>
      </c>
      <c r="R38" s="2">
        <v>0.31384248210024202</v>
      </c>
      <c r="S38" s="25" t="s">
        <v>165</v>
      </c>
      <c r="T38" s="2">
        <v>406941.02836667298</v>
      </c>
      <c r="U38" s="25"/>
      <c r="V38" s="2">
        <v>144713.97163332699</v>
      </c>
      <c r="W38" s="25"/>
      <c r="X38" s="162">
        <v>0.35561411002021898</v>
      </c>
      <c r="Y38" s="25"/>
    </row>
    <row r="39" spans="1:25" x14ac:dyDescent="0.3">
      <c r="A39" t="s">
        <v>2075</v>
      </c>
      <c r="B39" s="2">
        <v>5293</v>
      </c>
      <c r="C39" s="25"/>
      <c r="D39" s="2">
        <v>5835.06964188653</v>
      </c>
      <c r="E39" s="25"/>
      <c r="F39" s="2">
        <v>-542.06964188653001</v>
      </c>
      <c r="G39" s="25"/>
      <c r="H39" s="162">
        <v>-9.289857279428701E-2</v>
      </c>
      <c r="I39" s="25"/>
      <c r="J39" s="2">
        <v>27432</v>
      </c>
      <c r="K39" s="25" t="s">
        <v>165</v>
      </c>
      <c r="L39" s="2">
        <v>26957.001628843398</v>
      </c>
      <c r="M39" s="25" t="s">
        <v>165</v>
      </c>
      <c r="N39" s="2">
        <v>474.998371156551</v>
      </c>
      <c r="O39" s="25" t="s">
        <v>165</v>
      </c>
      <c r="P39" s="162">
        <v>1.7620593628941E-2</v>
      </c>
      <c r="Q39" s="25" t="s">
        <v>165</v>
      </c>
      <c r="R39" s="2">
        <v>2.71467557621476E-2</v>
      </c>
      <c r="S39" s="25" t="s">
        <v>165</v>
      </c>
      <c r="T39" s="2">
        <v>4756220.3506101398</v>
      </c>
      <c r="U39" s="25"/>
      <c r="V39" s="2">
        <v>-259862.350610141</v>
      </c>
      <c r="W39" s="25"/>
      <c r="X39" s="162">
        <v>-5.4636314437535409E-2</v>
      </c>
      <c r="Y39" s="25"/>
    </row>
    <row r="40" spans="1:25" x14ac:dyDescent="0.3">
      <c r="A40" s="16"/>
      <c r="B40" s="16"/>
      <c r="C40" s="16"/>
      <c r="D40" s="16"/>
      <c r="E40" s="16"/>
      <c r="F40" s="16"/>
      <c r="G40" s="16"/>
      <c r="H40" s="16"/>
      <c r="I40" s="16"/>
      <c r="J40" s="16"/>
      <c r="K40" s="16"/>
      <c r="L40" s="16"/>
      <c r="M40" s="16"/>
      <c r="N40" s="16"/>
      <c r="O40" s="16"/>
      <c r="P40" s="16"/>
      <c r="Q40" s="16"/>
      <c r="R40" s="16"/>
      <c r="S40" s="16"/>
      <c r="T40" s="16"/>
      <c r="U40" s="16"/>
      <c r="V40" s="16"/>
      <c r="W40" s="16"/>
      <c r="X40" s="16"/>
      <c r="Y40" s="16"/>
    </row>
    <row r="41" spans="1:25" x14ac:dyDescent="0.3">
      <c r="A41" s="192" t="s">
        <v>2081</v>
      </c>
      <c r="B41" s="192"/>
      <c r="C41" s="192"/>
      <c r="D41" s="192"/>
      <c r="E41" s="192"/>
      <c r="F41" s="192"/>
      <c r="G41" s="192"/>
      <c r="H41" s="192"/>
      <c r="I41" s="192"/>
      <c r="J41" s="192"/>
      <c r="K41" s="192"/>
      <c r="L41" s="192"/>
      <c r="M41" s="192"/>
      <c r="N41" s="192"/>
      <c r="O41" s="192"/>
      <c r="P41" s="192"/>
      <c r="Q41" s="192"/>
      <c r="R41" s="192"/>
      <c r="S41" s="192"/>
      <c r="T41" s="192"/>
      <c r="U41" s="192"/>
      <c r="V41" s="192"/>
      <c r="W41" s="192"/>
      <c r="X41" s="192"/>
      <c r="Y41" s="192"/>
    </row>
    <row r="42" spans="1:25" ht="14.4" customHeight="1" x14ac:dyDescent="0.3">
      <c r="B42" s="193" t="s">
        <v>2082</v>
      </c>
      <c r="C42" s="193"/>
      <c r="D42" s="193" t="s">
        <v>2083</v>
      </c>
      <c r="E42" s="193"/>
      <c r="F42" s="193" t="s">
        <v>2477</v>
      </c>
      <c r="G42" s="193"/>
      <c r="H42" s="193" t="s">
        <v>2478</v>
      </c>
      <c r="I42" s="193"/>
      <c r="J42" s="193" t="s">
        <v>2082</v>
      </c>
      <c r="K42" s="193"/>
      <c r="L42" s="193" t="s">
        <v>2083</v>
      </c>
      <c r="M42" s="193"/>
      <c r="N42" s="193" t="s">
        <v>2477</v>
      </c>
      <c r="O42" s="193"/>
      <c r="P42" s="193" t="s">
        <v>2478</v>
      </c>
      <c r="Q42" s="193"/>
      <c r="R42" s="193" t="s">
        <v>2478</v>
      </c>
      <c r="S42" s="193"/>
      <c r="T42" s="193" t="s">
        <v>2083</v>
      </c>
      <c r="U42" s="193"/>
      <c r="V42" s="193" t="s">
        <v>2084</v>
      </c>
      <c r="W42" s="193"/>
      <c r="X42" s="193" t="s">
        <v>2085</v>
      </c>
      <c r="Y42" s="193"/>
    </row>
    <row r="43" spans="1:25" x14ac:dyDescent="0.3">
      <c r="A43" t="s">
        <v>163</v>
      </c>
      <c r="B43" s="2">
        <v>22268</v>
      </c>
      <c r="C43" s="25"/>
      <c r="D43" s="2">
        <v>23088.078160147998</v>
      </c>
      <c r="E43" s="25"/>
      <c r="F43" s="2">
        <v>-820.07816014799755</v>
      </c>
      <c r="G43" s="25"/>
      <c r="H43" s="162">
        <v>-3.5519550586220847E-2</v>
      </c>
      <c r="I43" s="25"/>
      <c r="J43" s="2">
        <v>111935</v>
      </c>
      <c r="K43" s="25" t="s">
        <v>165</v>
      </c>
      <c r="L43" s="2">
        <v>110434.13049786599</v>
      </c>
      <c r="M43" s="25" t="s">
        <v>165</v>
      </c>
      <c r="N43" s="2">
        <v>1500.86950213401</v>
      </c>
      <c r="O43" s="25" t="s">
        <v>165</v>
      </c>
      <c r="P43" s="162">
        <v>1.3590630861742625E-2</v>
      </c>
      <c r="Q43" s="25" t="s">
        <v>165</v>
      </c>
      <c r="R43" s="2">
        <v>0.11084532562847584</v>
      </c>
      <c r="S43" s="25" t="s">
        <v>165</v>
      </c>
      <c r="T43" s="2">
        <v>27958914.915998198</v>
      </c>
      <c r="U43" s="25"/>
      <c r="V43" s="2">
        <v>2868190.0840018019</v>
      </c>
      <c r="W43" s="25"/>
      <c r="X43" s="162">
        <v>9.3041175420196021E-2</v>
      </c>
      <c r="Y43" s="25"/>
    </row>
    <row r="44" spans="1:25" x14ac:dyDescent="0.3">
      <c r="A44" t="s">
        <v>2067</v>
      </c>
      <c r="B44" s="2">
        <v>11771</v>
      </c>
      <c r="C44" s="25"/>
      <c r="D44" s="2">
        <v>13553.136093917368</v>
      </c>
      <c r="E44" s="25"/>
      <c r="F44" s="2">
        <v>-1782.1360939173683</v>
      </c>
      <c r="G44" s="25"/>
      <c r="H44" s="162">
        <v>-0.13149252553563517</v>
      </c>
      <c r="I44" s="25"/>
      <c r="J44" s="2">
        <v>52760</v>
      </c>
      <c r="K44" s="25" t="s">
        <v>165</v>
      </c>
      <c r="L44" s="2">
        <v>59525.088077138396</v>
      </c>
      <c r="M44" s="25" t="s">
        <v>165</v>
      </c>
      <c r="N44" s="2">
        <v>-6765.0880771383963</v>
      </c>
      <c r="O44" s="25" t="s">
        <v>165</v>
      </c>
      <c r="P44" s="162">
        <v>-0.11365103850617637</v>
      </c>
      <c r="Q44" s="25" t="s">
        <v>165</v>
      </c>
      <c r="R44" s="2">
        <v>-4.3559843277110467E-2</v>
      </c>
      <c r="S44" s="25" t="s">
        <v>165</v>
      </c>
      <c r="T44" s="2">
        <v>18701415.613647502</v>
      </c>
      <c r="U44" s="25"/>
      <c r="V44" s="2">
        <v>1042395.3863524981</v>
      </c>
      <c r="W44" s="25"/>
      <c r="X44" s="162">
        <v>5.2796057779954338E-2</v>
      </c>
      <c r="Y44" s="25"/>
    </row>
    <row r="45" spans="1:25" x14ac:dyDescent="0.3">
      <c r="A45" t="s">
        <v>2068</v>
      </c>
      <c r="B45" s="2">
        <v>8789</v>
      </c>
      <c r="C45" s="25"/>
      <c r="D45" s="2">
        <v>10993.881642986646</v>
      </c>
      <c r="E45" s="25"/>
      <c r="F45" s="2">
        <v>-2204.8816429866456</v>
      </c>
      <c r="G45" s="25"/>
      <c r="H45" s="162">
        <v>-0.20055533746747323</v>
      </c>
      <c r="I45" s="25"/>
      <c r="J45" s="2">
        <v>36240</v>
      </c>
      <c r="K45" s="25" t="s">
        <v>165</v>
      </c>
      <c r="L45" s="2">
        <v>43171.088077138396</v>
      </c>
      <c r="M45" s="25" t="s">
        <v>165</v>
      </c>
      <c r="N45" s="2">
        <v>-6931.0880771383963</v>
      </c>
      <c r="O45" s="25" t="s">
        <v>165</v>
      </c>
      <c r="P45" s="162">
        <v>-0.16054930245802193</v>
      </c>
      <c r="Q45" s="25" t="s">
        <v>165</v>
      </c>
      <c r="R45" s="2">
        <v>-0.11385121776050315</v>
      </c>
      <c r="S45" s="25" t="s">
        <v>165</v>
      </c>
      <c r="T45" s="2">
        <v>12409856.586255699</v>
      </c>
      <c r="U45" s="25"/>
      <c r="V45" s="2">
        <v>-736959.5862556994</v>
      </c>
      <c r="W45" s="25"/>
      <c r="X45" s="162">
        <v>-6.3134249043377957E-2</v>
      </c>
      <c r="Y45" s="25"/>
    </row>
    <row r="46" spans="1:25" x14ac:dyDescent="0.3">
      <c r="A46" t="s">
        <v>2069</v>
      </c>
      <c r="B46" s="2">
        <v>1058</v>
      </c>
      <c r="C46" s="25"/>
      <c r="D46" s="2">
        <v>992.10544675661913</v>
      </c>
      <c r="E46" s="25"/>
      <c r="F46" s="2">
        <v>65.894553243380869</v>
      </c>
      <c r="G46" s="25"/>
      <c r="H46" s="162">
        <v>6.6418900792050539E-2</v>
      </c>
      <c r="I46" s="25"/>
      <c r="J46" s="2">
        <v>6865</v>
      </c>
      <c r="K46" s="25" t="s">
        <v>165</v>
      </c>
      <c r="L46" s="2">
        <v>8693</v>
      </c>
      <c r="M46" s="25" t="s">
        <v>165</v>
      </c>
      <c r="N46" s="2">
        <v>-1828</v>
      </c>
      <c r="O46" s="25" t="s">
        <v>165</v>
      </c>
      <c r="P46" s="162">
        <v>-0.2102841366616818</v>
      </c>
      <c r="Q46" s="25" t="s">
        <v>165</v>
      </c>
      <c r="R46" s="2">
        <v>3.9736687711560206E-2</v>
      </c>
      <c r="S46" s="25" t="s">
        <v>165</v>
      </c>
      <c r="T46" s="2">
        <v>1640279.00000001</v>
      </c>
      <c r="U46" s="25"/>
      <c r="V46" s="2">
        <v>54100.999999989988</v>
      </c>
      <c r="W46" s="25"/>
      <c r="X46" s="162">
        <v>3.1929673390850927E-2</v>
      </c>
      <c r="Y46" s="25"/>
    </row>
    <row r="47" spans="1:25" x14ac:dyDescent="0.3">
      <c r="A47" t="s">
        <v>2070</v>
      </c>
      <c r="B47" s="2">
        <v>526</v>
      </c>
      <c r="C47" s="25"/>
      <c r="D47" s="2">
        <v>346.90739872985102</v>
      </c>
      <c r="E47" s="25"/>
      <c r="F47" s="2">
        <v>179.09260127014898</v>
      </c>
      <c r="G47" s="25"/>
      <c r="H47" s="162">
        <v>0.51625477555644372</v>
      </c>
      <c r="I47" s="25"/>
      <c r="J47" s="2">
        <v>1193</v>
      </c>
      <c r="K47" s="25" t="s">
        <v>165</v>
      </c>
      <c r="L47" s="2">
        <v>917</v>
      </c>
      <c r="M47" s="25" t="s">
        <v>165</v>
      </c>
      <c r="N47" s="2">
        <v>276</v>
      </c>
      <c r="O47" s="25" t="s">
        <v>165</v>
      </c>
      <c r="P47" s="162">
        <v>0.30098146128680481</v>
      </c>
      <c r="Q47" s="25" t="s">
        <v>165</v>
      </c>
      <c r="R47" s="2">
        <v>6.7145270270270271E-2</v>
      </c>
      <c r="S47" s="25" t="s">
        <v>165</v>
      </c>
      <c r="T47" s="2">
        <v>125020.003938585</v>
      </c>
      <c r="U47" s="25"/>
      <c r="V47" s="2">
        <v>-2363.0039385849959</v>
      </c>
      <c r="W47" s="25"/>
      <c r="X47" s="162">
        <v>-1.9265137241127665E-2</v>
      </c>
      <c r="Y47" s="25"/>
    </row>
    <row r="48" spans="1:25" x14ac:dyDescent="0.3">
      <c r="A48" t="s">
        <v>2071</v>
      </c>
      <c r="B48" s="2">
        <v>583</v>
      </c>
      <c r="C48" s="25"/>
      <c r="D48" s="2">
        <v>705.07780911513964</v>
      </c>
      <c r="E48" s="25"/>
      <c r="F48" s="2">
        <v>-122.07780911513964</v>
      </c>
      <c r="G48" s="25"/>
      <c r="H48" s="162">
        <v>-0.1731409037937886</v>
      </c>
      <c r="I48" s="25"/>
      <c r="J48" s="2">
        <v>4599</v>
      </c>
      <c r="K48" s="25" t="s">
        <v>165</v>
      </c>
      <c r="L48" s="2">
        <v>4178</v>
      </c>
      <c r="M48" s="25" t="s">
        <v>165</v>
      </c>
      <c r="N48" s="2">
        <v>421</v>
      </c>
      <c r="O48" s="25" t="s">
        <v>165</v>
      </c>
      <c r="P48" s="162">
        <v>0.10076591670655816</v>
      </c>
      <c r="Q48" s="25" t="s">
        <v>165</v>
      </c>
      <c r="R48" s="2">
        <v>0.1831173780487805</v>
      </c>
      <c r="S48" s="25" t="s">
        <v>165</v>
      </c>
      <c r="T48" s="2">
        <v>3809082</v>
      </c>
      <c r="U48" s="25"/>
      <c r="V48" s="2">
        <v>1097211</v>
      </c>
      <c r="W48" s="25"/>
      <c r="X48" s="162">
        <v>0.22363340306011076</v>
      </c>
      <c r="Y48" s="25"/>
    </row>
    <row r="49" spans="1:25" x14ac:dyDescent="0.3">
      <c r="A49" t="s">
        <v>2072</v>
      </c>
      <c r="B49" s="2">
        <v>69</v>
      </c>
      <c r="C49" s="25"/>
      <c r="D49" s="2">
        <v>65.6198332190462</v>
      </c>
      <c r="E49" s="25"/>
      <c r="F49" s="2">
        <v>3.3801667809538003</v>
      </c>
      <c r="G49" s="25"/>
      <c r="H49" s="162">
        <v>5.1511358915991644E-2</v>
      </c>
      <c r="I49" s="25"/>
      <c r="J49" s="2">
        <v>250</v>
      </c>
      <c r="K49" s="25" t="s">
        <v>165</v>
      </c>
      <c r="L49" s="2">
        <v>178</v>
      </c>
      <c r="M49" s="25" t="s">
        <v>165</v>
      </c>
      <c r="N49" s="2">
        <v>72</v>
      </c>
      <c r="O49" s="25" t="s">
        <v>165</v>
      </c>
      <c r="P49" s="162">
        <v>0.40449438202247184</v>
      </c>
      <c r="Q49" s="25" t="s">
        <v>165</v>
      </c>
      <c r="R49" s="2">
        <v>0.37022900763358779</v>
      </c>
      <c r="S49" s="25" t="s">
        <v>165</v>
      </c>
      <c r="T49" s="2">
        <v>96399.000000000291</v>
      </c>
      <c r="U49" s="25"/>
      <c r="V49" s="2">
        <v>12778.999999999709</v>
      </c>
      <c r="W49" s="25"/>
      <c r="X49" s="162">
        <v>0.1170473904999149</v>
      </c>
      <c r="Y49" s="25"/>
    </row>
    <row r="50" spans="1:25" x14ac:dyDescent="0.3">
      <c r="A50" t="s">
        <v>2073</v>
      </c>
      <c r="B50" s="2">
        <v>110</v>
      </c>
      <c r="C50" s="25"/>
      <c r="D50" s="2">
        <v>30.344062937930971</v>
      </c>
      <c r="E50" s="25"/>
      <c r="F50" s="2">
        <v>79.655937062069029</v>
      </c>
      <c r="G50" s="25"/>
      <c r="H50" s="162">
        <v>2.6250913473586546</v>
      </c>
      <c r="I50" s="25"/>
      <c r="J50" s="2">
        <v>491</v>
      </c>
      <c r="K50" s="25" t="s">
        <v>165</v>
      </c>
      <c r="L50" s="2">
        <v>726</v>
      </c>
      <c r="M50" s="25" t="s">
        <v>165</v>
      </c>
      <c r="N50" s="2">
        <v>-235</v>
      </c>
      <c r="O50" s="25" t="s">
        <v>165</v>
      </c>
      <c r="P50" s="162">
        <v>-0.32369146005509641</v>
      </c>
      <c r="Q50" s="25" t="s">
        <v>165</v>
      </c>
      <c r="R50" s="2">
        <v>2.4559193954659948</v>
      </c>
      <c r="S50" s="25" t="s">
        <v>165</v>
      </c>
      <c r="T50" s="2">
        <v>59024.0000000004</v>
      </c>
      <c r="U50" s="25"/>
      <c r="V50" s="2">
        <v>103314.99999999959</v>
      </c>
      <c r="W50" s="25"/>
      <c r="X50" s="162">
        <v>0.63641515593911258</v>
      </c>
      <c r="Y50" s="25"/>
    </row>
    <row r="51" spans="1:25" x14ac:dyDescent="0.3">
      <c r="A51" t="s">
        <v>2074</v>
      </c>
      <c r="B51" s="2">
        <v>636</v>
      </c>
      <c r="C51" s="25"/>
      <c r="D51" s="2">
        <v>419.19990017207897</v>
      </c>
      <c r="E51" s="25"/>
      <c r="F51" s="2">
        <v>216.80009982792103</v>
      </c>
      <c r="G51" s="25"/>
      <c r="H51" s="162">
        <v>0.51717593381803273</v>
      </c>
      <c r="I51" s="25"/>
      <c r="J51" s="2">
        <v>3122</v>
      </c>
      <c r="K51" s="25" t="s">
        <v>165</v>
      </c>
      <c r="L51" s="2">
        <v>1662</v>
      </c>
      <c r="M51" s="25" t="s">
        <v>165</v>
      </c>
      <c r="N51" s="2">
        <v>1460</v>
      </c>
      <c r="O51" s="25" t="s">
        <v>165</v>
      </c>
      <c r="P51" s="162">
        <v>0.87845968712394706</v>
      </c>
      <c r="Q51" s="25" t="s">
        <v>165</v>
      </c>
      <c r="R51" s="2">
        <v>1.0570246673619008</v>
      </c>
      <c r="S51" s="25" t="s">
        <v>165</v>
      </c>
      <c r="T51" s="2">
        <v>561755.02345316205</v>
      </c>
      <c r="U51" s="25"/>
      <c r="V51" s="2">
        <v>514311.97654683795</v>
      </c>
      <c r="W51" s="25"/>
      <c r="X51" s="162">
        <v>0.4779553471548128</v>
      </c>
      <c r="Y51" s="25"/>
    </row>
    <row r="52" spans="1:25" x14ac:dyDescent="0.3">
      <c r="A52" t="s">
        <v>2075</v>
      </c>
      <c r="B52" s="2">
        <v>10497</v>
      </c>
      <c r="C52" s="25"/>
      <c r="D52" s="2">
        <v>9534.9420662312332</v>
      </c>
      <c r="E52" s="25"/>
      <c r="F52" s="2">
        <v>962.05793376876682</v>
      </c>
      <c r="G52" s="25"/>
      <c r="H52" s="162">
        <v>0.10089814149746884</v>
      </c>
      <c r="I52" s="25"/>
      <c r="J52" s="2">
        <v>59175</v>
      </c>
      <c r="K52" s="25" t="s">
        <v>165</v>
      </c>
      <c r="L52" s="2">
        <v>50909.042420728096</v>
      </c>
      <c r="M52" s="25" t="s">
        <v>165</v>
      </c>
      <c r="N52" s="2">
        <v>8265.9575792719043</v>
      </c>
      <c r="O52" s="25" t="s">
        <v>165</v>
      </c>
      <c r="P52" s="162">
        <v>0.1623671785251718</v>
      </c>
      <c r="Q52" s="25" t="s">
        <v>165</v>
      </c>
      <c r="R52" s="2">
        <v>0.24017854770887098</v>
      </c>
      <c r="S52" s="25" t="s">
        <v>165</v>
      </c>
      <c r="T52" s="2">
        <v>9257499.3023505807</v>
      </c>
      <c r="U52" s="25"/>
      <c r="V52" s="2">
        <v>1825794.6976494193</v>
      </c>
      <c r="W52" s="25"/>
      <c r="X52" s="162">
        <v>0.16473394079859469</v>
      </c>
      <c r="Y52" s="25"/>
    </row>
    <row r="53" spans="1:25" x14ac:dyDescent="0.3">
      <c r="A53" s="16"/>
      <c r="B53" s="16"/>
      <c r="C53" s="16"/>
      <c r="D53" s="16"/>
      <c r="E53" s="16"/>
      <c r="F53" s="16"/>
      <c r="G53" s="16"/>
      <c r="H53" s="16"/>
      <c r="I53" s="16"/>
      <c r="J53" s="16"/>
      <c r="K53" s="16"/>
      <c r="L53" s="16"/>
      <c r="M53" s="16"/>
      <c r="N53" s="16"/>
      <c r="O53" s="16"/>
      <c r="P53" s="16"/>
      <c r="Q53" s="16"/>
      <c r="R53" s="16"/>
      <c r="S53" s="16"/>
      <c r="T53" s="16"/>
      <c r="U53" s="16"/>
      <c r="V53" s="16"/>
      <c r="W53" s="16"/>
      <c r="X53" s="16"/>
      <c r="Y53" s="16"/>
    </row>
    <row r="58" spans="1:25" x14ac:dyDescent="0.3">
      <c r="A58" s="159"/>
    </row>
    <row r="59" spans="1:25" x14ac:dyDescent="0.3">
      <c r="A59" s="160"/>
    </row>
    <row r="60" spans="1:25" x14ac:dyDescent="0.3">
      <c r="A60" s="161"/>
    </row>
  </sheetData>
  <mergeCells count="4">
    <mergeCell ref="B1:G1"/>
    <mergeCell ref="B2:I2"/>
    <mergeCell ref="J2:Q2"/>
    <mergeCell ref="R2:Y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F55E5-413A-4CFD-8137-B0D19C9C8E81}">
  <sheetPr>
    <tabColor theme="1"/>
  </sheetPr>
  <dimension ref="A1:I62"/>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2" width="10" customWidth="1"/>
    <col min="6" max="6" width="11.109375" customWidth="1"/>
  </cols>
  <sheetData>
    <row r="1" spans="1:7" ht="21" customHeight="1" x14ac:dyDescent="0.3">
      <c r="B1" s="369" t="s">
        <v>2086</v>
      </c>
      <c r="C1" s="369"/>
      <c r="D1" s="369"/>
      <c r="E1" s="369"/>
      <c r="F1" s="369"/>
      <c r="G1" s="369"/>
    </row>
    <row r="2" spans="1:7" ht="28.95" customHeight="1" x14ac:dyDescent="0.3">
      <c r="A2" t="s">
        <v>165</v>
      </c>
      <c r="B2" s="370" t="str">
        <f>Population!B3</f>
        <v>Unincorporated Kings County</v>
      </c>
      <c r="C2" s="370"/>
      <c r="D2" s="370" t="str">
        <f>Population!B4</f>
        <v>Kings County</v>
      </c>
      <c r="E2" s="370"/>
      <c r="F2" s="370" t="s">
        <v>166</v>
      </c>
      <c r="G2" s="370"/>
    </row>
    <row r="3" spans="1:7" x14ac:dyDescent="0.3">
      <c r="A3" s="16"/>
      <c r="B3" s="16"/>
      <c r="C3" s="16"/>
      <c r="D3" s="16"/>
      <c r="E3" s="16"/>
      <c r="F3" s="16"/>
      <c r="G3" s="16"/>
    </row>
    <row r="4" spans="1:7" x14ac:dyDescent="0.3">
      <c r="A4" s="103" t="s">
        <v>2087</v>
      </c>
      <c r="B4" s="103"/>
      <c r="C4" s="103"/>
      <c r="D4" s="103"/>
      <c r="E4" s="103"/>
      <c r="F4" s="103"/>
      <c r="G4" s="103"/>
    </row>
    <row r="5" spans="1:7" x14ac:dyDescent="0.3">
      <c r="A5" t="s">
        <v>167</v>
      </c>
      <c r="B5" s="2">
        <v>34166</v>
      </c>
      <c r="C5" s="25" t="s">
        <v>2472</v>
      </c>
      <c r="D5" s="2">
        <v>152982</v>
      </c>
      <c r="E5" s="25" t="s">
        <v>165</v>
      </c>
      <c r="F5" s="2">
        <v>37253956</v>
      </c>
      <c r="G5" s="25"/>
    </row>
    <row r="6" spans="1:7" x14ac:dyDescent="0.3">
      <c r="A6" s="104"/>
      <c r="B6" s="104"/>
      <c r="C6" s="104"/>
      <c r="D6" s="104"/>
      <c r="E6" s="104"/>
      <c r="F6" s="104"/>
      <c r="G6" s="104"/>
    </row>
    <row r="7" spans="1:7" x14ac:dyDescent="0.3">
      <c r="A7" s="103" t="s">
        <v>2088</v>
      </c>
      <c r="B7" s="103"/>
      <c r="C7" s="103"/>
      <c r="D7" s="103"/>
      <c r="E7" s="103"/>
      <c r="F7" s="103"/>
      <c r="G7" s="103"/>
    </row>
    <row r="8" spans="1:7" x14ac:dyDescent="0.3">
      <c r="A8" t="s">
        <v>2089</v>
      </c>
      <c r="B8" s="2">
        <v>34166</v>
      </c>
      <c r="C8" s="25" t="s">
        <v>2472</v>
      </c>
      <c r="D8" s="2">
        <v>152982</v>
      </c>
      <c r="E8" s="25" t="s">
        <v>165</v>
      </c>
      <c r="F8" s="2">
        <v>37253956</v>
      </c>
      <c r="G8" s="25"/>
    </row>
    <row r="9" spans="1:7" x14ac:dyDescent="0.3">
      <c r="A9" t="s">
        <v>2090</v>
      </c>
      <c r="B9" s="2">
        <v>20405</v>
      </c>
      <c r="C9" s="25">
        <v>0.59723116548615607</v>
      </c>
      <c r="D9" s="2">
        <v>83027</v>
      </c>
      <c r="E9" s="25">
        <v>0.54272398059902471</v>
      </c>
      <c r="F9" s="2">
        <v>21453934</v>
      </c>
      <c r="G9" s="25">
        <v>0.57599999999999996</v>
      </c>
    </row>
    <row r="10" spans="1:7" x14ac:dyDescent="0.3">
      <c r="A10" t="s">
        <v>2091</v>
      </c>
      <c r="B10" s="2">
        <v>1466</v>
      </c>
      <c r="C10" s="25">
        <v>4.2908154305449864E-2</v>
      </c>
      <c r="D10" s="2">
        <v>11014</v>
      </c>
      <c r="E10" s="25">
        <v>7.1995398151416506E-2</v>
      </c>
      <c r="F10" s="2">
        <v>2299072</v>
      </c>
      <c r="G10" s="25">
        <v>6.2E-2</v>
      </c>
    </row>
    <row r="11" spans="1:7" x14ac:dyDescent="0.3">
      <c r="A11" t="s">
        <v>2092</v>
      </c>
      <c r="B11" s="2">
        <v>982</v>
      </c>
      <c r="C11" s="25">
        <v>2.8742024234619211E-2</v>
      </c>
      <c r="D11" s="2">
        <v>2562</v>
      </c>
      <c r="E11" s="25">
        <v>1.6747068282543045E-2</v>
      </c>
      <c r="F11" s="2">
        <v>362801</v>
      </c>
      <c r="G11" s="25">
        <v>0.01</v>
      </c>
    </row>
    <row r="12" spans="1:7" x14ac:dyDescent="0.3">
      <c r="A12" t="s">
        <v>2093</v>
      </c>
      <c r="B12" s="2">
        <v>987</v>
      </c>
      <c r="C12" s="25">
        <v>2.8888368553532752E-2</v>
      </c>
      <c r="D12" s="2">
        <v>5620</v>
      </c>
      <c r="E12" s="25">
        <v>3.6736348067092861E-2</v>
      </c>
      <c r="F12" s="2">
        <v>4861007</v>
      </c>
      <c r="G12" s="25">
        <v>0.13</v>
      </c>
    </row>
    <row r="13" spans="1:7" x14ac:dyDescent="0.3">
      <c r="A13" t="s">
        <v>2094</v>
      </c>
      <c r="B13" s="2">
        <v>93</v>
      </c>
      <c r="C13" s="25">
        <v>2.7220043317918411E-3</v>
      </c>
      <c r="D13" s="2">
        <v>271</v>
      </c>
      <c r="E13" s="25">
        <v>1.7714502359754743E-3</v>
      </c>
      <c r="F13" s="2">
        <v>144386</v>
      </c>
      <c r="G13" s="25">
        <v>4.0000000000000001E-3</v>
      </c>
    </row>
    <row r="14" spans="1:7" x14ac:dyDescent="0.3">
      <c r="A14" t="s">
        <v>2095</v>
      </c>
      <c r="B14" s="2">
        <v>8295</v>
      </c>
      <c r="C14" s="25">
        <v>0.24278522507756248</v>
      </c>
      <c r="D14" s="2">
        <v>42996</v>
      </c>
      <c r="E14" s="25">
        <v>0.28105267286347413</v>
      </c>
      <c r="F14" s="2">
        <v>6317372</v>
      </c>
      <c r="G14" s="25">
        <v>0.17</v>
      </c>
    </row>
    <row r="15" spans="1:7" x14ac:dyDescent="0.3">
      <c r="A15" t="s">
        <v>1680</v>
      </c>
      <c r="B15" s="2">
        <v>1938</v>
      </c>
      <c r="C15" s="25">
        <v>5.6723058010887992E-2</v>
      </c>
      <c r="D15" s="2">
        <v>7492</v>
      </c>
      <c r="E15" s="25">
        <v>4.8973081800473259E-2</v>
      </c>
      <c r="F15" s="2">
        <v>1815384</v>
      </c>
      <c r="G15" s="25">
        <v>4.9000000000000002E-2</v>
      </c>
    </row>
    <row r="16" spans="1:7" x14ac:dyDescent="0.3">
      <c r="A16" s="104"/>
      <c r="B16" s="104"/>
      <c r="C16" s="104"/>
      <c r="D16" s="104"/>
      <c r="E16" s="104"/>
      <c r="F16" s="104"/>
      <c r="G16" s="104"/>
    </row>
    <row r="17" spans="1:9" x14ac:dyDescent="0.3">
      <c r="A17" s="103" t="s">
        <v>2096</v>
      </c>
      <c r="B17" s="103"/>
      <c r="C17" s="103"/>
      <c r="D17" s="103"/>
      <c r="E17" s="103"/>
      <c r="F17" s="103"/>
      <c r="G17" s="103"/>
    </row>
    <row r="18" spans="1:9" x14ac:dyDescent="0.3">
      <c r="A18" t="s">
        <v>2089</v>
      </c>
      <c r="B18" s="2">
        <v>34166</v>
      </c>
      <c r="C18" s="25" t="s">
        <v>2472</v>
      </c>
      <c r="D18" s="2">
        <v>152982</v>
      </c>
      <c r="E18" s="25" t="s">
        <v>165</v>
      </c>
      <c r="F18" s="2">
        <v>37253956</v>
      </c>
      <c r="G18" s="25"/>
    </row>
    <row r="19" spans="1:9" x14ac:dyDescent="0.3">
      <c r="A19" t="s">
        <v>2097</v>
      </c>
      <c r="B19" s="2">
        <v>18214</v>
      </c>
      <c r="C19" s="25">
        <v>0.53310308493824266</v>
      </c>
      <c r="D19" s="2">
        <v>75116</v>
      </c>
      <c r="E19" s="25">
        <v>0.4910120144853643</v>
      </c>
      <c r="F19" s="2">
        <v>23240237</v>
      </c>
      <c r="G19" s="25">
        <v>0.624</v>
      </c>
    </row>
    <row r="20" spans="1:9" x14ac:dyDescent="0.3">
      <c r="A20" t="s">
        <v>2098</v>
      </c>
      <c r="B20" s="2">
        <v>14401</v>
      </c>
      <c r="C20" s="25">
        <v>0.42150090733477746</v>
      </c>
      <c r="D20" s="2">
        <v>53879</v>
      </c>
      <c r="E20" s="25">
        <v>0.35219176112222356</v>
      </c>
      <c r="F20" s="2">
        <v>14956253</v>
      </c>
      <c r="G20" s="25">
        <v>0.40100000000000002</v>
      </c>
    </row>
    <row r="21" spans="1:9" x14ac:dyDescent="0.3">
      <c r="A21" t="s">
        <v>2099</v>
      </c>
      <c r="B21" s="2">
        <v>1340</v>
      </c>
      <c r="C21" s="25">
        <v>3.9220277468828661E-2</v>
      </c>
      <c r="D21" s="2">
        <v>10314</v>
      </c>
      <c r="E21" s="25">
        <v>6.7419696434874693E-2</v>
      </c>
      <c r="F21" s="2">
        <v>2163804</v>
      </c>
      <c r="G21" s="25">
        <v>5.8000000000000003E-2</v>
      </c>
      <c r="I21" s="2"/>
    </row>
    <row r="22" spans="1:9" x14ac:dyDescent="0.3">
      <c r="A22" t="s">
        <v>2100</v>
      </c>
      <c r="B22" s="2">
        <v>551</v>
      </c>
      <c r="C22" s="25">
        <v>1.6127143944272084E-2</v>
      </c>
      <c r="D22" s="2">
        <v>1297</v>
      </c>
      <c r="E22" s="25">
        <v>8.4781216090781923E-3</v>
      </c>
      <c r="F22" s="2">
        <v>162250</v>
      </c>
      <c r="G22" s="25">
        <v>4.0000000000000001E-3</v>
      </c>
    </row>
    <row r="23" spans="1:9" x14ac:dyDescent="0.3">
      <c r="A23" t="s">
        <v>2101</v>
      </c>
      <c r="B23" s="2">
        <v>929</v>
      </c>
      <c r="C23" s="25">
        <v>2.7190774454135692E-2</v>
      </c>
      <c r="D23" s="2">
        <v>5339</v>
      </c>
      <c r="E23" s="25">
        <v>3.4899530663738215E-2</v>
      </c>
      <c r="F23" s="2">
        <v>4775070</v>
      </c>
      <c r="G23" s="25">
        <v>0.128</v>
      </c>
    </row>
    <row r="24" spans="1:9" x14ac:dyDescent="0.3">
      <c r="A24" t="s">
        <v>2102</v>
      </c>
      <c r="B24" s="2">
        <v>81</v>
      </c>
      <c r="C24" s="25">
        <v>2.3707779663993444E-3</v>
      </c>
      <c r="D24" s="2">
        <v>228</v>
      </c>
      <c r="E24" s="25">
        <v>1.4903714162450485E-3</v>
      </c>
      <c r="F24" s="2">
        <v>128577</v>
      </c>
      <c r="G24" s="25">
        <v>3.0000000000000001E-3</v>
      </c>
    </row>
    <row r="25" spans="1:9" x14ac:dyDescent="0.3">
      <c r="A25" t="s">
        <v>2103</v>
      </c>
      <c r="B25" s="2">
        <v>41</v>
      </c>
      <c r="C25" s="25">
        <v>1.2000234150910262E-3</v>
      </c>
      <c r="D25" s="2">
        <v>803</v>
      </c>
      <c r="E25" s="25">
        <v>5.2489835405472541E-3</v>
      </c>
      <c r="F25" s="2">
        <v>85587</v>
      </c>
      <c r="G25" s="25">
        <v>2E-3</v>
      </c>
    </row>
    <row r="26" spans="1:9" x14ac:dyDescent="0.3">
      <c r="A26" t="s">
        <v>1687</v>
      </c>
      <c r="B26" s="2">
        <v>871</v>
      </c>
      <c r="C26" s="25">
        <v>2.5493180354738628E-2</v>
      </c>
      <c r="D26" s="2">
        <v>3256</v>
      </c>
      <c r="E26" s="25">
        <v>2.128354969865736E-2</v>
      </c>
      <c r="F26" s="2">
        <v>968696</v>
      </c>
      <c r="G26" s="25">
        <v>2.5999999999999999E-2</v>
      </c>
    </row>
    <row r="27" spans="1:9" x14ac:dyDescent="0.3">
      <c r="A27" t="s">
        <v>2104</v>
      </c>
      <c r="B27" s="2">
        <v>15952</v>
      </c>
      <c r="C27" s="25">
        <v>0.46689691506175751</v>
      </c>
      <c r="D27" s="2">
        <v>77866</v>
      </c>
      <c r="E27" s="25">
        <v>0.50898798551463575</v>
      </c>
      <c r="F27" s="2">
        <v>14013719</v>
      </c>
      <c r="G27" s="25">
        <v>0.376</v>
      </c>
    </row>
    <row r="28" spans="1:9" x14ac:dyDescent="0.3">
      <c r="A28" t="s">
        <v>2098</v>
      </c>
      <c r="B28" s="2">
        <v>6004</v>
      </c>
      <c r="C28" s="25">
        <v>0.17573025815137858</v>
      </c>
      <c r="D28" s="2">
        <v>29148</v>
      </c>
      <c r="E28" s="25">
        <v>0.19053221947680118</v>
      </c>
      <c r="F28" s="2">
        <v>6497681</v>
      </c>
      <c r="G28" s="25">
        <v>0.17399999999999999</v>
      </c>
    </row>
    <row r="29" spans="1:9" x14ac:dyDescent="0.3">
      <c r="A29" t="s">
        <v>2099</v>
      </c>
      <c r="B29" s="2">
        <v>126</v>
      </c>
      <c r="C29" s="25">
        <v>3.6878768366212025E-3</v>
      </c>
      <c r="D29" s="2">
        <v>700</v>
      </c>
      <c r="E29" s="25">
        <v>4.5757017165418152E-3</v>
      </c>
      <c r="F29" s="2">
        <v>135268</v>
      </c>
      <c r="G29" s="25">
        <v>4.0000000000000001E-3</v>
      </c>
    </row>
    <row r="30" spans="1:9" x14ac:dyDescent="0.3">
      <c r="A30" t="s">
        <v>2100</v>
      </c>
      <c r="B30" s="2">
        <v>431</v>
      </c>
      <c r="C30" s="25">
        <v>1.2614880290347128E-2</v>
      </c>
      <c r="D30" s="2">
        <v>1265</v>
      </c>
      <c r="E30" s="25">
        <v>8.2689466734648526E-3</v>
      </c>
      <c r="F30" s="2">
        <v>200551</v>
      </c>
      <c r="G30" s="25">
        <v>5.0000000000000001E-3</v>
      </c>
    </row>
    <row r="31" spans="1:9" x14ac:dyDescent="0.3">
      <c r="A31" t="s">
        <v>2101</v>
      </c>
      <c r="B31" s="2">
        <v>58</v>
      </c>
      <c r="C31" s="25">
        <v>1.6975940993970615E-3</v>
      </c>
      <c r="D31" s="2">
        <v>281</v>
      </c>
      <c r="E31" s="25">
        <v>1.836817403354643E-3</v>
      </c>
      <c r="F31" s="2">
        <v>85937</v>
      </c>
      <c r="G31" s="25">
        <v>2E-3</v>
      </c>
    </row>
    <row r="32" spans="1:9" x14ac:dyDescent="0.3">
      <c r="A32" t="s">
        <v>2102</v>
      </c>
      <c r="B32" s="2">
        <v>12</v>
      </c>
      <c r="C32" s="25">
        <v>3.5122636539249529E-4</v>
      </c>
      <c r="D32" s="2">
        <v>43</v>
      </c>
      <c r="E32" s="25">
        <v>2.8107881973042583E-4</v>
      </c>
      <c r="F32" s="2">
        <v>15809</v>
      </c>
      <c r="G32" s="25">
        <v>0</v>
      </c>
    </row>
    <row r="33" spans="1:7" x14ac:dyDescent="0.3">
      <c r="A33" t="s">
        <v>2103</v>
      </c>
      <c r="B33" s="2">
        <v>8254</v>
      </c>
      <c r="C33" s="25">
        <v>0.24158520166247147</v>
      </c>
      <c r="D33" s="2">
        <v>42193</v>
      </c>
      <c r="E33" s="25">
        <v>0.27580368932292687</v>
      </c>
      <c r="F33" s="2">
        <v>6231785</v>
      </c>
      <c r="G33" s="25">
        <v>0.16700000000000001</v>
      </c>
    </row>
    <row r="34" spans="1:7" x14ac:dyDescent="0.3">
      <c r="A34" t="s">
        <v>1687</v>
      </c>
      <c r="B34" s="2">
        <v>1067</v>
      </c>
      <c r="C34" s="25">
        <v>3.1229877656149388E-2</v>
      </c>
      <c r="D34" s="2">
        <v>4236</v>
      </c>
      <c r="E34" s="25">
        <v>2.7689532101815899E-2</v>
      </c>
      <c r="F34" s="2">
        <v>846688</v>
      </c>
      <c r="G34" s="25">
        <v>2.3E-2</v>
      </c>
    </row>
    <row r="35" spans="1:7" x14ac:dyDescent="0.3">
      <c r="A35" s="104"/>
      <c r="B35" s="104"/>
      <c r="C35" s="104"/>
      <c r="D35" s="104"/>
      <c r="E35" s="104"/>
      <c r="F35" s="104"/>
      <c r="G35" s="104"/>
    </row>
    <row r="36" spans="1:7" x14ac:dyDescent="0.3">
      <c r="A36" s="103" t="s">
        <v>2105</v>
      </c>
      <c r="B36" s="103"/>
      <c r="C36" s="103"/>
      <c r="D36" s="103"/>
      <c r="E36" s="103"/>
      <c r="F36" s="103"/>
      <c r="G36" s="103"/>
    </row>
    <row r="37" spans="1:7" x14ac:dyDescent="0.3">
      <c r="A37" t="s">
        <v>2106</v>
      </c>
      <c r="B37" s="2">
        <v>9729</v>
      </c>
      <c r="C37" s="25" t="s">
        <v>2472</v>
      </c>
      <c r="D37" s="2">
        <v>41233</v>
      </c>
      <c r="E37" s="25" t="s">
        <v>165</v>
      </c>
      <c r="F37" s="2">
        <v>12577498</v>
      </c>
      <c r="G37" s="25"/>
    </row>
    <row r="38" spans="1:7" x14ac:dyDescent="0.3">
      <c r="A38" t="s">
        <v>2107</v>
      </c>
      <c r="B38" s="2">
        <v>7971</v>
      </c>
      <c r="C38" s="25">
        <v>0.81930311440024672</v>
      </c>
      <c r="D38" s="2">
        <v>31939</v>
      </c>
      <c r="E38" s="25">
        <v>0.77459801615211121</v>
      </c>
      <c r="F38" s="2">
        <v>8642473</v>
      </c>
      <c r="G38" s="25">
        <v>0.68700000000000006</v>
      </c>
    </row>
    <row r="39" spans="1:7" x14ac:dyDescent="0.3">
      <c r="A39" t="s">
        <v>2108</v>
      </c>
      <c r="B39" s="2">
        <v>6155</v>
      </c>
      <c r="C39" s="25">
        <v>0.63264467057251517</v>
      </c>
      <c r="D39" s="2">
        <v>22292</v>
      </c>
      <c r="E39" s="25">
        <v>0.54063492833410132</v>
      </c>
      <c r="F39" s="2">
        <v>6213310</v>
      </c>
      <c r="G39" s="25">
        <v>0.49399999999999999</v>
      </c>
    </row>
    <row r="40" spans="1:7" x14ac:dyDescent="0.3">
      <c r="A40" t="s">
        <v>2109</v>
      </c>
      <c r="B40" s="2">
        <v>1816</v>
      </c>
      <c r="C40" s="25">
        <v>0.18665844382773153</v>
      </c>
      <c r="D40" s="2">
        <v>9647</v>
      </c>
      <c r="E40" s="25">
        <v>0.23396308781800984</v>
      </c>
      <c r="F40" s="2">
        <v>2429163</v>
      </c>
      <c r="G40" s="25">
        <v>0.193</v>
      </c>
    </row>
    <row r="41" spans="1:7" x14ac:dyDescent="0.3">
      <c r="A41" t="s">
        <v>2110</v>
      </c>
      <c r="B41" s="2">
        <v>661</v>
      </c>
      <c r="C41" s="25">
        <v>6.7941206701613729E-2</v>
      </c>
      <c r="D41" s="2">
        <v>3087</v>
      </c>
      <c r="E41" s="25">
        <v>7.4867218004996003E-2</v>
      </c>
      <c r="F41" s="2">
        <v>752347</v>
      </c>
      <c r="G41" s="25">
        <v>0.06</v>
      </c>
    </row>
    <row r="42" spans="1:7" x14ac:dyDescent="0.3">
      <c r="A42" t="s">
        <v>2111</v>
      </c>
      <c r="B42" s="2">
        <v>1155</v>
      </c>
      <c r="C42" s="25">
        <v>0.11871723712611779</v>
      </c>
      <c r="D42" s="2">
        <v>6560</v>
      </c>
      <c r="E42" s="25">
        <v>0.15909586981301385</v>
      </c>
      <c r="F42" s="2">
        <v>1676816</v>
      </c>
      <c r="G42" s="25">
        <v>0.13300000000000001</v>
      </c>
    </row>
    <row r="43" spans="1:7" x14ac:dyDescent="0.3">
      <c r="A43" t="s">
        <v>2112</v>
      </c>
      <c r="B43" s="2">
        <v>1758</v>
      </c>
      <c r="C43" s="25">
        <v>0.1806968855997533</v>
      </c>
      <c r="D43" s="2">
        <v>9294</v>
      </c>
      <c r="E43" s="25">
        <v>0.22540198384788881</v>
      </c>
      <c r="F43" s="2">
        <v>3935025</v>
      </c>
      <c r="G43" s="25">
        <v>0.313</v>
      </c>
    </row>
    <row r="44" spans="1:7" x14ac:dyDescent="0.3">
      <c r="A44" t="s">
        <v>2113</v>
      </c>
      <c r="B44" s="2">
        <v>1397</v>
      </c>
      <c r="C44" s="25">
        <v>0.14359132490492343</v>
      </c>
      <c r="D44" s="2">
        <v>7197</v>
      </c>
      <c r="E44" s="25">
        <v>0.17454466082991779</v>
      </c>
      <c r="F44" s="2">
        <v>2929442</v>
      </c>
      <c r="G44" s="25">
        <v>0.23300000000000001</v>
      </c>
    </row>
    <row r="45" spans="1:7" x14ac:dyDescent="0.3">
      <c r="A45" t="s">
        <v>2114</v>
      </c>
      <c r="B45" s="2">
        <v>361</v>
      </c>
      <c r="C45" s="25">
        <v>3.7105560694829905E-2</v>
      </c>
      <c r="D45" s="2">
        <v>2097</v>
      </c>
      <c r="E45" s="25">
        <v>5.0857323017971044E-2</v>
      </c>
      <c r="F45" s="2">
        <v>1005583</v>
      </c>
      <c r="G45" s="25">
        <v>0.08</v>
      </c>
    </row>
    <row r="46" spans="1:7" x14ac:dyDescent="0.3">
      <c r="A46" s="104"/>
      <c r="B46" s="104"/>
      <c r="C46" s="104"/>
      <c r="D46" s="104"/>
      <c r="E46" s="104"/>
      <c r="F46" s="104"/>
      <c r="G46" s="104"/>
    </row>
    <row r="47" spans="1:7" x14ac:dyDescent="0.3">
      <c r="A47" s="103" t="s">
        <v>2115</v>
      </c>
      <c r="B47" s="103"/>
      <c r="C47" s="103"/>
      <c r="D47" s="103"/>
      <c r="E47" s="103"/>
      <c r="F47" s="103"/>
      <c r="G47" s="103"/>
    </row>
    <row r="48" spans="1:7" x14ac:dyDescent="0.3">
      <c r="A48" t="s">
        <v>167</v>
      </c>
      <c r="B48" s="2">
        <v>10374</v>
      </c>
      <c r="C48" s="25" t="s">
        <v>2472</v>
      </c>
      <c r="D48" s="2">
        <v>43867</v>
      </c>
      <c r="E48" s="25" t="s">
        <v>165</v>
      </c>
      <c r="F48" s="2">
        <v>13680081</v>
      </c>
      <c r="G48" s="25"/>
    </row>
    <row r="49" spans="1:7" x14ac:dyDescent="0.3">
      <c r="A49" s="104"/>
      <c r="B49" s="104"/>
      <c r="C49" s="104"/>
      <c r="D49" s="104"/>
      <c r="E49" s="104"/>
      <c r="F49" s="104"/>
      <c r="G49" s="104"/>
    </row>
    <row r="50" spans="1:7" x14ac:dyDescent="0.3">
      <c r="A50" s="103" t="s">
        <v>2116</v>
      </c>
      <c r="B50" s="103"/>
      <c r="C50" s="103"/>
      <c r="D50" s="103"/>
      <c r="E50" s="103"/>
      <c r="F50" s="103"/>
      <c r="G50" s="103"/>
    </row>
    <row r="51" spans="1:7" x14ac:dyDescent="0.3">
      <c r="A51" t="s">
        <v>2117</v>
      </c>
      <c r="B51" s="2">
        <v>9729</v>
      </c>
      <c r="C51" s="25" t="s">
        <v>2472</v>
      </c>
      <c r="D51" s="2">
        <v>41233</v>
      </c>
      <c r="E51" s="25" t="s">
        <v>165</v>
      </c>
      <c r="F51" s="2">
        <v>12577498</v>
      </c>
      <c r="G51" s="25"/>
    </row>
    <row r="52" spans="1:7" x14ac:dyDescent="0.3">
      <c r="A52" t="s">
        <v>2118</v>
      </c>
      <c r="B52" s="2">
        <v>3114</v>
      </c>
      <c r="C52" s="25">
        <v>0.32007400555041626</v>
      </c>
      <c r="D52" s="2">
        <v>16973</v>
      </c>
      <c r="E52" s="25">
        <v>0.41163631072199452</v>
      </c>
      <c r="F52" s="2">
        <v>5465345</v>
      </c>
      <c r="G52" s="25">
        <v>0.435</v>
      </c>
    </row>
    <row r="53" spans="1:7" x14ac:dyDescent="0.3">
      <c r="A53" t="s">
        <v>2119</v>
      </c>
      <c r="B53" s="2">
        <v>1822</v>
      </c>
      <c r="C53" s="25">
        <v>0.18727515674786721</v>
      </c>
      <c r="D53" s="2">
        <v>5356</v>
      </c>
      <c r="E53" s="25">
        <v>0.12989595712172289</v>
      </c>
      <c r="F53" s="2">
        <v>1570026</v>
      </c>
      <c r="G53" s="25">
        <v>0.125</v>
      </c>
    </row>
    <row r="54" spans="1:7" x14ac:dyDescent="0.3">
      <c r="A54" t="s">
        <v>2120</v>
      </c>
      <c r="B54" s="2">
        <v>4793</v>
      </c>
      <c r="C54" s="25">
        <v>0.49265083770171653</v>
      </c>
      <c r="D54" s="2">
        <v>18904</v>
      </c>
      <c r="E54" s="25">
        <v>0.45846773215628261</v>
      </c>
      <c r="F54" s="2">
        <v>5542127</v>
      </c>
      <c r="G54" s="25">
        <v>0.441</v>
      </c>
    </row>
    <row r="55" spans="1:7" x14ac:dyDescent="0.3">
      <c r="A55" s="16"/>
      <c r="B55" s="16"/>
      <c r="C55" s="16"/>
      <c r="D55" s="16"/>
      <c r="E55" s="16"/>
      <c r="F55" s="16"/>
      <c r="G55" s="16"/>
    </row>
    <row r="60" spans="1:7" x14ac:dyDescent="0.3">
      <c r="A60" s="29"/>
    </row>
    <row r="61" spans="1:7" x14ac:dyDescent="0.3">
      <c r="A61" s="30"/>
    </row>
    <row r="62" spans="1:7" x14ac:dyDescent="0.3">
      <c r="A62" s="31"/>
    </row>
  </sheetData>
  <mergeCells count="4">
    <mergeCell ref="B1:G1"/>
    <mergeCell ref="B2:C2"/>
    <mergeCell ref="D2:E2"/>
    <mergeCell ref="F2:G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D78C5-A479-4EE8-BD81-F640869E3EC9}">
  <sheetPr>
    <tabColor theme="1"/>
  </sheetPr>
  <dimension ref="A1:G97"/>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5" width="10.44140625" customWidth="1"/>
    <col min="6" max="6" width="11" bestFit="1" customWidth="1"/>
    <col min="7" max="7" width="10.44140625" customWidth="1"/>
  </cols>
  <sheetData>
    <row r="1" spans="1:7" ht="21" x14ac:dyDescent="0.3">
      <c r="B1" s="369" t="s">
        <v>2121</v>
      </c>
      <c r="C1" s="369"/>
      <c r="D1" s="369"/>
      <c r="E1" s="369"/>
      <c r="F1" s="369"/>
      <c r="G1" s="369"/>
    </row>
    <row r="2" spans="1:7" ht="29.4" customHeight="1" x14ac:dyDescent="0.3">
      <c r="A2" t="s">
        <v>165</v>
      </c>
      <c r="B2" s="370" t="str">
        <f>Population!B3</f>
        <v>Unincorporated Kings County</v>
      </c>
      <c r="C2" s="370"/>
      <c r="D2" s="370" t="str">
        <f>Population!B4</f>
        <v>Kings County</v>
      </c>
      <c r="E2" s="370"/>
      <c r="F2" s="370" t="s">
        <v>166</v>
      </c>
      <c r="G2" s="370"/>
    </row>
    <row r="3" spans="1:7" x14ac:dyDescent="0.3">
      <c r="A3" s="16"/>
      <c r="B3" s="16"/>
      <c r="C3" s="16"/>
      <c r="D3" s="16"/>
      <c r="E3" s="16"/>
      <c r="F3" s="16"/>
      <c r="G3" s="16"/>
    </row>
    <row r="4" spans="1:7" x14ac:dyDescent="0.3">
      <c r="A4" s="103" t="s">
        <v>2087</v>
      </c>
      <c r="B4" s="103"/>
      <c r="C4" s="103"/>
      <c r="D4" s="103"/>
      <c r="E4" s="103"/>
      <c r="F4" s="103"/>
      <c r="G4" s="103"/>
    </row>
    <row r="5" spans="1:7" x14ac:dyDescent="0.3">
      <c r="A5" t="s">
        <v>167</v>
      </c>
      <c r="B5" s="2">
        <v>38931</v>
      </c>
      <c r="C5" s="25" t="s">
        <v>2472</v>
      </c>
      <c r="D5" s="2">
        <v>129461</v>
      </c>
      <c r="E5" s="25" t="s">
        <v>165</v>
      </c>
      <c r="F5" s="2">
        <v>33871648</v>
      </c>
      <c r="G5" s="25"/>
    </row>
    <row r="6" spans="1:7" x14ac:dyDescent="0.3">
      <c r="A6" s="16"/>
      <c r="B6" s="16"/>
      <c r="C6" s="16"/>
      <c r="D6" s="16"/>
      <c r="E6" s="16"/>
      <c r="F6" s="16"/>
      <c r="G6" s="16"/>
    </row>
    <row r="7" spans="1:7" x14ac:dyDescent="0.3">
      <c r="A7" s="103" t="s">
        <v>2122</v>
      </c>
      <c r="B7" s="103"/>
      <c r="C7" s="103"/>
      <c r="D7" s="103"/>
      <c r="E7" s="103"/>
      <c r="F7" s="103"/>
      <c r="G7" s="103"/>
    </row>
    <row r="8" spans="1:7" x14ac:dyDescent="0.3">
      <c r="A8" t="s">
        <v>167</v>
      </c>
      <c r="B8" s="2">
        <v>38931</v>
      </c>
      <c r="C8" s="25" t="s">
        <v>2472</v>
      </c>
      <c r="D8" s="2">
        <v>129461</v>
      </c>
      <c r="E8" s="25" t="s">
        <v>165</v>
      </c>
      <c r="F8" s="2">
        <v>33871648</v>
      </c>
      <c r="G8" s="25"/>
    </row>
    <row r="9" spans="1:7" x14ac:dyDescent="0.3">
      <c r="A9" t="s">
        <v>2090</v>
      </c>
      <c r="B9" s="2">
        <v>20915</v>
      </c>
      <c r="C9" s="25">
        <v>0.5372325396213814</v>
      </c>
      <c r="D9" s="2">
        <v>69492</v>
      </c>
      <c r="E9" s="25">
        <v>0.5367794161948386</v>
      </c>
      <c r="F9" s="2">
        <v>20170059</v>
      </c>
      <c r="G9" s="25">
        <v>0.59499999999999997</v>
      </c>
    </row>
    <row r="10" spans="1:7" x14ac:dyDescent="0.3">
      <c r="A10" t="s">
        <v>2091</v>
      </c>
      <c r="B10" s="2">
        <v>3318</v>
      </c>
      <c r="C10" s="25">
        <v>8.5227710564845502E-2</v>
      </c>
      <c r="D10" s="2">
        <v>10747</v>
      </c>
      <c r="E10" s="25">
        <v>8.3013417168104675E-2</v>
      </c>
      <c r="F10" s="2">
        <v>2263882</v>
      </c>
      <c r="G10" s="25">
        <v>6.7000000000000004E-2</v>
      </c>
    </row>
    <row r="11" spans="1:7" x14ac:dyDescent="0.3">
      <c r="A11" t="s">
        <v>2092</v>
      </c>
      <c r="B11" s="2">
        <v>951</v>
      </c>
      <c r="C11" s="25">
        <v>2.4427833859905986E-2</v>
      </c>
      <c r="D11" s="2">
        <v>2178</v>
      </c>
      <c r="E11" s="25">
        <v>1.6823599385143016E-2</v>
      </c>
      <c r="F11" s="2">
        <v>333346</v>
      </c>
      <c r="G11" s="25">
        <v>0.01</v>
      </c>
    </row>
    <row r="12" spans="1:7" x14ac:dyDescent="0.3">
      <c r="A12" t="s">
        <v>2093</v>
      </c>
      <c r="B12" s="2">
        <v>981</v>
      </c>
      <c r="C12" s="25">
        <v>2.5198427987978732E-2</v>
      </c>
      <c r="D12" s="2">
        <v>3980</v>
      </c>
      <c r="E12" s="25">
        <v>3.0742849197827916E-2</v>
      </c>
      <c r="F12" s="2">
        <v>3697513</v>
      </c>
      <c r="G12" s="25">
        <v>0.109</v>
      </c>
    </row>
    <row r="13" spans="1:7" x14ac:dyDescent="0.3">
      <c r="A13" t="s">
        <v>2094</v>
      </c>
      <c r="B13" s="2">
        <v>91</v>
      </c>
      <c r="C13" s="25">
        <v>2.3374688551539903E-3</v>
      </c>
      <c r="D13" s="2">
        <v>250</v>
      </c>
      <c r="E13" s="25">
        <v>1.9310834923258742E-3</v>
      </c>
      <c r="F13" s="2">
        <v>116961</v>
      </c>
      <c r="G13" s="25">
        <v>3.0000000000000001E-3</v>
      </c>
    </row>
    <row r="14" spans="1:7" x14ac:dyDescent="0.3">
      <c r="A14" t="s">
        <v>2123</v>
      </c>
      <c r="B14" s="2">
        <v>10859</v>
      </c>
      <c r="C14" s="25">
        <v>0.2789293878913976</v>
      </c>
      <c r="D14" s="2">
        <v>36611</v>
      </c>
      <c r="E14" s="25">
        <v>0.28279559095017032</v>
      </c>
      <c r="F14" s="2">
        <v>5682241</v>
      </c>
      <c r="G14" s="25">
        <v>0.16800000000000001</v>
      </c>
    </row>
    <row r="15" spans="1:7" x14ac:dyDescent="0.3">
      <c r="A15" t="s">
        <v>2124</v>
      </c>
      <c r="B15" s="2">
        <v>1816</v>
      </c>
      <c r="C15" s="25">
        <v>4.6646631219336758E-2</v>
      </c>
      <c r="D15" s="2">
        <v>6203</v>
      </c>
      <c r="E15" s="25">
        <v>4.7914043611589588E-2</v>
      </c>
      <c r="F15" s="2">
        <v>1607646</v>
      </c>
      <c r="G15" s="25">
        <v>4.7E-2</v>
      </c>
    </row>
    <row r="16" spans="1:7" x14ac:dyDescent="0.3">
      <c r="A16" s="16"/>
      <c r="B16" s="16"/>
      <c r="C16" s="16"/>
      <c r="D16" s="16"/>
      <c r="E16" s="16"/>
      <c r="F16" s="16"/>
      <c r="G16" s="16"/>
    </row>
    <row r="17" spans="1:7" x14ac:dyDescent="0.3">
      <c r="A17" s="103" t="s">
        <v>2125</v>
      </c>
      <c r="B17" s="103"/>
      <c r="C17" s="103"/>
      <c r="D17" s="103"/>
      <c r="E17" s="103"/>
      <c r="F17" s="103"/>
      <c r="G17" s="103"/>
    </row>
    <row r="18" spans="1:7" x14ac:dyDescent="0.3">
      <c r="A18" t="s">
        <v>167</v>
      </c>
      <c r="B18" s="2">
        <v>38931</v>
      </c>
      <c r="C18" s="25" t="s">
        <v>2472</v>
      </c>
      <c r="D18" s="2">
        <v>129461</v>
      </c>
      <c r="E18" s="25" t="s">
        <v>165</v>
      </c>
      <c r="F18" s="2">
        <v>33871648</v>
      </c>
      <c r="G18" s="25"/>
    </row>
    <row r="19" spans="1:7" x14ac:dyDescent="0.3">
      <c r="A19" t="s">
        <v>1683</v>
      </c>
      <c r="B19" s="2">
        <v>22884</v>
      </c>
      <c r="C19" s="25">
        <v>0.58780920089388922</v>
      </c>
      <c r="D19" s="2">
        <v>73000</v>
      </c>
      <c r="E19" s="25">
        <v>0.56387637975915528</v>
      </c>
      <c r="F19" s="2">
        <v>22905092</v>
      </c>
      <c r="G19" s="25">
        <v>0.67600000000000005</v>
      </c>
    </row>
    <row r="20" spans="1:7" x14ac:dyDescent="0.3">
      <c r="A20" t="s">
        <v>2098</v>
      </c>
      <c r="B20" s="2">
        <v>16947</v>
      </c>
      <c r="C20" s="25">
        <v>0.43530862294829314</v>
      </c>
      <c r="D20" s="2">
        <v>53817</v>
      </c>
      <c r="E20" s="25">
        <v>0.41570048122600628</v>
      </c>
      <c r="F20" s="2">
        <v>15816790</v>
      </c>
      <c r="G20" s="25">
        <v>0.46700000000000003</v>
      </c>
    </row>
    <row r="21" spans="1:7" x14ac:dyDescent="0.3">
      <c r="A21" t="s">
        <v>2099</v>
      </c>
      <c r="B21" s="2">
        <v>3219</v>
      </c>
      <c r="C21" s="25">
        <v>8.268474994220544E-2</v>
      </c>
      <c r="D21" s="2">
        <v>10418</v>
      </c>
      <c r="E21" s="25">
        <v>8.047211129220383E-2</v>
      </c>
      <c r="F21" s="2">
        <v>2181926</v>
      </c>
      <c r="G21" s="25">
        <v>6.4000000000000001E-2</v>
      </c>
    </row>
    <row r="22" spans="1:7" x14ac:dyDescent="0.3">
      <c r="A22" t="s">
        <v>2100</v>
      </c>
      <c r="B22" s="2">
        <v>626</v>
      </c>
      <c r="C22" s="25">
        <v>1.6079730805784592E-2</v>
      </c>
      <c r="D22" s="2">
        <v>1304</v>
      </c>
      <c r="E22" s="25">
        <v>1.0072531495971759E-2</v>
      </c>
      <c r="F22" s="2">
        <v>178984</v>
      </c>
      <c r="G22" s="25">
        <v>5.0000000000000001E-3</v>
      </c>
    </row>
    <row r="23" spans="1:7" x14ac:dyDescent="0.3">
      <c r="A23" t="s">
        <v>2101</v>
      </c>
      <c r="B23" s="2">
        <v>957</v>
      </c>
      <c r="C23" s="25">
        <v>2.4581952685520537E-2</v>
      </c>
      <c r="D23" s="2">
        <v>3884</v>
      </c>
      <c r="E23" s="25">
        <v>3.0001313136774781E-2</v>
      </c>
      <c r="F23" s="2">
        <v>3648860</v>
      </c>
      <c r="G23" s="25">
        <v>0.108</v>
      </c>
    </row>
    <row r="24" spans="1:7" x14ac:dyDescent="0.3">
      <c r="A24" t="s">
        <v>2102</v>
      </c>
      <c r="B24" s="2">
        <v>67</v>
      </c>
      <c r="C24" s="25">
        <v>1.7209935526957957E-3</v>
      </c>
      <c r="D24" s="2">
        <v>192</v>
      </c>
      <c r="E24" s="25">
        <v>1.4830721221062715E-3</v>
      </c>
      <c r="F24" s="2">
        <v>103736</v>
      </c>
      <c r="G24" s="25">
        <v>3.0000000000000001E-3</v>
      </c>
    </row>
    <row r="25" spans="1:7" x14ac:dyDescent="0.3">
      <c r="A25" t="s">
        <v>2126</v>
      </c>
      <c r="B25" s="2">
        <v>104</v>
      </c>
      <c r="C25" s="25">
        <v>2.6713929773188464E-3</v>
      </c>
      <c r="D25" s="2">
        <v>229</v>
      </c>
      <c r="E25" s="25">
        <v>1.7688724789705007E-3</v>
      </c>
      <c r="F25" s="2">
        <v>71681</v>
      </c>
      <c r="G25" s="25">
        <v>2E-3</v>
      </c>
    </row>
    <row r="26" spans="1:7" x14ac:dyDescent="0.3">
      <c r="A26" t="s">
        <v>2127</v>
      </c>
      <c r="B26" s="2">
        <v>964</v>
      </c>
      <c r="C26" s="25">
        <v>2.4761757982070844E-2</v>
      </c>
      <c r="D26" s="2">
        <v>3156</v>
      </c>
      <c r="E26" s="25">
        <v>2.4377998007121836E-2</v>
      </c>
      <c r="F26" s="2">
        <v>903115</v>
      </c>
      <c r="G26" s="25">
        <v>2.7E-2</v>
      </c>
    </row>
    <row r="27" spans="1:7" x14ac:dyDescent="0.3">
      <c r="A27" t="s">
        <v>239</v>
      </c>
      <c r="B27" s="2">
        <v>16047</v>
      </c>
      <c r="C27" s="25">
        <v>0.41219079910611084</v>
      </c>
      <c r="D27" s="2">
        <v>56461</v>
      </c>
      <c r="E27" s="25">
        <v>0.43612362024084472</v>
      </c>
      <c r="F27" s="2">
        <v>10966556</v>
      </c>
      <c r="G27" s="25">
        <v>0.32400000000000001</v>
      </c>
    </row>
    <row r="28" spans="1:7" x14ac:dyDescent="0.3">
      <c r="A28" t="s">
        <v>2098</v>
      </c>
      <c r="B28" s="2">
        <v>3968</v>
      </c>
      <c r="C28" s="25">
        <v>0.10192391667308828</v>
      </c>
      <c r="D28" s="2">
        <v>15675</v>
      </c>
      <c r="E28" s="25">
        <v>0.12107893496883232</v>
      </c>
      <c r="F28" s="2">
        <v>4353269</v>
      </c>
      <c r="G28" s="25">
        <v>0.129</v>
      </c>
    </row>
    <row r="29" spans="1:7" x14ac:dyDescent="0.3">
      <c r="A29" t="s">
        <v>2099</v>
      </c>
      <c r="B29" s="2">
        <v>99</v>
      </c>
      <c r="C29" s="25">
        <v>2.5429606226400566E-3</v>
      </c>
      <c r="D29" s="2">
        <v>329</v>
      </c>
      <c r="E29" s="25">
        <v>2.5413058759008503E-3</v>
      </c>
      <c r="F29" s="2">
        <v>81956</v>
      </c>
      <c r="G29" s="25">
        <v>2E-3</v>
      </c>
    </row>
    <row r="30" spans="1:7" x14ac:dyDescent="0.3">
      <c r="A30" t="s">
        <v>2100</v>
      </c>
      <c r="B30" s="2">
        <v>325</v>
      </c>
      <c r="C30" s="25">
        <v>8.3481030541213939E-3</v>
      </c>
      <c r="D30" s="2">
        <v>874</v>
      </c>
      <c r="E30" s="25">
        <v>6.7510678891712561E-3</v>
      </c>
      <c r="F30" s="2">
        <v>154362</v>
      </c>
      <c r="G30" s="25">
        <v>5.0000000000000001E-3</v>
      </c>
    </row>
    <row r="31" spans="1:7" x14ac:dyDescent="0.3">
      <c r="A31" t="s">
        <v>2101</v>
      </c>
      <c r="B31" s="2">
        <v>24</v>
      </c>
      <c r="C31" s="25">
        <v>6.1647530245819554E-4</v>
      </c>
      <c r="D31" s="2">
        <v>96</v>
      </c>
      <c r="E31" s="25">
        <v>7.4153606105313574E-4</v>
      </c>
      <c r="F31" s="2">
        <v>48653</v>
      </c>
      <c r="G31" s="25">
        <v>1E-3</v>
      </c>
    </row>
    <row r="32" spans="1:7" x14ac:dyDescent="0.3">
      <c r="A32" t="s">
        <v>2102</v>
      </c>
      <c r="B32" s="2">
        <v>24</v>
      </c>
      <c r="C32" s="25">
        <v>6.1647530245819522E-4</v>
      </c>
      <c r="D32" s="2">
        <v>58</v>
      </c>
      <c r="E32" s="25">
        <v>4.4801137021960281E-4</v>
      </c>
      <c r="F32" s="2">
        <v>13225</v>
      </c>
      <c r="G32" s="25">
        <v>0</v>
      </c>
    </row>
    <row r="33" spans="1:7" x14ac:dyDescent="0.3">
      <c r="A33" t="s">
        <v>2126</v>
      </c>
      <c r="B33" s="2">
        <v>10755</v>
      </c>
      <c r="C33" s="25">
        <v>0.27625799491407865</v>
      </c>
      <c r="D33" s="2">
        <v>36382</v>
      </c>
      <c r="E33" s="25">
        <v>0.28102671847119981</v>
      </c>
      <c r="F33" s="2">
        <v>5610560</v>
      </c>
      <c r="G33" s="25">
        <v>0.16600000000000001</v>
      </c>
    </row>
    <row r="34" spans="1:7" x14ac:dyDescent="0.3">
      <c r="A34" t="s">
        <v>2127</v>
      </c>
      <c r="B34" s="2">
        <v>852</v>
      </c>
      <c r="C34" s="25">
        <v>2.1884873237265932E-2</v>
      </c>
      <c r="D34" s="2">
        <v>3047</v>
      </c>
      <c r="E34" s="25">
        <v>2.3536045604467756E-2</v>
      </c>
      <c r="F34" s="2">
        <v>704531</v>
      </c>
      <c r="G34" s="25">
        <v>2.1000000000000001E-2</v>
      </c>
    </row>
    <row r="35" spans="1:7" x14ac:dyDescent="0.3">
      <c r="A35" s="16"/>
      <c r="B35" s="16"/>
      <c r="C35" s="16"/>
      <c r="D35" s="16"/>
      <c r="E35" s="16"/>
      <c r="F35" s="16"/>
      <c r="G35" s="16"/>
    </row>
    <row r="36" spans="1:7" x14ac:dyDescent="0.3">
      <c r="A36" s="103" t="s">
        <v>2128</v>
      </c>
      <c r="B36" s="103"/>
      <c r="C36" s="103"/>
      <c r="D36" s="103"/>
      <c r="E36" s="103"/>
      <c r="F36" s="103"/>
      <c r="G36" s="103"/>
    </row>
    <row r="37" spans="1:7" x14ac:dyDescent="0.3">
      <c r="A37" t="s">
        <v>167</v>
      </c>
      <c r="B37" s="2">
        <v>9340</v>
      </c>
      <c r="C37" s="25" t="s">
        <v>2472</v>
      </c>
      <c r="D37" s="2">
        <v>34418</v>
      </c>
      <c r="E37" s="25" t="s">
        <v>165</v>
      </c>
      <c r="F37" s="2">
        <v>11502870</v>
      </c>
      <c r="G37" s="25"/>
    </row>
    <row r="38" spans="1:7" x14ac:dyDescent="0.3">
      <c r="A38" s="16"/>
      <c r="B38" s="16"/>
      <c r="C38" s="16"/>
      <c r="D38" s="16"/>
      <c r="E38" s="16"/>
      <c r="F38" s="16"/>
      <c r="G38" s="16"/>
    </row>
    <row r="39" spans="1:7" x14ac:dyDescent="0.3">
      <c r="A39" s="103" t="s">
        <v>2115</v>
      </c>
      <c r="B39" s="103"/>
      <c r="C39" s="103"/>
      <c r="D39" s="103"/>
      <c r="E39" s="103"/>
      <c r="F39" s="103"/>
      <c r="G39" s="103"/>
    </row>
    <row r="40" spans="1:7" x14ac:dyDescent="0.3">
      <c r="A40" t="s">
        <v>167</v>
      </c>
      <c r="B40" s="2">
        <v>9942</v>
      </c>
      <c r="C40" s="25" t="s">
        <v>2472</v>
      </c>
      <c r="D40" s="2">
        <v>36563</v>
      </c>
      <c r="E40" s="25" t="s">
        <v>165</v>
      </c>
      <c r="F40" s="2">
        <v>12214549</v>
      </c>
      <c r="G40" s="25"/>
    </row>
    <row r="41" spans="1:7" x14ac:dyDescent="0.3">
      <c r="A41" s="16"/>
      <c r="B41" s="16"/>
      <c r="C41" s="16"/>
      <c r="D41" s="16"/>
      <c r="E41" s="16"/>
      <c r="F41" s="16"/>
      <c r="G41" s="16"/>
    </row>
    <row r="42" spans="1:7" x14ac:dyDescent="0.3">
      <c r="A42" s="103" t="s">
        <v>2116</v>
      </c>
      <c r="B42" s="103"/>
      <c r="C42" s="103"/>
      <c r="D42" s="103"/>
      <c r="E42" s="103"/>
      <c r="F42" s="103"/>
      <c r="G42" s="103"/>
    </row>
    <row r="43" spans="1:7" x14ac:dyDescent="0.3">
      <c r="A43" t="s">
        <v>167</v>
      </c>
      <c r="B43" s="2">
        <v>9340</v>
      </c>
      <c r="C43" s="25" t="s">
        <v>2472</v>
      </c>
      <c r="D43" s="2">
        <v>34418</v>
      </c>
      <c r="E43" s="25" t="s">
        <v>165</v>
      </c>
      <c r="F43" s="2">
        <v>11502870</v>
      </c>
      <c r="G43" s="25"/>
    </row>
    <row r="44" spans="1:7" x14ac:dyDescent="0.3">
      <c r="A44" t="s">
        <v>2129</v>
      </c>
      <c r="B44" s="2">
        <v>4950</v>
      </c>
      <c r="C44" s="25">
        <v>0.52997858672376874</v>
      </c>
      <c r="D44" s="2">
        <v>19253</v>
      </c>
      <c r="E44" s="25">
        <v>0.55938752978092854</v>
      </c>
      <c r="F44" s="2">
        <v>6546334</v>
      </c>
      <c r="G44" s="25">
        <v>0.56899999999999995</v>
      </c>
    </row>
    <row r="45" spans="1:7" x14ac:dyDescent="0.3">
      <c r="A45" t="s">
        <v>2120</v>
      </c>
      <c r="B45" s="2">
        <v>4390</v>
      </c>
      <c r="C45" s="25">
        <v>0.47002141327623126</v>
      </c>
      <c r="D45" s="2">
        <v>15165</v>
      </c>
      <c r="E45" s="25">
        <v>0.44061247021907141</v>
      </c>
      <c r="F45" s="2">
        <v>4956536</v>
      </c>
      <c r="G45" s="25">
        <v>0.43099999999999999</v>
      </c>
    </row>
    <row r="46" spans="1:7" x14ac:dyDescent="0.3">
      <c r="A46" s="16"/>
      <c r="B46" s="16"/>
      <c r="C46" s="16"/>
      <c r="D46" s="16"/>
      <c r="E46" s="16"/>
      <c r="F46" s="16"/>
      <c r="G46" s="16"/>
    </row>
    <row r="47" spans="1:7" x14ac:dyDescent="0.3">
      <c r="A47" s="103" t="s">
        <v>2130</v>
      </c>
      <c r="B47" s="103"/>
      <c r="C47" s="103"/>
      <c r="D47" s="103"/>
      <c r="E47" s="103"/>
      <c r="F47" s="103"/>
      <c r="G47" s="103"/>
    </row>
    <row r="48" spans="1:7" x14ac:dyDescent="0.3">
      <c r="A48" t="s">
        <v>2131</v>
      </c>
      <c r="B48" s="13" t="e">
        <v>#N/A</v>
      </c>
      <c r="C48" s="25" t="e">
        <v>#N/A</v>
      </c>
      <c r="D48" s="13">
        <v>533</v>
      </c>
      <c r="E48" s="25" t="s">
        <v>165</v>
      </c>
      <c r="F48" s="13">
        <v>1126</v>
      </c>
      <c r="G48" s="25"/>
    </row>
    <row r="49" spans="1:7" x14ac:dyDescent="0.3">
      <c r="A49" s="16"/>
      <c r="B49" s="16"/>
      <c r="C49" s="16"/>
      <c r="D49" s="16"/>
      <c r="E49" s="16"/>
      <c r="F49" s="16"/>
      <c r="G49" s="16"/>
    </row>
    <row r="50" spans="1:7" x14ac:dyDescent="0.3">
      <c r="A50" s="103" t="s">
        <v>2132</v>
      </c>
      <c r="B50" s="103"/>
      <c r="C50" s="103"/>
      <c r="D50" s="103"/>
      <c r="E50" s="103"/>
      <c r="F50" s="103"/>
      <c r="G50" s="103"/>
    </row>
    <row r="51" spans="1:7" x14ac:dyDescent="0.3">
      <c r="A51" t="s">
        <v>167</v>
      </c>
      <c r="B51" s="2">
        <v>4065</v>
      </c>
      <c r="C51" s="25" t="s">
        <v>2472</v>
      </c>
      <c r="D51" s="2">
        <v>14790</v>
      </c>
      <c r="E51" s="25" t="s">
        <v>165</v>
      </c>
      <c r="F51" s="2">
        <v>4921581</v>
      </c>
      <c r="G51" s="25"/>
    </row>
    <row r="52" spans="1:7" x14ac:dyDescent="0.3">
      <c r="A52" t="s">
        <v>2133</v>
      </c>
      <c r="B52" s="2">
        <v>236</v>
      </c>
      <c r="C52" s="25">
        <v>5.8056580565805656E-2</v>
      </c>
      <c r="D52" s="2">
        <v>698</v>
      </c>
      <c r="E52" s="25">
        <v>4.7194050033806625E-2</v>
      </c>
      <c r="F52" s="2">
        <v>236808</v>
      </c>
      <c r="G52" s="25">
        <v>4.8000000000000001E-2</v>
      </c>
    </row>
    <row r="53" spans="1:7" x14ac:dyDescent="0.3">
      <c r="A53" t="s">
        <v>2134</v>
      </c>
      <c r="B53" s="2">
        <v>319</v>
      </c>
      <c r="C53" s="25">
        <v>7.8474784747847484E-2</v>
      </c>
      <c r="D53" s="2">
        <v>1340</v>
      </c>
      <c r="E53" s="25">
        <v>9.0601757944557132E-2</v>
      </c>
      <c r="F53" s="2">
        <v>482062</v>
      </c>
      <c r="G53" s="25">
        <v>9.8000000000000004E-2</v>
      </c>
    </row>
    <row r="54" spans="1:7" x14ac:dyDescent="0.3">
      <c r="A54" t="s">
        <v>2135</v>
      </c>
      <c r="B54" s="2">
        <v>397</v>
      </c>
      <c r="C54" s="25">
        <v>9.7662976629766335E-2</v>
      </c>
      <c r="D54" s="2">
        <v>2054</v>
      </c>
      <c r="E54" s="25">
        <v>0.13887762001352266</v>
      </c>
      <c r="F54" s="2">
        <v>668412</v>
      </c>
      <c r="G54" s="25">
        <v>0.13600000000000001</v>
      </c>
    </row>
    <row r="55" spans="1:7" x14ac:dyDescent="0.3">
      <c r="A55" t="s">
        <v>2136</v>
      </c>
      <c r="B55" s="2">
        <v>363</v>
      </c>
      <c r="C55" s="25">
        <v>8.9298892988929887E-2</v>
      </c>
      <c r="D55" s="2">
        <v>1659</v>
      </c>
      <c r="E55" s="25">
        <v>0.11217038539553753</v>
      </c>
      <c r="F55" s="2">
        <v>645258</v>
      </c>
      <c r="G55" s="25">
        <v>0.13100000000000001</v>
      </c>
    </row>
    <row r="56" spans="1:7" x14ac:dyDescent="0.3">
      <c r="A56" t="s">
        <v>2137</v>
      </c>
      <c r="B56" s="2">
        <v>290</v>
      </c>
      <c r="C56" s="25">
        <v>7.1340713407134076E-2</v>
      </c>
      <c r="D56" s="2">
        <v>1573</v>
      </c>
      <c r="E56" s="25">
        <v>0.10635564570655849</v>
      </c>
      <c r="F56" s="2">
        <v>542046</v>
      </c>
      <c r="G56" s="25">
        <v>0.11</v>
      </c>
    </row>
    <row r="57" spans="1:7" x14ac:dyDescent="0.3">
      <c r="A57" t="s">
        <v>2138</v>
      </c>
      <c r="B57" s="2">
        <v>175</v>
      </c>
      <c r="C57" s="25">
        <v>4.3050430504305043E-2</v>
      </c>
      <c r="D57" s="2">
        <v>1086</v>
      </c>
      <c r="E57" s="25">
        <v>7.3427991886409735E-2</v>
      </c>
      <c r="F57" s="2">
        <v>401761</v>
      </c>
      <c r="G57" s="25">
        <v>8.2000000000000003E-2</v>
      </c>
    </row>
    <row r="58" spans="1:7" x14ac:dyDescent="0.3">
      <c r="A58" t="s">
        <v>2139</v>
      </c>
      <c r="B58" s="2">
        <v>96</v>
      </c>
      <c r="C58" s="25">
        <v>2.3616236162361623E-2</v>
      </c>
      <c r="D58" s="2">
        <v>732</v>
      </c>
      <c r="E58" s="25">
        <v>4.9492900608519269E-2</v>
      </c>
      <c r="F58" s="2">
        <v>292315</v>
      </c>
      <c r="G58" s="25">
        <v>5.8999999999999997E-2</v>
      </c>
    </row>
    <row r="59" spans="1:7" x14ac:dyDescent="0.3">
      <c r="A59" t="s">
        <v>2140</v>
      </c>
      <c r="B59" s="2">
        <v>214</v>
      </c>
      <c r="C59" s="25">
        <v>5.2644526445264454E-2</v>
      </c>
      <c r="D59" s="2">
        <v>1112</v>
      </c>
      <c r="E59" s="25">
        <v>7.5185936443542933E-2</v>
      </c>
      <c r="F59" s="2">
        <v>391662</v>
      </c>
      <c r="G59" s="25">
        <v>0.08</v>
      </c>
    </row>
    <row r="60" spans="1:7" x14ac:dyDescent="0.3">
      <c r="A60" t="s">
        <v>2141</v>
      </c>
      <c r="B60" s="2">
        <v>434</v>
      </c>
      <c r="C60" s="25">
        <v>0.1067650676506765</v>
      </c>
      <c r="D60" s="2">
        <v>2425</v>
      </c>
      <c r="E60" s="25">
        <v>0.16396213657876943</v>
      </c>
      <c r="F60" s="2">
        <v>993957</v>
      </c>
      <c r="G60" s="25">
        <v>0.20200000000000001</v>
      </c>
    </row>
    <row r="61" spans="1:7" x14ac:dyDescent="0.3">
      <c r="A61" t="s">
        <v>2142</v>
      </c>
      <c r="B61" s="2">
        <v>1541</v>
      </c>
      <c r="C61" s="25">
        <v>0.37908979089790895</v>
      </c>
      <c r="D61" s="2">
        <v>2111</v>
      </c>
      <c r="E61" s="25">
        <v>0.14273157538877621</v>
      </c>
      <c r="F61" s="2">
        <v>267300</v>
      </c>
      <c r="G61" s="25">
        <v>5.3999999999999999E-2</v>
      </c>
    </row>
    <row r="62" spans="1:7" x14ac:dyDescent="0.3">
      <c r="A62" s="16"/>
      <c r="B62" s="16"/>
      <c r="C62" s="16"/>
      <c r="D62" s="16"/>
      <c r="E62" s="16"/>
      <c r="F62" s="16"/>
      <c r="G62" s="16"/>
    </row>
    <row r="63" spans="1:7" x14ac:dyDescent="0.3">
      <c r="A63" s="103" t="s">
        <v>2143</v>
      </c>
      <c r="B63" s="103"/>
      <c r="C63" s="103"/>
      <c r="D63" s="103"/>
      <c r="E63" s="103"/>
      <c r="F63" s="103"/>
      <c r="G63" s="103"/>
    </row>
    <row r="64" spans="1:7" x14ac:dyDescent="0.3">
      <c r="A64" t="s">
        <v>2144</v>
      </c>
      <c r="B64" s="13" t="e">
        <v>#N/A</v>
      </c>
      <c r="C64" s="25" t="e">
        <v>#N/A</v>
      </c>
      <c r="D64" s="13">
        <v>96500</v>
      </c>
      <c r="E64" s="25" t="s">
        <v>165</v>
      </c>
      <c r="F64" s="13">
        <v>299805</v>
      </c>
      <c r="G64" s="25"/>
    </row>
    <row r="65" spans="1:7" x14ac:dyDescent="0.3">
      <c r="A65" s="16"/>
      <c r="B65" s="16"/>
      <c r="C65" s="16"/>
      <c r="D65" s="16"/>
      <c r="E65" s="16"/>
      <c r="F65" s="16"/>
      <c r="G65" s="16"/>
    </row>
    <row r="66" spans="1:7" x14ac:dyDescent="0.3">
      <c r="A66" s="103" t="s">
        <v>2145</v>
      </c>
      <c r="B66" s="103"/>
      <c r="C66" s="103"/>
      <c r="D66" s="103"/>
      <c r="E66" s="103"/>
      <c r="F66" s="103"/>
      <c r="G66" s="103"/>
    </row>
    <row r="67" spans="1:7" x14ac:dyDescent="0.3">
      <c r="A67" t="s">
        <v>167</v>
      </c>
      <c r="B67" s="2">
        <v>3520</v>
      </c>
      <c r="C67" s="25" t="s">
        <v>2472</v>
      </c>
      <c r="D67" s="2">
        <v>16755</v>
      </c>
      <c r="E67" s="25" t="s">
        <v>165</v>
      </c>
      <c r="F67" s="2">
        <v>5527618</v>
      </c>
      <c r="G67" s="25"/>
    </row>
    <row r="68" spans="1:7" x14ac:dyDescent="0.3">
      <c r="A68" t="s">
        <v>2146</v>
      </c>
      <c r="B68" s="2">
        <v>2357</v>
      </c>
      <c r="C68" s="25">
        <v>0.66960227272727268</v>
      </c>
      <c r="D68" s="2">
        <v>12865</v>
      </c>
      <c r="E68" s="25">
        <v>0.76783049835869888</v>
      </c>
      <c r="F68" s="2">
        <v>4367361</v>
      </c>
      <c r="G68" s="25">
        <v>0.79</v>
      </c>
    </row>
    <row r="69" spans="1:7" x14ac:dyDescent="0.3">
      <c r="A69" t="s">
        <v>2147</v>
      </c>
      <c r="B69" s="2">
        <v>198</v>
      </c>
      <c r="C69" s="25">
        <v>5.6250000000000001E-2</v>
      </c>
      <c r="D69" s="2">
        <v>722</v>
      </c>
      <c r="E69" s="25">
        <v>4.3091614443449715E-2</v>
      </c>
      <c r="F69" s="2">
        <v>243785</v>
      </c>
      <c r="G69" s="25">
        <v>4.3999999999999997E-2</v>
      </c>
    </row>
    <row r="70" spans="1:7" x14ac:dyDescent="0.3">
      <c r="A70" t="s">
        <v>2148</v>
      </c>
      <c r="B70" s="2">
        <v>399</v>
      </c>
      <c r="C70" s="25">
        <v>0.11335227272727273</v>
      </c>
      <c r="D70" s="2">
        <v>1837</v>
      </c>
      <c r="E70" s="25">
        <v>0.10963891375708744</v>
      </c>
      <c r="F70" s="2">
        <v>480452</v>
      </c>
      <c r="G70" s="25">
        <v>8.6999999999999994E-2</v>
      </c>
    </row>
    <row r="71" spans="1:7" x14ac:dyDescent="0.3">
      <c r="A71" t="s">
        <v>2149</v>
      </c>
      <c r="B71" s="2">
        <v>422</v>
      </c>
      <c r="C71" s="25">
        <v>0.11988636363636364</v>
      </c>
      <c r="D71" s="2">
        <v>2391</v>
      </c>
      <c r="E71" s="25">
        <v>0.14270367054610564</v>
      </c>
      <c r="F71" s="2">
        <v>698744</v>
      </c>
      <c r="G71" s="25">
        <v>0.126</v>
      </c>
    </row>
    <row r="72" spans="1:7" x14ac:dyDescent="0.3">
      <c r="A72" t="s">
        <v>2150</v>
      </c>
      <c r="B72" s="2">
        <v>352</v>
      </c>
      <c r="C72" s="25">
        <v>9.999999999999995E-2</v>
      </c>
      <c r="D72" s="2">
        <v>2265</v>
      </c>
      <c r="E72" s="25">
        <v>0.13518352730528199</v>
      </c>
      <c r="F72" s="2">
        <v>717600</v>
      </c>
      <c r="G72" s="25">
        <v>0.13</v>
      </c>
    </row>
    <row r="73" spans="1:7" x14ac:dyDescent="0.3">
      <c r="A73" t="s">
        <v>2151</v>
      </c>
      <c r="B73" s="2">
        <v>242</v>
      </c>
      <c r="C73" s="25">
        <v>6.8750000000000006E-2</v>
      </c>
      <c r="D73" s="2">
        <v>1797</v>
      </c>
      <c r="E73" s="25">
        <v>0.10725156669650851</v>
      </c>
      <c r="F73" s="2">
        <v>586666</v>
      </c>
      <c r="G73" s="25">
        <v>0.106</v>
      </c>
    </row>
    <row r="74" spans="1:7" x14ac:dyDescent="0.3">
      <c r="A74" t="s">
        <v>2152</v>
      </c>
      <c r="B74" s="2">
        <v>197</v>
      </c>
      <c r="C74" s="25">
        <v>5.5965909090909122E-2</v>
      </c>
      <c r="D74" s="2">
        <v>1026</v>
      </c>
      <c r="E74" s="25">
        <v>6.1235452103849598E-2</v>
      </c>
      <c r="F74" s="2">
        <v>418295</v>
      </c>
      <c r="G74" s="25">
        <v>7.5999999999999998E-2</v>
      </c>
    </row>
    <row r="75" spans="1:7" x14ac:dyDescent="0.3">
      <c r="A75" t="s">
        <v>2153</v>
      </c>
      <c r="B75" s="2">
        <v>91</v>
      </c>
      <c r="C75" s="25">
        <v>2.5852272727272727E-2</v>
      </c>
      <c r="D75" s="2">
        <v>668</v>
      </c>
      <c r="E75" s="25">
        <v>3.986869591166816E-2</v>
      </c>
      <c r="F75" s="2">
        <v>284209</v>
      </c>
      <c r="G75" s="25">
        <v>5.0999999999999997E-2</v>
      </c>
    </row>
    <row r="76" spans="1:7" x14ac:dyDescent="0.3">
      <c r="A76" t="s">
        <v>2154</v>
      </c>
      <c r="B76" s="2">
        <v>153</v>
      </c>
      <c r="C76" s="25">
        <v>4.346590909090909E-2</v>
      </c>
      <c r="D76" s="2">
        <v>736</v>
      </c>
      <c r="E76" s="25">
        <v>4.3927185914652341E-2</v>
      </c>
      <c r="F76" s="2">
        <v>330325</v>
      </c>
      <c r="G76" s="25">
        <v>0.06</v>
      </c>
    </row>
    <row r="77" spans="1:7" x14ac:dyDescent="0.3">
      <c r="A77" t="s">
        <v>2155</v>
      </c>
      <c r="B77" s="2">
        <v>287</v>
      </c>
      <c r="C77" s="25">
        <v>8.1534090909090903E-2</v>
      </c>
      <c r="D77" s="2">
        <v>1370</v>
      </c>
      <c r="E77" s="25">
        <v>8.1766636824828404E-2</v>
      </c>
      <c r="F77" s="2">
        <v>583868</v>
      </c>
      <c r="G77" s="25">
        <v>0.106</v>
      </c>
    </row>
    <row r="78" spans="1:7" x14ac:dyDescent="0.3">
      <c r="A78" t="s">
        <v>2156</v>
      </c>
      <c r="B78" s="2">
        <v>16</v>
      </c>
      <c r="C78" s="25">
        <v>4.5454545454545452E-3</v>
      </c>
      <c r="D78" s="2">
        <v>53</v>
      </c>
      <c r="E78" s="25">
        <v>3.1632348552670846E-3</v>
      </c>
      <c r="F78" s="2">
        <v>23417</v>
      </c>
      <c r="G78" s="25">
        <v>4.0000000000000001E-3</v>
      </c>
    </row>
    <row r="79" spans="1:7" x14ac:dyDescent="0.3">
      <c r="A79" t="s">
        <v>2157</v>
      </c>
      <c r="B79" s="2">
        <v>1163</v>
      </c>
      <c r="C79" s="25">
        <v>0.33039772727272726</v>
      </c>
      <c r="D79" s="2">
        <v>3890</v>
      </c>
      <c r="E79" s="25">
        <v>0.2321695016413011</v>
      </c>
      <c r="F79" s="2">
        <v>1160257</v>
      </c>
      <c r="G79" s="25">
        <v>0.21</v>
      </c>
    </row>
    <row r="80" spans="1:7" x14ac:dyDescent="0.3">
      <c r="A80" t="s">
        <v>2147</v>
      </c>
      <c r="B80" s="2">
        <v>585</v>
      </c>
      <c r="C80" s="25">
        <v>0.16619318181818191</v>
      </c>
      <c r="D80" s="2">
        <v>1880</v>
      </c>
      <c r="E80" s="25">
        <v>0.11220531184720979</v>
      </c>
      <c r="F80" s="2">
        <v>615736</v>
      </c>
      <c r="G80" s="25">
        <v>0.111</v>
      </c>
    </row>
    <row r="81" spans="1:7" x14ac:dyDescent="0.3">
      <c r="A81" t="s">
        <v>2148</v>
      </c>
      <c r="B81" s="2">
        <v>166</v>
      </c>
      <c r="C81" s="25">
        <v>4.7159090909090935E-2</v>
      </c>
      <c r="D81" s="2">
        <v>773</v>
      </c>
      <c r="E81" s="25">
        <v>4.6135481945687853E-2</v>
      </c>
      <c r="F81" s="2">
        <v>209675</v>
      </c>
      <c r="G81" s="25">
        <v>3.7999999999999999E-2</v>
      </c>
    </row>
    <row r="82" spans="1:7" x14ac:dyDescent="0.3">
      <c r="A82" t="s">
        <v>2149</v>
      </c>
      <c r="B82" s="2">
        <v>128</v>
      </c>
      <c r="C82" s="25">
        <v>3.6363636363636383E-2</v>
      </c>
      <c r="D82" s="2">
        <v>396</v>
      </c>
      <c r="E82" s="25">
        <v>2.3634735899731422E-2</v>
      </c>
      <c r="F82" s="2">
        <v>106652</v>
      </c>
      <c r="G82" s="25">
        <v>1.9E-2</v>
      </c>
    </row>
    <row r="83" spans="1:7" x14ac:dyDescent="0.3">
      <c r="A83" t="s">
        <v>2150</v>
      </c>
      <c r="B83" s="2">
        <v>90</v>
      </c>
      <c r="C83" s="25">
        <v>2.556818181818182E-2</v>
      </c>
      <c r="D83" s="2">
        <v>267</v>
      </c>
      <c r="E83" s="25">
        <v>1.5935541629364367E-2</v>
      </c>
      <c r="F83" s="2">
        <v>61763</v>
      </c>
      <c r="G83" s="25">
        <v>1.0999999999999999E-2</v>
      </c>
    </row>
    <row r="84" spans="1:7" x14ac:dyDescent="0.3">
      <c r="A84" t="s">
        <v>2151</v>
      </c>
      <c r="B84" s="2">
        <v>30</v>
      </c>
      <c r="C84" s="25">
        <v>8.5227272727272721E-3</v>
      </c>
      <c r="D84" s="2">
        <v>89</v>
      </c>
      <c r="E84" s="25">
        <v>5.3118472097881233E-3</v>
      </c>
      <c r="F84" s="2">
        <v>37478</v>
      </c>
      <c r="G84" s="25">
        <v>7.0000000000000001E-3</v>
      </c>
    </row>
    <row r="85" spans="1:7" x14ac:dyDescent="0.3">
      <c r="A85" t="s">
        <v>2152</v>
      </c>
      <c r="B85" s="2">
        <v>39</v>
      </c>
      <c r="C85" s="25">
        <v>1.1079545454545455E-2</v>
      </c>
      <c r="D85" s="2">
        <v>59</v>
      </c>
      <c r="E85" s="25">
        <v>3.5213369143539241E-3</v>
      </c>
      <c r="F85" s="2">
        <v>25017</v>
      </c>
      <c r="G85" s="25">
        <v>5.0000000000000001E-3</v>
      </c>
    </row>
    <row r="86" spans="1:7" x14ac:dyDescent="0.3">
      <c r="A86" t="s">
        <v>2153</v>
      </c>
      <c r="B86" s="2">
        <v>20</v>
      </c>
      <c r="C86" s="25">
        <v>5.681818181818182E-3</v>
      </c>
      <c r="D86" s="2">
        <v>60</v>
      </c>
      <c r="E86" s="25">
        <v>3.5810205908683975E-3</v>
      </c>
      <c r="F86" s="2">
        <v>17678</v>
      </c>
      <c r="G86" s="25">
        <v>3.0000000000000001E-3</v>
      </c>
    </row>
    <row r="87" spans="1:7" x14ac:dyDescent="0.3">
      <c r="A87" t="s">
        <v>2154</v>
      </c>
      <c r="B87" s="2">
        <v>32</v>
      </c>
      <c r="C87" s="25">
        <v>9.0909090909090905E-3</v>
      </c>
      <c r="D87" s="2">
        <v>83</v>
      </c>
      <c r="E87" s="25">
        <v>4.9537451507012829E-3</v>
      </c>
      <c r="F87" s="2">
        <v>21053</v>
      </c>
      <c r="G87" s="25">
        <v>4.0000000000000001E-3</v>
      </c>
    </row>
    <row r="88" spans="1:7" x14ac:dyDescent="0.3">
      <c r="A88" t="s">
        <v>2155</v>
      </c>
      <c r="B88" s="2">
        <v>57</v>
      </c>
      <c r="C88" s="25">
        <v>1.6193181818181818E-2</v>
      </c>
      <c r="D88" s="2">
        <v>144</v>
      </c>
      <c r="E88" s="25">
        <v>8.5944494180841546E-3</v>
      </c>
      <c r="F88" s="2">
        <v>46514</v>
      </c>
      <c r="G88" s="25">
        <v>8.0000000000000002E-3</v>
      </c>
    </row>
    <row r="89" spans="1:7" x14ac:dyDescent="0.3">
      <c r="A89" t="s">
        <v>2156</v>
      </c>
      <c r="B89" s="2">
        <v>16</v>
      </c>
      <c r="C89" s="25">
        <v>4.5454545454545452E-3</v>
      </c>
      <c r="D89" s="2">
        <v>139</v>
      </c>
      <c r="E89" s="25">
        <v>8.2960310355117868E-3</v>
      </c>
      <c r="F89" s="2">
        <v>18691</v>
      </c>
      <c r="G89" s="25">
        <v>3.0000000000000001E-3</v>
      </c>
    </row>
    <row r="90" spans="1:7" x14ac:dyDescent="0.3">
      <c r="A90" s="16"/>
      <c r="B90" s="16"/>
      <c r="C90" s="16"/>
      <c r="D90" s="16"/>
      <c r="E90" s="16"/>
      <c r="F90" s="16"/>
      <c r="G90" s="16"/>
    </row>
    <row r="95" spans="1:7" x14ac:dyDescent="0.3">
      <c r="A95" s="29"/>
    </row>
    <row r="96" spans="1:7" x14ac:dyDescent="0.3">
      <c r="A96" s="30"/>
    </row>
    <row r="97" spans="1:1" x14ac:dyDescent="0.3">
      <c r="A97" s="31"/>
    </row>
  </sheetData>
  <mergeCells count="4">
    <mergeCell ref="B1:G1"/>
    <mergeCell ref="B2:C2"/>
    <mergeCell ref="D2:E2"/>
    <mergeCell ref="F2:G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4BC5D-F375-4955-834A-C653CB25DDD1}">
  <sheetPr>
    <tabColor theme="1"/>
  </sheetPr>
  <dimension ref="A1:G110"/>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44140625" customWidth="1"/>
    <col min="2" max="2" width="9.33203125" bestFit="1" customWidth="1"/>
    <col min="4" max="4" width="9.33203125" bestFit="1" customWidth="1"/>
    <col min="6" max="6" width="13.88671875" customWidth="1"/>
  </cols>
  <sheetData>
    <row r="1" spans="1:7" ht="21" x14ac:dyDescent="0.3">
      <c r="B1" s="369" t="s">
        <v>2158</v>
      </c>
      <c r="C1" s="369"/>
      <c r="D1" s="369"/>
      <c r="E1" s="369"/>
      <c r="F1" s="369"/>
      <c r="G1" s="369"/>
    </row>
    <row r="2" spans="1:7" ht="30" customHeight="1" x14ac:dyDescent="0.3">
      <c r="A2" t="s">
        <v>165</v>
      </c>
      <c r="B2" s="370" t="str">
        <f>Population!B3</f>
        <v>Unincorporated Kings County</v>
      </c>
      <c r="C2" s="370"/>
      <c r="D2" s="370" t="str">
        <f>Population!B4</f>
        <v>Kings County</v>
      </c>
      <c r="E2" s="370"/>
      <c r="F2" s="370" t="s">
        <v>166</v>
      </c>
      <c r="G2" s="370"/>
    </row>
    <row r="3" spans="1:7" x14ac:dyDescent="0.3">
      <c r="A3" s="16"/>
      <c r="B3" s="16"/>
      <c r="C3" s="16"/>
      <c r="D3" s="16"/>
      <c r="E3" s="16"/>
      <c r="F3" s="16"/>
      <c r="G3" s="16"/>
    </row>
    <row r="4" spans="1:7" x14ac:dyDescent="0.3">
      <c r="A4" s="103" t="s">
        <v>2159</v>
      </c>
      <c r="B4" s="103"/>
      <c r="C4" s="103"/>
      <c r="D4" s="103"/>
      <c r="E4" s="103"/>
      <c r="F4" s="103"/>
      <c r="G4" s="103"/>
    </row>
    <row r="5" spans="1:7" x14ac:dyDescent="0.3">
      <c r="A5" t="s">
        <v>2160</v>
      </c>
      <c r="B5" s="2">
        <v>33816</v>
      </c>
      <c r="C5" s="25" t="s">
        <v>2472</v>
      </c>
      <c r="D5" s="2">
        <v>101469</v>
      </c>
      <c r="E5" s="25" t="s">
        <v>165</v>
      </c>
      <c r="F5" s="2">
        <v>29760021</v>
      </c>
      <c r="G5" s="25"/>
    </row>
    <row r="6" spans="1:7" x14ac:dyDescent="0.3">
      <c r="A6" s="16"/>
      <c r="B6" s="16"/>
      <c r="C6" s="16"/>
      <c r="D6" s="16"/>
      <c r="E6" s="16"/>
      <c r="F6" s="16"/>
      <c r="G6" s="16"/>
    </row>
    <row r="7" spans="1:7" x14ac:dyDescent="0.3">
      <c r="A7" s="103" t="s">
        <v>2161</v>
      </c>
      <c r="B7" s="103"/>
      <c r="C7" s="103"/>
      <c r="D7" s="103"/>
      <c r="E7" s="103"/>
      <c r="F7" s="103"/>
      <c r="G7" s="103"/>
    </row>
    <row r="8" spans="1:7" x14ac:dyDescent="0.3">
      <c r="A8" t="s">
        <v>2162</v>
      </c>
      <c r="B8" s="2">
        <v>9438</v>
      </c>
      <c r="C8" s="25" t="s">
        <v>2472</v>
      </c>
      <c r="D8" s="2">
        <v>29082</v>
      </c>
      <c r="E8" s="25" t="s">
        <v>165</v>
      </c>
      <c r="F8" s="2">
        <v>10381206</v>
      </c>
      <c r="G8" s="25"/>
    </row>
    <row r="9" spans="1:7" x14ac:dyDescent="0.3">
      <c r="A9" s="16"/>
      <c r="B9" s="16"/>
      <c r="C9" s="16"/>
      <c r="D9" s="16"/>
      <c r="E9" s="16"/>
      <c r="F9" s="16"/>
      <c r="G9" s="16"/>
    </row>
    <row r="10" spans="1:7" x14ac:dyDescent="0.3">
      <c r="A10" s="103" t="s">
        <v>2163</v>
      </c>
      <c r="B10" s="103"/>
      <c r="C10" s="103"/>
      <c r="D10" s="103"/>
      <c r="E10" s="103"/>
      <c r="F10" s="103"/>
      <c r="G10" s="103"/>
    </row>
    <row r="11" spans="1:7" x14ac:dyDescent="0.3">
      <c r="A11" t="s">
        <v>2164</v>
      </c>
      <c r="B11" s="2">
        <v>9856</v>
      </c>
      <c r="C11" s="25" t="s">
        <v>2472</v>
      </c>
      <c r="D11" s="2">
        <v>30843</v>
      </c>
      <c r="E11" s="25" t="s">
        <v>165</v>
      </c>
      <c r="F11" s="2">
        <v>11182882</v>
      </c>
      <c r="G11" s="25"/>
    </row>
    <row r="12" spans="1:7" x14ac:dyDescent="0.3">
      <c r="A12" s="16"/>
      <c r="B12" s="16"/>
      <c r="C12" s="16"/>
      <c r="D12" s="16"/>
      <c r="E12" s="16"/>
      <c r="F12" s="16"/>
      <c r="G12" s="16"/>
    </row>
    <row r="13" spans="1:7" x14ac:dyDescent="0.3">
      <c r="A13" s="103" t="s">
        <v>2165</v>
      </c>
      <c r="B13" s="103"/>
      <c r="C13" s="103"/>
      <c r="D13" s="103"/>
      <c r="E13" s="103"/>
      <c r="F13" s="103"/>
      <c r="G13" s="103"/>
    </row>
    <row r="14" spans="1:7" x14ac:dyDescent="0.3">
      <c r="A14" t="s">
        <v>2166</v>
      </c>
      <c r="B14" s="2">
        <v>9438</v>
      </c>
      <c r="C14" s="25" t="s">
        <v>2472</v>
      </c>
      <c r="D14" s="2">
        <v>29082</v>
      </c>
      <c r="E14" s="25" t="s">
        <v>165</v>
      </c>
      <c r="F14" s="2">
        <v>10381206</v>
      </c>
      <c r="G14" s="25"/>
    </row>
    <row r="15" spans="1:7" x14ac:dyDescent="0.3">
      <c r="A15" t="s">
        <v>2129</v>
      </c>
      <c r="B15" s="2">
        <v>4748</v>
      </c>
      <c r="C15" s="25">
        <v>0.50307268489086676</v>
      </c>
      <c r="D15" s="2">
        <v>15381</v>
      </c>
      <c r="E15" s="25">
        <v>0.52888384567773883</v>
      </c>
      <c r="F15" s="2">
        <v>5773943</v>
      </c>
      <c r="G15" s="25">
        <v>0.55619192991642785</v>
      </c>
    </row>
    <row r="16" spans="1:7" x14ac:dyDescent="0.3">
      <c r="A16" t="s">
        <v>2120</v>
      </c>
      <c r="B16" s="2">
        <v>4690</v>
      </c>
      <c r="C16" s="25">
        <v>0.49692731510913329</v>
      </c>
      <c r="D16" s="2">
        <v>13701</v>
      </c>
      <c r="E16" s="25">
        <v>0.47111615432226117</v>
      </c>
      <c r="F16" s="2">
        <v>4607263</v>
      </c>
      <c r="G16" s="25">
        <v>0.4438080700835722</v>
      </c>
    </row>
    <row r="17" spans="1:7" x14ac:dyDescent="0.3">
      <c r="A17" s="16"/>
      <c r="B17" s="16"/>
      <c r="C17" s="16"/>
      <c r="D17" s="16"/>
      <c r="E17" s="16"/>
      <c r="F17" s="16"/>
      <c r="G17" s="16"/>
    </row>
    <row r="18" spans="1:7" x14ac:dyDescent="0.3">
      <c r="A18" s="103" t="s">
        <v>2167</v>
      </c>
      <c r="B18" s="103"/>
      <c r="C18" s="103"/>
      <c r="D18" s="103"/>
      <c r="E18" s="103"/>
      <c r="F18" s="103"/>
      <c r="G18" s="103"/>
    </row>
    <row r="19" spans="1:7" x14ac:dyDescent="0.3">
      <c r="A19" t="s">
        <v>2168</v>
      </c>
      <c r="B19" s="2">
        <v>4046</v>
      </c>
      <c r="C19" s="25" t="s">
        <v>2472</v>
      </c>
      <c r="D19" s="2">
        <v>12949</v>
      </c>
      <c r="E19" s="25" t="s">
        <v>165</v>
      </c>
      <c r="F19" s="2">
        <v>4553387</v>
      </c>
      <c r="G19" s="25"/>
    </row>
    <row r="20" spans="1:7" x14ac:dyDescent="0.3">
      <c r="A20" t="s">
        <v>2169</v>
      </c>
      <c r="B20" s="2">
        <v>579</v>
      </c>
      <c r="C20" s="25">
        <v>0.1431043005437469</v>
      </c>
      <c r="D20" s="2">
        <v>2859</v>
      </c>
      <c r="E20" s="25">
        <v>0.22078925013514558</v>
      </c>
      <c r="F20" s="2">
        <v>815692</v>
      </c>
      <c r="G20" s="25">
        <v>0.17913961629002761</v>
      </c>
    </row>
    <row r="21" spans="1:7" x14ac:dyDescent="0.3">
      <c r="A21" t="s">
        <v>2170</v>
      </c>
      <c r="B21" s="2">
        <v>9</v>
      </c>
      <c r="C21" s="25">
        <v>2.2244191794364805E-3</v>
      </c>
      <c r="D21" s="2">
        <v>50</v>
      </c>
      <c r="E21" s="25">
        <v>3.8613020310448681E-3</v>
      </c>
      <c r="F21" s="2">
        <v>6901</v>
      </c>
      <c r="G21" s="25">
        <v>1.5155751092538368E-3</v>
      </c>
    </row>
    <row r="22" spans="1:7" x14ac:dyDescent="0.3">
      <c r="A22" t="s">
        <v>2150</v>
      </c>
      <c r="B22" s="2">
        <v>17</v>
      </c>
      <c r="C22" s="25">
        <v>4.2016806722689074E-3</v>
      </c>
      <c r="D22" s="2">
        <v>98</v>
      </c>
      <c r="E22" s="25">
        <v>7.5681519808479423E-3</v>
      </c>
      <c r="F22" s="2">
        <v>14992</v>
      </c>
      <c r="G22" s="25">
        <v>3.2924941367821359E-3</v>
      </c>
    </row>
    <row r="23" spans="1:7" x14ac:dyDescent="0.3">
      <c r="A23" t="s">
        <v>2151</v>
      </c>
      <c r="B23" s="2">
        <v>27</v>
      </c>
      <c r="C23" s="25">
        <v>6.6732575383094414E-3</v>
      </c>
      <c r="D23" s="2">
        <v>213</v>
      </c>
      <c r="E23" s="25">
        <v>1.644914665225114E-2</v>
      </c>
      <c r="F23" s="2">
        <v>40911</v>
      </c>
      <c r="G23" s="25">
        <v>8.9847403701903659E-3</v>
      </c>
    </row>
    <row r="24" spans="1:7" x14ac:dyDescent="0.3">
      <c r="A24" t="s">
        <v>2152</v>
      </c>
      <c r="B24" s="2">
        <v>50</v>
      </c>
      <c r="C24" s="25">
        <v>1.2357884330202669E-2</v>
      </c>
      <c r="D24" s="2">
        <v>167</v>
      </c>
      <c r="E24" s="25">
        <v>1.2896748783689861E-2</v>
      </c>
      <c r="F24" s="2">
        <v>33815</v>
      </c>
      <c r="G24" s="25">
        <v>7.4263399970176044E-3</v>
      </c>
    </row>
    <row r="25" spans="1:7" x14ac:dyDescent="0.3">
      <c r="A25" t="s">
        <v>2171</v>
      </c>
      <c r="B25" s="2">
        <v>299</v>
      </c>
      <c r="C25" s="25">
        <v>7.3900148294611931E-2</v>
      </c>
      <c r="D25" s="2">
        <v>1991</v>
      </c>
      <c r="E25" s="25">
        <v>0.15375704687620664</v>
      </c>
      <c r="F25" s="2">
        <v>614809</v>
      </c>
      <c r="G25" s="25">
        <v>0.13502234710117986</v>
      </c>
    </row>
    <row r="26" spans="1:7" x14ac:dyDescent="0.3">
      <c r="A26" t="s">
        <v>2156</v>
      </c>
      <c r="B26" s="2">
        <v>177</v>
      </c>
      <c r="C26" s="25">
        <v>4.3746910528917451E-2</v>
      </c>
      <c r="D26" s="2">
        <v>340</v>
      </c>
      <c r="E26" s="25">
        <v>2.6256853811105103E-2</v>
      </c>
      <c r="F26" s="2">
        <v>104264</v>
      </c>
      <c r="G26" s="25">
        <v>2.289811957560383E-2</v>
      </c>
    </row>
    <row r="27" spans="1:7" x14ac:dyDescent="0.3">
      <c r="A27" t="s">
        <v>2172</v>
      </c>
      <c r="B27" s="2">
        <v>1498</v>
      </c>
      <c r="C27" s="25">
        <v>0.37024221453287198</v>
      </c>
      <c r="D27" s="2">
        <v>3904</v>
      </c>
      <c r="E27" s="25">
        <v>0.30149046258398332</v>
      </c>
      <c r="F27" s="2">
        <v>963099</v>
      </c>
      <c r="G27" s="25">
        <v>0.21151266079513997</v>
      </c>
    </row>
    <row r="28" spans="1:7" x14ac:dyDescent="0.3">
      <c r="A28" t="s">
        <v>2170</v>
      </c>
      <c r="B28" s="2">
        <v>170</v>
      </c>
      <c r="C28" s="25">
        <v>4.2016806722689079E-2</v>
      </c>
      <c r="D28" s="2">
        <v>314</v>
      </c>
      <c r="E28" s="25">
        <v>2.4248976754961772E-2</v>
      </c>
      <c r="F28" s="2">
        <v>37339</v>
      </c>
      <c r="G28" s="25">
        <v>8.2002693818908866E-3</v>
      </c>
    </row>
    <row r="29" spans="1:7" x14ac:dyDescent="0.3">
      <c r="A29" t="s">
        <v>2150</v>
      </c>
      <c r="B29" s="2">
        <v>129</v>
      </c>
      <c r="C29" s="25">
        <v>3.1883341571922887E-2</v>
      </c>
      <c r="D29" s="2">
        <v>466</v>
      </c>
      <c r="E29" s="25">
        <v>3.5987334929338172E-2</v>
      </c>
      <c r="F29" s="2">
        <v>46888</v>
      </c>
      <c r="G29" s="25">
        <v>1.0297389613489914E-2</v>
      </c>
    </row>
    <row r="30" spans="1:7" x14ac:dyDescent="0.3">
      <c r="A30" t="s">
        <v>2151</v>
      </c>
      <c r="B30" s="2">
        <v>190</v>
      </c>
      <c r="C30" s="25">
        <v>4.695996045477014E-2</v>
      </c>
      <c r="D30" s="2">
        <v>550</v>
      </c>
      <c r="E30" s="25">
        <v>4.2474322341493551E-2</v>
      </c>
      <c r="F30" s="2">
        <v>82147</v>
      </c>
      <c r="G30" s="25">
        <v>1.8040856180245608E-2</v>
      </c>
    </row>
    <row r="31" spans="1:7" x14ac:dyDescent="0.3">
      <c r="A31" t="s">
        <v>2152</v>
      </c>
      <c r="B31" s="2">
        <v>63</v>
      </c>
      <c r="C31" s="25">
        <v>1.5570934256055362E-2</v>
      </c>
      <c r="D31" s="2">
        <v>562</v>
      </c>
      <c r="E31" s="25">
        <v>4.3401034828944321E-2</v>
      </c>
      <c r="F31" s="2">
        <v>103519</v>
      </c>
      <c r="G31" s="25">
        <v>2.2734505105759733E-2</v>
      </c>
    </row>
    <row r="32" spans="1:7" x14ac:dyDescent="0.3">
      <c r="A32" t="s">
        <v>2171</v>
      </c>
      <c r="B32" s="2">
        <v>218</v>
      </c>
      <c r="C32" s="25">
        <v>5.3880375679683637E-2</v>
      </c>
      <c r="D32" s="2">
        <v>1226</v>
      </c>
      <c r="E32" s="25">
        <v>9.4679125801220176E-2</v>
      </c>
      <c r="F32" s="2">
        <v>662158</v>
      </c>
      <c r="G32" s="25">
        <v>0.14542098003090886</v>
      </c>
    </row>
    <row r="33" spans="1:7" x14ac:dyDescent="0.3">
      <c r="A33" t="s">
        <v>2156</v>
      </c>
      <c r="B33" s="2">
        <v>728</v>
      </c>
      <c r="C33" s="25">
        <v>0.17993079584775087</v>
      </c>
      <c r="D33" s="2">
        <v>786</v>
      </c>
      <c r="E33" s="25">
        <v>6.0699667928025329E-2</v>
      </c>
      <c r="F33" s="2">
        <v>31048</v>
      </c>
      <c r="G33" s="25">
        <v>6.8186604828449678E-3</v>
      </c>
    </row>
    <row r="34" spans="1:7" x14ac:dyDescent="0.3">
      <c r="A34" t="s">
        <v>2173</v>
      </c>
      <c r="B34" s="2">
        <v>1418</v>
      </c>
      <c r="C34" s="25">
        <v>0.35046959960454771</v>
      </c>
      <c r="D34" s="2">
        <v>3953</v>
      </c>
      <c r="E34" s="25">
        <v>0.30527453857440728</v>
      </c>
      <c r="F34" s="2">
        <v>1271800</v>
      </c>
      <c r="G34" s="25">
        <v>0.2793085674466062</v>
      </c>
    </row>
    <row r="35" spans="1:7" x14ac:dyDescent="0.3">
      <c r="A35" t="s">
        <v>2170</v>
      </c>
      <c r="B35" s="2">
        <v>521</v>
      </c>
      <c r="C35" s="25">
        <v>0.12876915472071182</v>
      </c>
      <c r="D35" s="2">
        <v>1617</v>
      </c>
      <c r="E35" s="25">
        <v>0.12487450768399104</v>
      </c>
      <c r="F35" s="2">
        <v>189949</v>
      </c>
      <c r="G35" s="25">
        <v>4.171597977505536E-2</v>
      </c>
    </row>
    <row r="36" spans="1:7" x14ac:dyDescent="0.3">
      <c r="A36" t="s">
        <v>2150</v>
      </c>
      <c r="B36" s="2">
        <v>240</v>
      </c>
      <c r="C36" s="25">
        <v>5.931784478497281E-2</v>
      </c>
      <c r="D36" s="2">
        <v>772</v>
      </c>
      <c r="E36" s="25">
        <v>5.9618503359332768E-2</v>
      </c>
      <c r="F36" s="2">
        <v>245005</v>
      </c>
      <c r="G36" s="25">
        <v>5.3807198904903097E-2</v>
      </c>
    </row>
    <row r="37" spans="1:7" x14ac:dyDescent="0.3">
      <c r="A37" t="s">
        <v>2151</v>
      </c>
      <c r="B37" s="2">
        <v>108</v>
      </c>
      <c r="C37" s="25">
        <v>2.6693030153237766E-2</v>
      </c>
      <c r="D37" s="2">
        <v>652</v>
      </c>
      <c r="E37" s="25">
        <v>5.0351378484825085E-2</v>
      </c>
      <c r="F37" s="2">
        <v>273454</v>
      </c>
      <c r="G37" s="25">
        <v>6.0055075485567121E-2</v>
      </c>
    </row>
    <row r="38" spans="1:7" x14ac:dyDescent="0.3">
      <c r="A38" t="s">
        <v>2152</v>
      </c>
      <c r="B38" s="2">
        <v>22</v>
      </c>
      <c r="C38" s="25">
        <v>5.4374691052891744E-3</v>
      </c>
      <c r="D38" s="2">
        <v>187</v>
      </c>
      <c r="E38" s="25">
        <v>1.4441269596107807E-2</v>
      </c>
      <c r="F38" s="2">
        <v>202195</v>
      </c>
      <c r="G38" s="25">
        <v>4.4405406349163817E-2</v>
      </c>
    </row>
    <row r="39" spans="1:7" x14ac:dyDescent="0.3">
      <c r="A39" t="s">
        <v>2171</v>
      </c>
      <c r="B39" s="2">
        <v>8</v>
      </c>
      <c r="C39" s="25">
        <v>1.9772614928324269E-3</v>
      </c>
      <c r="D39" s="2">
        <v>142</v>
      </c>
      <c r="E39" s="25">
        <v>1.0966097768167427E-2</v>
      </c>
      <c r="F39" s="2">
        <v>327813</v>
      </c>
      <c r="G39" s="25">
        <v>7.1993221748996958E-2</v>
      </c>
    </row>
    <row r="40" spans="1:7" x14ac:dyDescent="0.3">
      <c r="A40" t="s">
        <v>2156</v>
      </c>
      <c r="B40" s="2">
        <v>519</v>
      </c>
      <c r="C40" s="25">
        <v>0.12827483934750369</v>
      </c>
      <c r="D40" s="2">
        <v>583</v>
      </c>
      <c r="E40" s="25">
        <v>4.5022781681983162E-2</v>
      </c>
      <c r="F40" s="2">
        <v>33384</v>
      </c>
      <c r="G40" s="25">
        <v>7.331685182919879E-3</v>
      </c>
    </row>
    <row r="41" spans="1:7" x14ac:dyDescent="0.3">
      <c r="A41" t="s">
        <v>2174</v>
      </c>
      <c r="B41" s="2">
        <v>394</v>
      </c>
      <c r="C41" s="25">
        <v>9.7380128521997039E-2</v>
      </c>
      <c r="D41" s="2">
        <v>1572</v>
      </c>
      <c r="E41" s="25">
        <v>0.12139933585605066</v>
      </c>
      <c r="F41" s="2">
        <v>767494</v>
      </c>
      <c r="G41" s="25">
        <v>0.16855452874969776</v>
      </c>
    </row>
    <row r="42" spans="1:7" x14ac:dyDescent="0.3">
      <c r="A42" t="s">
        <v>2170</v>
      </c>
      <c r="B42" s="2">
        <v>165</v>
      </c>
      <c r="C42" s="25">
        <v>4.0781018289668812E-2</v>
      </c>
      <c r="D42" s="2">
        <v>1082</v>
      </c>
      <c r="E42" s="25">
        <v>8.3558575951810946E-2</v>
      </c>
      <c r="F42" s="2">
        <v>313950</v>
      </c>
      <c r="G42" s="25">
        <v>6.8948674909468488E-2</v>
      </c>
    </row>
    <row r="43" spans="1:7" x14ac:dyDescent="0.3">
      <c r="A43" t="s">
        <v>2150</v>
      </c>
      <c r="B43" s="2">
        <v>46</v>
      </c>
      <c r="C43" s="25">
        <v>1.1369253583786456E-2</v>
      </c>
      <c r="D43" s="2">
        <v>252</v>
      </c>
      <c r="E43" s="25">
        <v>1.9460962236466137E-2</v>
      </c>
      <c r="F43" s="2">
        <v>203483</v>
      </c>
      <c r="G43" s="25">
        <v>4.468827270776677E-2</v>
      </c>
    </row>
    <row r="44" spans="1:7" x14ac:dyDescent="0.3">
      <c r="A44" t="s">
        <v>2151</v>
      </c>
      <c r="B44" s="2">
        <v>0</v>
      </c>
      <c r="C44" s="25">
        <v>0</v>
      </c>
      <c r="D44" s="2">
        <v>45</v>
      </c>
      <c r="E44" s="25">
        <v>3.4751718279403816E-3</v>
      </c>
      <c r="F44" s="2">
        <v>124471</v>
      </c>
      <c r="G44" s="25">
        <v>2.733591500129464E-2</v>
      </c>
    </row>
    <row r="45" spans="1:7" x14ac:dyDescent="0.3">
      <c r="A45" t="s">
        <v>2152</v>
      </c>
      <c r="B45" s="2">
        <v>0</v>
      </c>
      <c r="C45" s="25" t="s">
        <v>2472</v>
      </c>
      <c r="D45" s="2">
        <v>0</v>
      </c>
      <c r="E45" s="25">
        <v>0</v>
      </c>
      <c r="F45" s="2">
        <v>58883</v>
      </c>
      <c r="G45" s="25">
        <v>1.2931692386348887E-2</v>
      </c>
    </row>
    <row r="46" spans="1:7" x14ac:dyDescent="0.3">
      <c r="A46" t="s">
        <v>2171</v>
      </c>
      <c r="B46" s="2">
        <v>0</v>
      </c>
      <c r="C46" s="25" t="s">
        <v>2472</v>
      </c>
      <c r="D46" s="2">
        <v>0</v>
      </c>
      <c r="E46" s="25">
        <v>0</v>
      </c>
      <c r="F46" s="2">
        <v>51483</v>
      </c>
      <c r="G46" s="25">
        <v>1.1306528524810212E-2</v>
      </c>
    </row>
    <row r="47" spans="1:7" x14ac:dyDescent="0.3">
      <c r="A47" t="s">
        <v>2156</v>
      </c>
      <c r="B47" s="2">
        <v>183</v>
      </c>
      <c r="C47" s="25">
        <v>4.5229856648541768E-2</v>
      </c>
      <c r="D47" s="2">
        <v>193</v>
      </c>
      <c r="E47" s="25">
        <v>1.4904625839833192E-2</v>
      </c>
      <c r="F47" s="2">
        <v>15224</v>
      </c>
      <c r="G47" s="25">
        <v>3.3434452200087538E-3</v>
      </c>
    </row>
    <row r="48" spans="1:7" x14ac:dyDescent="0.3">
      <c r="A48" t="s">
        <v>2175</v>
      </c>
      <c r="B48" s="2">
        <v>157</v>
      </c>
      <c r="C48" s="25">
        <v>3.8803756796836383E-2</v>
      </c>
      <c r="D48" s="2">
        <v>661</v>
      </c>
      <c r="E48" s="25">
        <v>5.1046412850413156E-2</v>
      </c>
      <c r="F48" s="2">
        <v>735302</v>
      </c>
      <c r="G48" s="25">
        <v>0.16148462671852842</v>
      </c>
    </row>
    <row r="49" spans="1:7" x14ac:dyDescent="0.3">
      <c r="A49" t="s">
        <v>2170</v>
      </c>
      <c r="B49" s="2">
        <v>116</v>
      </c>
      <c r="C49" s="25">
        <v>2.8670291646070194E-2</v>
      </c>
      <c r="D49" s="2">
        <v>615</v>
      </c>
      <c r="E49" s="25">
        <v>4.7494014981851879E-2</v>
      </c>
      <c r="F49" s="2">
        <v>523770</v>
      </c>
      <c r="G49" s="25">
        <v>0.11502865888623129</v>
      </c>
    </row>
    <row r="50" spans="1:7" x14ac:dyDescent="0.3">
      <c r="A50" t="s">
        <v>2150</v>
      </c>
      <c r="B50" s="2">
        <v>6</v>
      </c>
      <c r="C50" s="25">
        <v>1.4829461196243204E-3</v>
      </c>
      <c r="D50" s="2">
        <v>11</v>
      </c>
      <c r="E50" s="25">
        <v>8.4948644682987105E-4</v>
      </c>
      <c r="F50" s="2">
        <v>129864</v>
      </c>
      <c r="G50" s="25">
        <v>2.8520308069575461E-2</v>
      </c>
    </row>
    <row r="51" spans="1:7" x14ac:dyDescent="0.3">
      <c r="A51" t="s">
        <v>2151</v>
      </c>
      <c r="B51" s="2">
        <v>0</v>
      </c>
      <c r="C51" s="25" t="s">
        <v>2472</v>
      </c>
      <c r="D51" s="2">
        <v>0</v>
      </c>
      <c r="E51" s="25">
        <v>0</v>
      </c>
      <c r="F51" s="2">
        <v>45371</v>
      </c>
      <c r="G51" s="25">
        <v>9.9642310218744853E-3</v>
      </c>
    </row>
    <row r="52" spans="1:7" x14ac:dyDescent="0.3">
      <c r="A52" t="s">
        <v>2152</v>
      </c>
      <c r="B52" s="2">
        <v>7</v>
      </c>
      <c r="C52" s="25" t="s">
        <v>2472</v>
      </c>
      <c r="D52" s="2">
        <v>7</v>
      </c>
      <c r="E52" s="25">
        <v>5.4058228434628161E-4</v>
      </c>
      <c r="F52" s="2">
        <v>22360</v>
      </c>
      <c r="G52" s="25">
        <v>4.9106302627033461E-3</v>
      </c>
    </row>
    <row r="53" spans="1:7" x14ac:dyDescent="0.3">
      <c r="A53" t="s">
        <v>2171</v>
      </c>
      <c r="B53" s="2">
        <v>0</v>
      </c>
      <c r="C53" s="25" t="s">
        <v>2472</v>
      </c>
      <c r="D53" s="2">
        <v>0</v>
      </c>
      <c r="E53" s="25">
        <v>0</v>
      </c>
      <c r="F53" s="2">
        <v>1540</v>
      </c>
      <c r="G53" s="25">
        <v>3.382097765904809E-4</v>
      </c>
    </row>
    <row r="54" spans="1:7" x14ac:dyDescent="0.3">
      <c r="A54" t="s">
        <v>2156</v>
      </c>
      <c r="B54" s="2">
        <v>28</v>
      </c>
      <c r="C54" s="25" t="s">
        <v>2472</v>
      </c>
      <c r="D54" s="2">
        <v>28</v>
      </c>
      <c r="E54" s="25">
        <v>2.1623291373851264E-3</v>
      </c>
      <c r="F54" s="2">
        <v>12397</v>
      </c>
      <c r="G54" s="25">
        <v>2.7225887015533711E-3</v>
      </c>
    </row>
    <row r="55" spans="1:7" x14ac:dyDescent="0.3">
      <c r="A55" s="16"/>
      <c r="B55" s="16"/>
      <c r="C55" s="16"/>
      <c r="D55" s="16"/>
      <c r="E55" s="16"/>
      <c r="F55" s="16"/>
      <c r="G55" s="16"/>
    </row>
    <row r="56" spans="1:7" x14ac:dyDescent="0.3">
      <c r="A56" s="103" t="s">
        <v>2176</v>
      </c>
      <c r="B56" s="103"/>
      <c r="C56" s="103"/>
      <c r="D56" s="103"/>
      <c r="E56" s="103"/>
      <c r="F56" s="103"/>
      <c r="G56" s="103"/>
    </row>
    <row r="57" spans="1:7" x14ac:dyDescent="0.3">
      <c r="A57" t="s">
        <v>2177</v>
      </c>
      <c r="B57" s="2">
        <v>3130</v>
      </c>
      <c r="C57" s="25" t="s">
        <v>2472</v>
      </c>
      <c r="D57" s="2">
        <v>12724</v>
      </c>
      <c r="E57" s="25" t="s">
        <v>165</v>
      </c>
      <c r="F57" s="2">
        <v>4773895</v>
      </c>
      <c r="G57" s="25"/>
    </row>
    <row r="58" spans="1:7" x14ac:dyDescent="0.3">
      <c r="A58" t="s">
        <v>2169</v>
      </c>
      <c r="B58" s="2">
        <v>343</v>
      </c>
      <c r="C58" s="25">
        <v>0.10958466453674122</v>
      </c>
      <c r="D58" s="2">
        <v>1254</v>
      </c>
      <c r="E58" s="25">
        <v>9.8553913863564921E-2</v>
      </c>
      <c r="F58" s="2">
        <v>270097</v>
      </c>
      <c r="G58" s="25">
        <v>5.6577909652390762E-2</v>
      </c>
    </row>
    <row r="59" spans="1:7" x14ac:dyDescent="0.3">
      <c r="A59" t="s">
        <v>2170</v>
      </c>
      <c r="B59" s="2">
        <v>69</v>
      </c>
      <c r="C59" s="25">
        <v>2.2044728434504793E-2</v>
      </c>
      <c r="D59" s="2">
        <v>262</v>
      </c>
      <c r="E59" s="25">
        <v>2.0591009116629991E-2</v>
      </c>
      <c r="F59" s="2">
        <v>38743</v>
      </c>
      <c r="G59" s="25">
        <v>8.1155953367219019E-3</v>
      </c>
    </row>
    <row r="60" spans="1:7" x14ac:dyDescent="0.3">
      <c r="A60" t="s">
        <v>2150</v>
      </c>
      <c r="B60" s="2">
        <v>61</v>
      </c>
      <c r="C60" s="25">
        <v>1.9488817891373803E-2</v>
      </c>
      <c r="D60" s="2">
        <v>180</v>
      </c>
      <c r="E60" s="25">
        <v>1.4146494812951903E-2</v>
      </c>
      <c r="F60" s="2">
        <v>23028</v>
      </c>
      <c r="G60" s="25">
        <v>4.8237340787763454E-3</v>
      </c>
    </row>
    <row r="61" spans="1:7" x14ac:dyDescent="0.3">
      <c r="A61" t="s">
        <v>2151</v>
      </c>
      <c r="B61" s="2">
        <v>31</v>
      </c>
      <c r="C61" s="25">
        <v>9.9041533546325878E-3</v>
      </c>
      <c r="D61" s="2">
        <v>131</v>
      </c>
      <c r="E61" s="25">
        <v>1.0295504558314995E-2</v>
      </c>
      <c r="F61" s="2">
        <v>18966</v>
      </c>
      <c r="G61" s="25">
        <v>3.9728565458603511E-3</v>
      </c>
    </row>
    <row r="62" spans="1:7" x14ac:dyDescent="0.3">
      <c r="A62" t="s">
        <v>2152</v>
      </c>
      <c r="B62" s="2">
        <v>26</v>
      </c>
      <c r="C62" s="25">
        <v>8.3067092651757241E-3</v>
      </c>
      <c r="D62" s="2">
        <v>56</v>
      </c>
      <c r="E62" s="25">
        <v>4.4011317195850365E-3</v>
      </c>
      <c r="F62" s="2">
        <v>15558</v>
      </c>
      <c r="G62" s="25">
        <v>3.2589740662498862E-3</v>
      </c>
    </row>
    <row r="63" spans="1:7" x14ac:dyDescent="0.3">
      <c r="A63" t="s">
        <v>2171</v>
      </c>
      <c r="B63" s="2">
        <v>119</v>
      </c>
      <c r="C63" s="25">
        <v>3.8019169329073482E-2</v>
      </c>
      <c r="D63" s="2">
        <v>500</v>
      </c>
      <c r="E63" s="25">
        <v>3.9295818924866395E-2</v>
      </c>
      <c r="F63" s="2">
        <v>140098</v>
      </c>
      <c r="G63" s="25">
        <v>2.9346686510700382E-2</v>
      </c>
    </row>
    <row r="64" spans="1:7" x14ac:dyDescent="0.3">
      <c r="A64" t="s">
        <v>2156</v>
      </c>
      <c r="B64" s="2">
        <v>37</v>
      </c>
      <c r="C64" s="25">
        <v>1.1821086261980831E-2</v>
      </c>
      <c r="D64" s="2">
        <v>125</v>
      </c>
      <c r="E64" s="25">
        <v>9.8239547312165987E-3</v>
      </c>
      <c r="F64" s="2">
        <v>33704</v>
      </c>
      <c r="G64" s="25">
        <v>7.0600631140818977E-3</v>
      </c>
    </row>
    <row r="65" spans="1:7" x14ac:dyDescent="0.3">
      <c r="A65" t="s">
        <v>2172</v>
      </c>
      <c r="B65" s="2">
        <v>627</v>
      </c>
      <c r="C65" s="25">
        <v>0.20031948881789138</v>
      </c>
      <c r="D65" s="2">
        <v>2153</v>
      </c>
      <c r="E65" s="25">
        <v>0.16920779629047469</v>
      </c>
      <c r="F65" s="2">
        <v>424383</v>
      </c>
      <c r="G65" s="25">
        <v>8.8896592824098564E-2</v>
      </c>
    </row>
    <row r="66" spans="1:7" x14ac:dyDescent="0.3">
      <c r="A66" t="s">
        <v>2170</v>
      </c>
      <c r="B66" s="2">
        <v>395</v>
      </c>
      <c r="C66" s="25">
        <v>0.12619808306709265</v>
      </c>
      <c r="D66" s="2">
        <v>1139</v>
      </c>
      <c r="E66" s="25">
        <v>8.9515875510845652E-2</v>
      </c>
      <c r="F66" s="2">
        <v>186111</v>
      </c>
      <c r="G66" s="25">
        <v>3.8985147348234515E-2</v>
      </c>
    </row>
    <row r="67" spans="1:7" x14ac:dyDescent="0.3">
      <c r="A67" t="s">
        <v>2150</v>
      </c>
      <c r="B67" s="2">
        <v>37</v>
      </c>
      <c r="C67" s="25">
        <v>1.1821086261980831E-2</v>
      </c>
      <c r="D67" s="2">
        <v>196</v>
      </c>
      <c r="E67" s="25">
        <v>1.5403961018547626E-2</v>
      </c>
      <c r="F67" s="2">
        <v>39494</v>
      </c>
      <c r="G67" s="25">
        <v>8.2729092282088322E-3</v>
      </c>
    </row>
    <row r="68" spans="1:7" x14ac:dyDescent="0.3">
      <c r="A68" t="s">
        <v>2151</v>
      </c>
      <c r="B68" s="2">
        <v>33</v>
      </c>
      <c r="C68" s="25">
        <v>1.0543130990415336E-2</v>
      </c>
      <c r="D68" s="2">
        <v>141</v>
      </c>
      <c r="E68" s="25">
        <v>1.1081420936812324E-2</v>
      </c>
      <c r="F68" s="2">
        <v>29375</v>
      </c>
      <c r="G68" s="25">
        <v>6.1532564080274072E-3</v>
      </c>
    </row>
    <row r="69" spans="1:7" x14ac:dyDescent="0.3">
      <c r="A69" t="s">
        <v>2152</v>
      </c>
      <c r="B69" s="2">
        <v>37</v>
      </c>
      <c r="C69" s="25">
        <v>1.1821086261980831E-2</v>
      </c>
      <c r="D69" s="2">
        <v>136</v>
      </c>
      <c r="E69" s="25">
        <v>1.068846274756366E-2</v>
      </c>
      <c r="F69" s="2">
        <v>21757</v>
      </c>
      <c r="G69" s="25">
        <v>4.5574944568324187E-3</v>
      </c>
    </row>
    <row r="70" spans="1:7" x14ac:dyDescent="0.3">
      <c r="A70" t="s">
        <v>2171</v>
      </c>
      <c r="B70" s="2">
        <v>125</v>
      </c>
      <c r="C70" s="25">
        <v>3.9936102236421724E-2</v>
      </c>
      <c r="D70" s="2">
        <v>541</v>
      </c>
      <c r="E70" s="25">
        <v>4.2518076076705436E-2</v>
      </c>
      <c r="F70" s="2">
        <v>147445</v>
      </c>
      <c r="G70" s="25">
        <v>3.0885681398522592E-2</v>
      </c>
    </row>
    <row r="71" spans="1:7" x14ac:dyDescent="0.3">
      <c r="A71" t="s">
        <v>2156</v>
      </c>
      <c r="B71" s="2">
        <v>0</v>
      </c>
      <c r="C71" s="25" t="s">
        <v>2472</v>
      </c>
      <c r="D71" s="2">
        <v>0</v>
      </c>
      <c r="E71" s="25">
        <v>0</v>
      </c>
      <c r="F71" s="2">
        <v>201</v>
      </c>
      <c r="G71" s="25">
        <v>4.2103984272800301E-5</v>
      </c>
    </row>
    <row r="72" spans="1:7" x14ac:dyDescent="0.3">
      <c r="A72" t="s">
        <v>2173</v>
      </c>
      <c r="B72" s="2">
        <v>861</v>
      </c>
      <c r="C72" s="25">
        <v>0.275079872204473</v>
      </c>
      <c r="D72" s="2">
        <v>3311</v>
      </c>
      <c r="E72" s="25">
        <v>0.26021691292046528</v>
      </c>
      <c r="F72" s="2">
        <v>823120</v>
      </c>
      <c r="G72" s="25">
        <v>0.17242105241108152</v>
      </c>
    </row>
    <row r="73" spans="1:7" x14ac:dyDescent="0.3">
      <c r="A73" t="s">
        <v>2170</v>
      </c>
      <c r="B73" s="2">
        <v>415</v>
      </c>
      <c r="C73" s="25">
        <v>0.13258785942492013</v>
      </c>
      <c r="D73" s="2">
        <v>1554</v>
      </c>
      <c r="E73" s="25">
        <v>0.12213140521848476</v>
      </c>
      <c r="F73" s="2">
        <v>373299</v>
      </c>
      <c r="G73" s="25">
        <v>7.819589664205015E-2</v>
      </c>
    </row>
    <row r="74" spans="1:7" x14ac:dyDescent="0.3">
      <c r="A74" t="s">
        <v>2150</v>
      </c>
      <c r="B74" s="2">
        <v>109</v>
      </c>
      <c r="C74" s="25">
        <v>3.4824281150159744E-2</v>
      </c>
      <c r="D74" s="2">
        <v>366</v>
      </c>
      <c r="E74" s="25">
        <v>2.87645394530022E-2</v>
      </c>
      <c r="F74" s="2">
        <v>62424</v>
      </c>
      <c r="G74" s="25">
        <v>1.3076114996245204E-2</v>
      </c>
    </row>
    <row r="75" spans="1:7" x14ac:dyDescent="0.3">
      <c r="A75" t="s">
        <v>2151</v>
      </c>
      <c r="B75" s="2">
        <v>134</v>
      </c>
      <c r="C75" s="25">
        <v>4.2811501597444089E-2</v>
      </c>
      <c r="D75" s="2">
        <v>485</v>
      </c>
      <c r="E75" s="25">
        <v>3.8116944357120403E-2</v>
      </c>
      <c r="F75" s="2">
        <v>62766</v>
      </c>
      <c r="G75" s="25">
        <v>1.3147754611276536E-2</v>
      </c>
    </row>
    <row r="76" spans="1:7" x14ac:dyDescent="0.3">
      <c r="A76" t="s">
        <v>2152</v>
      </c>
      <c r="B76" s="2">
        <v>74</v>
      </c>
      <c r="C76" s="25">
        <v>2.3642172523961662E-2</v>
      </c>
      <c r="D76" s="2">
        <v>366</v>
      </c>
      <c r="E76" s="25">
        <v>2.87645394530022E-2</v>
      </c>
      <c r="F76" s="2">
        <v>63240</v>
      </c>
      <c r="G76" s="25">
        <v>1.3247044604039259E-2</v>
      </c>
    </row>
    <row r="77" spans="1:7" x14ac:dyDescent="0.3">
      <c r="A77" t="s">
        <v>2171</v>
      </c>
      <c r="B77" s="2">
        <v>125</v>
      </c>
      <c r="C77" s="25">
        <v>3.9936102236421703E-2</v>
      </c>
      <c r="D77" s="2">
        <v>536</v>
      </c>
      <c r="E77" s="25">
        <v>4.2125117887456771E-2</v>
      </c>
      <c r="F77" s="2">
        <v>261153</v>
      </c>
      <c r="G77" s="25">
        <v>5.4704387088530433E-2</v>
      </c>
    </row>
    <row r="78" spans="1:7" x14ac:dyDescent="0.3">
      <c r="A78" t="s">
        <v>2156</v>
      </c>
      <c r="B78" s="2">
        <v>4</v>
      </c>
      <c r="C78" s="25" t="s">
        <v>2472</v>
      </c>
      <c r="D78" s="2">
        <v>4</v>
      </c>
      <c r="E78" s="25">
        <v>3.1436655139893113E-4</v>
      </c>
      <c r="F78" s="2">
        <v>238</v>
      </c>
      <c r="G78" s="25">
        <v>4.9854468939932696E-5</v>
      </c>
    </row>
    <row r="79" spans="1:7" x14ac:dyDescent="0.3">
      <c r="A79" t="s">
        <v>2174</v>
      </c>
      <c r="B79" s="2">
        <v>552</v>
      </c>
      <c r="C79" s="25">
        <v>0.17635782747603834</v>
      </c>
      <c r="D79" s="2">
        <v>2828</v>
      </c>
      <c r="E79" s="25">
        <v>0.22225715183904432</v>
      </c>
      <c r="F79" s="2">
        <v>924133</v>
      </c>
      <c r="G79" s="25">
        <v>0.19358050397002866</v>
      </c>
    </row>
    <row r="80" spans="1:7" x14ac:dyDescent="0.3">
      <c r="A80" t="s">
        <v>2170</v>
      </c>
      <c r="B80" s="2">
        <v>372</v>
      </c>
      <c r="C80" s="25">
        <v>0.11884984025559106</v>
      </c>
      <c r="D80" s="2">
        <v>1497</v>
      </c>
      <c r="E80" s="25">
        <v>0.11765168186104999</v>
      </c>
      <c r="F80" s="2">
        <v>375618</v>
      </c>
      <c r="G80" s="25">
        <v>7.8681663505376642E-2</v>
      </c>
    </row>
    <row r="81" spans="1:7" x14ac:dyDescent="0.3">
      <c r="A81" t="s">
        <v>2150</v>
      </c>
      <c r="B81" s="2">
        <v>121</v>
      </c>
      <c r="C81" s="25">
        <v>3.8658146964856227E-2</v>
      </c>
      <c r="D81" s="2">
        <v>614</v>
      </c>
      <c r="E81" s="25">
        <v>4.8255265639735929E-2</v>
      </c>
      <c r="F81" s="2">
        <v>110688</v>
      </c>
      <c r="G81" s="25">
        <v>2.3186098563122984E-2</v>
      </c>
    </row>
    <row r="82" spans="1:7" x14ac:dyDescent="0.3">
      <c r="A82" t="s">
        <v>2151</v>
      </c>
      <c r="B82" s="2">
        <v>25</v>
      </c>
      <c r="C82" s="25">
        <v>7.9872204472843447E-3</v>
      </c>
      <c r="D82" s="2">
        <v>306</v>
      </c>
      <c r="E82" s="25">
        <v>2.4049041182018234E-2</v>
      </c>
      <c r="F82" s="2">
        <v>119682</v>
      </c>
      <c r="G82" s="25">
        <v>2.507009475491187E-2</v>
      </c>
    </row>
    <row r="83" spans="1:7" x14ac:dyDescent="0.3">
      <c r="A83" t="s">
        <v>2152</v>
      </c>
      <c r="B83" s="2">
        <v>14</v>
      </c>
      <c r="C83" s="25">
        <v>4.4728434504792336E-3</v>
      </c>
      <c r="D83" s="2">
        <v>287</v>
      </c>
      <c r="E83" s="25">
        <v>2.2555800062873312E-2</v>
      </c>
      <c r="F83" s="2">
        <v>105735</v>
      </c>
      <c r="G83" s="25">
        <v>2.21485809805201E-2</v>
      </c>
    </row>
    <row r="84" spans="1:7" x14ac:dyDescent="0.3">
      <c r="A84" t="s">
        <v>2171</v>
      </c>
      <c r="B84" s="2">
        <v>20</v>
      </c>
      <c r="C84" s="25">
        <v>6.3897763578274758E-3</v>
      </c>
      <c r="D84" s="2">
        <v>124</v>
      </c>
      <c r="E84" s="25">
        <v>9.7453630933668663E-3</v>
      </c>
      <c r="F84" s="2">
        <v>212139</v>
      </c>
      <c r="G84" s="25">
        <v>4.4437299102724294E-2</v>
      </c>
    </row>
    <row r="85" spans="1:7" x14ac:dyDescent="0.3">
      <c r="A85" t="s">
        <v>2156</v>
      </c>
      <c r="B85" s="2">
        <v>0</v>
      </c>
      <c r="C85" s="25" t="s">
        <v>2472</v>
      </c>
      <c r="D85" s="2">
        <v>0</v>
      </c>
      <c r="E85" s="25">
        <v>0</v>
      </c>
      <c r="F85" s="2">
        <v>271</v>
      </c>
      <c r="G85" s="25">
        <v>5.6767063372780507E-5</v>
      </c>
    </row>
    <row r="86" spans="1:7" x14ac:dyDescent="0.3">
      <c r="A86" t="s">
        <v>2175</v>
      </c>
      <c r="B86" s="2">
        <v>747</v>
      </c>
      <c r="C86" s="25">
        <v>0.23865814696485624</v>
      </c>
      <c r="D86" s="2">
        <v>3178</v>
      </c>
      <c r="E86" s="25">
        <v>0.2497642250864508</v>
      </c>
      <c r="F86" s="2">
        <v>2332162</v>
      </c>
      <c r="G86" s="25">
        <v>0.4885239411424005</v>
      </c>
    </row>
    <row r="87" spans="1:7" x14ac:dyDescent="0.3">
      <c r="A87" t="s">
        <v>2170</v>
      </c>
      <c r="B87" s="2">
        <v>561</v>
      </c>
      <c r="C87" s="25">
        <v>0.17923322683706069</v>
      </c>
      <c r="D87" s="2">
        <v>2532</v>
      </c>
      <c r="E87" s="25">
        <v>0.19899402703552341</v>
      </c>
      <c r="F87" s="2">
        <v>1225423</v>
      </c>
      <c r="G87" s="25">
        <v>0.25669249114192916</v>
      </c>
    </row>
    <row r="88" spans="1:7" x14ac:dyDescent="0.3">
      <c r="A88" t="s">
        <v>2150</v>
      </c>
      <c r="B88" s="2">
        <v>120</v>
      </c>
      <c r="C88" s="25">
        <v>3.8338658146964834E-2</v>
      </c>
      <c r="D88" s="2">
        <v>434</v>
      </c>
      <c r="E88" s="25">
        <v>3.4108770826784027E-2</v>
      </c>
      <c r="F88" s="2">
        <v>370964</v>
      </c>
      <c r="G88" s="25">
        <v>7.7706778217786529E-2</v>
      </c>
    </row>
    <row r="89" spans="1:7" x14ac:dyDescent="0.3">
      <c r="A89" t="s">
        <v>2151</v>
      </c>
      <c r="B89" s="2">
        <v>30</v>
      </c>
      <c r="C89" s="25">
        <v>9.5846645367412137E-3</v>
      </c>
      <c r="D89" s="2">
        <v>156</v>
      </c>
      <c r="E89" s="25">
        <v>1.2260295504558314E-2</v>
      </c>
      <c r="F89" s="2">
        <v>294120</v>
      </c>
      <c r="G89" s="25">
        <v>6.1610068926945399E-2</v>
      </c>
    </row>
    <row r="90" spans="1:7" x14ac:dyDescent="0.3">
      <c r="A90" t="s">
        <v>2152</v>
      </c>
      <c r="B90" s="2">
        <v>17</v>
      </c>
      <c r="C90" s="25">
        <v>5.4313099041533542E-3</v>
      </c>
      <c r="D90" s="2">
        <v>27</v>
      </c>
      <c r="E90" s="25">
        <v>2.1219742219427853E-3</v>
      </c>
      <c r="F90" s="2">
        <v>191462</v>
      </c>
      <c r="G90" s="25">
        <v>4.0106035009148715E-2</v>
      </c>
    </row>
    <row r="91" spans="1:7" x14ac:dyDescent="0.3">
      <c r="A91" t="s">
        <v>2171</v>
      </c>
      <c r="B91" s="2">
        <v>19</v>
      </c>
      <c r="C91" s="25">
        <v>6.0702875399361025E-3</v>
      </c>
      <c r="D91" s="2">
        <v>29</v>
      </c>
      <c r="E91" s="25">
        <v>2.2791574976422507E-3</v>
      </c>
      <c r="F91" s="2">
        <v>248683</v>
      </c>
      <c r="G91" s="25">
        <v>5.2092264283148247E-2</v>
      </c>
    </row>
    <row r="92" spans="1:7" x14ac:dyDescent="0.3">
      <c r="A92" t="s">
        <v>2156</v>
      </c>
      <c r="B92" s="2">
        <v>0</v>
      </c>
      <c r="C92" s="25" t="s">
        <v>2472</v>
      </c>
      <c r="D92" s="2">
        <v>0</v>
      </c>
      <c r="E92" s="25">
        <v>0</v>
      </c>
      <c r="F92" s="2">
        <v>1510</v>
      </c>
      <c r="G92" s="25">
        <v>3.1630356344243012E-4</v>
      </c>
    </row>
    <row r="93" spans="1:7" x14ac:dyDescent="0.3">
      <c r="A93" s="16"/>
      <c r="B93" s="16"/>
      <c r="C93" s="16"/>
      <c r="D93" s="16"/>
      <c r="E93" s="16"/>
      <c r="F93" s="16"/>
      <c r="G93" s="16"/>
    </row>
    <row r="94" spans="1:7" x14ac:dyDescent="0.3">
      <c r="A94" s="103" t="s">
        <v>2178</v>
      </c>
      <c r="B94" s="103"/>
      <c r="C94" s="103"/>
      <c r="D94" s="103"/>
      <c r="E94" s="103"/>
      <c r="F94" s="103"/>
      <c r="G94" s="103"/>
    </row>
    <row r="95" spans="1:7" x14ac:dyDescent="0.3">
      <c r="A95" t="s">
        <v>2179</v>
      </c>
      <c r="B95" s="13" t="e">
        <v>#N/A</v>
      </c>
      <c r="C95" s="25" t="e">
        <v>#N/A</v>
      </c>
      <c r="D95" s="13">
        <v>70400</v>
      </c>
      <c r="E95" s="25" t="s">
        <v>165</v>
      </c>
      <c r="F95" s="13">
        <v>374266</v>
      </c>
      <c r="G95" s="25"/>
    </row>
    <row r="96" spans="1:7" x14ac:dyDescent="0.3">
      <c r="A96" s="16"/>
      <c r="B96" s="16"/>
      <c r="C96" s="16"/>
      <c r="D96" s="16"/>
      <c r="E96" s="16"/>
      <c r="F96" s="16"/>
      <c r="G96" s="16"/>
    </row>
    <row r="97" spans="1:7" x14ac:dyDescent="0.3">
      <c r="A97" s="103" t="s">
        <v>2180</v>
      </c>
      <c r="B97" s="103"/>
      <c r="C97" s="103"/>
      <c r="D97" s="103"/>
      <c r="E97" s="103"/>
      <c r="F97" s="103"/>
      <c r="G97" s="103"/>
    </row>
    <row r="98" spans="1:7" x14ac:dyDescent="0.3">
      <c r="A98" t="s">
        <v>2181</v>
      </c>
      <c r="B98" s="13" t="e">
        <v>#N/A</v>
      </c>
      <c r="C98" s="25" t="e">
        <v>#N/A</v>
      </c>
      <c r="D98" s="13">
        <v>411</v>
      </c>
      <c r="E98" s="25" t="s">
        <v>165</v>
      </c>
      <c r="F98" s="13">
        <v>1194</v>
      </c>
      <c r="G98" s="25"/>
    </row>
    <row r="99" spans="1:7" x14ac:dyDescent="0.3">
      <c r="A99" s="16"/>
      <c r="B99" s="16"/>
      <c r="C99" s="16"/>
      <c r="D99" s="16"/>
      <c r="E99" s="16"/>
      <c r="F99" s="16"/>
      <c r="G99" s="16"/>
    </row>
    <row r="100" spans="1:7" x14ac:dyDescent="0.3">
      <c r="A100" s="103" t="s">
        <v>2182</v>
      </c>
      <c r="B100" s="103"/>
      <c r="C100" s="103"/>
      <c r="D100" s="103"/>
      <c r="E100" s="103"/>
      <c r="F100" s="103"/>
      <c r="G100" s="103"/>
    </row>
    <row r="101" spans="1:7" x14ac:dyDescent="0.3">
      <c r="A101" t="s">
        <v>2183</v>
      </c>
      <c r="B101" s="13" t="e">
        <v>#N/A</v>
      </c>
      <c r="C101" s="25" t="e">
        <v>#N/A</v>
      </c>
      <c r="D101" s="13">
        <v>689</v>
      </c>
      <c r="E101" s="25" t="s">
        <v>165</v>
      </c>
      <c r="F101" s="13">
        <v>2075</v>
      </c>
      <c r="G101" s="25"/>
    </row>
    <row r="102" spans="1:7" x14ac:dyDescent="0.3">
      <c r="A102" t="s">
        <v>2184</v>
      </c>
      <c r="B102" s="13" t="e">
        <v>#N/A</v>
      </c>
      <c r="C102" s="25" t="e">
        <v>#N/A</v>
      </c>
      <c r="D102" s="13">
        <v>166</v>
      </c>
      <c r="E102" s="25" t="s">
        <v>165</v>
      </c>
      <c r="F102" s="13">
        <v>368</v>
      </c>
      <c r="G102" s="25"/>
    </row>
    <row r="103" spans="1:7" x14ac:dyDescent="0.3">
      <c r="A103" s="16"/>
      <c r="B103" s="16"/>
      <c r="C103" s="16"/>
      <c r="D103" s="16"/>
      <c r="E103" s="16"/>
      <c r="F103" s="16"/>
      <c r="G103" s="16"/>
    </row>
    <row r="108" spans="1:7" x14ac:dyDescent="0.3">
      <c r="A108" s="29" t="s">
        <v>2185</v>
      </c>
    </row>
    <row r="109" spans="1:7" ht="24" x14ac:dyDescent="0.3">
      <c r="A109" s="30" t="s">
        <v>2186</v>
      </c>
    </row>
    <row r="110" spans="1:7" x14ac:dyDescent="0.3">
      <c r="A110" s="31" t="s">
        <v>2187</v>
      </c>
    </row>
  </sheetData>
  <mergeCells count="4">
    <mergeCell ref="B1:G1"/>
    <mergeCell ref="B2:C2"/>
    <mergeCell ref="D2:E2"/>
    <mergeCell ref="F2:G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8E3A4-9BCF-4327-87F6-E54FAA8F59FE}">
  <sheetPr>
    <tabColor theme="1"/>
  </sheetPr>
  <dimension ref="A1:G111"/>
  <sheetViews>
    <sheetView zoomScaleNormal="100"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33203125" bestFit="1" customWidth="1"/>
    <col min="2" max="2" width="9.33203125" bestFit="1" customWidth="1"/>
    <col min="3" max="3" width="6.33203125" bestFit="1" customWidth="1"/>
    <col min="4" max="4" width="9.33203125" bestFit="1" customWidth="1"/>
    <col min="5" max="5" width="6.33203125" bestFit="1" customWidth="1"/>
    <col min="6" max="6" width="11" bestFit="1" customWidth="1"/>
  </cols>
  <sheetData>
    <row r="1" spans="1:7" ht="21" x14ac:dyDescent="0.3">
      <c r="B1" s="369" t="s">
        <v>2188</v>
      </c>
      <c r="C1" s="369"/>
      <c r="D1" s="369"/>
      <c r="E1" s="369"/>
      <c r="F1" s="369"/>
      <c r="G1" s="369"/>
    </row>
    <row r="2" spans="1:7" ht="28.95" customHeight="1" x14ac:dyDescent="0.3">
      <c r="A2" t="s">
        <v>165</v>
      </c>
      <c r="B2" s="370" t="str">
        <f>Population!B3</f>
        <v>Unincorporated Kings County</v>
      </c>
      <c r="C2" s="370"/>
      <c r="D2" s="370" t="str">
        <f>Population!B4</f>
        <v>Kings County</v>
      </c>
      <c r="E2" s="370"/>
      <c r="F2" s="370" t="s">
        <v>166</v>
      </c>
      <c r="G2" s="370"/>
    </row>
    <row r="3" spans="1:7" x14ac:dyDescent="0.3">
      <c r="A3" s="16"/>
      <c r="B3" s="16"/>
      <c r="C3" s="16"/>
      <c r="D3" s="16"/>
      <c r="E3" s="16"/>
      <c r="F3" s="16"/>
      <c r="G3" s="16"/>
    </row>
    <row r="4" spans="1:7" x14ac:dyDescent="0.3">
      <c r="A4" s="192" t="s">
        <v>2189</v>
      </c>
      <c r="B4" s="192"/>
      <c r="C4" s="192"/>
      <c r="D4" s="192"/>
      <c r="E4" s="192"/>
      <c r="F4" s="192"/>
      <c r="G4" s="192"/>
    </row>
    <row r="5" spans="1:7" x14ac:dyDescent="0.3">
      <c r="A5" t="s">
        <v>163</v>
      </c>
      <c r="B5" s="2">
        <v>33393</v>
      </c>
      <c r="C5" s="25" t="s">
        <v>2472</v>
      </c>
      <c r="D5" s="2">
        <v>73738</v>
      </c>
      <c r="E5" s="25" t="s">
        <v>165</v>
      </c>
      <c r="F5" s="2">
        <v>23667902</v>
      </c>
      <c r="G5" s="25"/>
    </row>
    <row r="6" spans="1:7" x14ac:dyDescent="0.3">
      <c r="A6" t="s">
        <v>2190</v>
      </c>
      <c r="B6" s="2">
        <v>0</v>
      </c>
      <c r="C6" s="25" t="s">
        <v>2472</v>
      </c>
      <c r="D6" s="2">
        <v>0</v>
      </c>
      <c r="E6" s="25" t="s">
        <v>165</v>
      </c>
      <c r="F6" s="2">
        <v>19771903</v>
      </c>
      <c r="G6" s="25"/>
    </row>
    <row r="7" spans="1:7" x14ac:dyDescent="0.3">
      <c r="A7" t="s">
        <v>2191</v>
      </c>
      <c r="B7" s="2">
        <v>24825</v>
      </c>
      <c r="C7" s="25" t="s">
        <v>2472</v>
      </c>
      <c r="D7" s="2">
        <v>24825</v>
      </c>
      <c r="E7" s="25" t="s">
        <v>165</v>
      </c>
      <c r="F7" s="2">
        <v>2060296</v>
      </c>
      <c r="G7" s="25"/>
    </row>
    <row r="8" spans="1:7" x14ac:dyDescent="0.3">
      <c r="A8" s="16"/>
      <c r="B8" s="16"/>
      <c r="C8" s="16" t="s">
        <v>2472</v>
      </c>
      <c r="D8" s="16"/>
      <c r="E8" s="16"/>
      <c r="F8" s="16"/>
      <c r="G8" s="16"/>
    </row>
    <row r="9" spans="1:7" x14ac:dyDescent="0.3">
      <c r="A9" s="192" t="s">
        <v>2192</v>
      </c>
      <c r="B9" s="192"/>
      <c r="C9" s="192" t="s">
        <v>2472</v>
      </c>
      <c r="D9" s="192"/>
      <c r="E9" s="192"/>
      <c r="F9" s="192"/>
      <c r="G9" s="192"/>
    </row>
    <row r="10" spans="1:7" x14ac:dyDescent="0.3">
      <c r="A10" t="s">
        <v>2162</v>
      </c>
      <c r="B10" s="2">
        <v>9748</v>
      </c>
      <c r="C10" s="25" t="s">
        <v>2472</v>
      </c>
      <c r="D10" s="2">
        <v>23499</v>
      </c>
      <c r="E10" s="25" t="s">
        <v>165</v>
      </c>
      <c r="F10" s="2">
        <v>8629866</v>
      </c>
      <c r="G10" s="25"/>
    </row>
    <row r="11" spans="1:7" x14ac:dyDescent="0.3">
      <c r="A11" s="16"/>
      <c r="B11" s="16"/>
      <c r="C11" s="16" t="s">
        <v>2472</v>
      </c>
      <c r="D11" s="16"/>
      <c r="E11" s="16"/>
      <c r="F11" s="16"/>
      <c r="G11" s="16"/>
    </row>
    <row r="12" spans="1:7" x14ac:dyDescent="0.3">
      <c r="A12" s="192" t="s">
        <v>2193</v>
      </c>
      <c r="B12" s="192"/>
      <c r="C12" s="192" t="s">
        <v>2472</v>
      </c>
      <c r="D12" s="192"/>
      <c r="E12" s="192"/>
      <c r="F12" s="192"/>
      <c r="G12" s="192"/>
    </row>
    <row r="13" spans="1:7" x14ac:dyDescent="0.3">
      <c r="A13" t="s">
        <v>2194</v>
      </c>
      <c r="B13" s="2">
        <v>9748</v>
      </c>
      <c r="C13" s="25" t="s">
        <v>2472</v>
      </c>
      <c r="D13" s="2">
        <v>23499</v>
      </c>
      <c r="E13" s="25" t="s">
        <v>165</v>
      </c>
      <c r="F13" s="2">
        <v>8629866</v>
      </c>
      <c r="G13" s="25"/>
    </row>
    <row r="14" spans="1:7" x14ac:dyDescent="0.3">
      <c r="A14" t="s">
        <v>2120</v>
      </c>
      <c r="B14" s="2">
        <v>4309</v>
      </c>
      <c r="C14" s="25">
        <v>0.44203939269593762</v>
      </c>
      <c r="D14" s="2">
        <v>9713</v>
      </c>
      <c r="E14" s="25">
        <v>0.41333673773352059</v>
      </c>
      <c r="F14" s="2">
        <v>3804614</v>
      </c>
      <c r="G14" s="25">
        <v>0.44086594160326475</v>
      </c>
    </row>
    <row r="15" spans="1:7" x14ac:dyDescent="0.3">
      <c r="A15" t="s">
        <v>2129</v>
      </c>
      <c r="B15" s="2">
        <v>5439</v>
      </c>
      <c r="C15" s="25">
        <v>0.55796060730406238</v>
      </c>
      <c r="D15" s="2">
        <v>13786</v>
      </c>
      <c r="E15" s="25">
        <v>0.58666326226647947</v>
      </c>
      <c r="F15" s="2">
        <v>4825252</v>
      </c>
      <c r="G15" s="25">
        <v>0.55913405839673525</v>
      </c>
    </row>
    <row r="16" spans="1:7" x14ac:dyDescent="0.3">
      <c r="A16" s="16"/>
      <c r="B16" s="16"/>
      <c r="C16" s="16"/>
      <c r="D16" s="16"/>
      <c r="E16" s="16"/>
      <c r="F16" s="16"/>
      <c r="G16" s="16"/>
    </row>
    <row r="17" spans="1:7" x14ac:dyDescent="0.3">
      <c r="A17" s="103" t="s">
        <v>2488</v>
      </c>
      <c r="B17" s="192"/>
      <c r="C17" s="192"/>
      <c r="D17" s="192"/>
      <c r="E17" s="192"/>
      <c r="F17" s="192"/>
      <c r="G17" s="192"/>
    </row>
    <row r="18" spans="1:7" x14ac:dyDescent="0.3">
      <c r="A18" t="s">
        <v>2489</v>
      </c>
      <c r="B18" s="13" t="e">
        <v>#N/A</v>
      </c>
      <c r="C18" s="25" t="e">
        <v>#N/A</v>
      </c>
      <c r="D18" s="13">
        <v>46700</v>
      </c>
      <c r="E18" s="25" t="s">
        <v>165</v>
      </c>
      <c r="F18" s="13">
        <v>84700</v>
      </c>
      <c r="G18" s="25"/>
    </row>
    <row r="19" spans="1:7" x14ac:dyDescent="0.3">
      <c r="A19" s="16"/>
      <c r="B19" s="16"/>
      <c r="C19" s="16"/>
      <c r="D19" s="16"/>
      <c r="E19" s="16"/>
      <c r="F19" s="16"/>
      <c r="G19" s="16"/>
    </row>
    <row r="20" spans="1:7" x14ac:dyDescent="0.3">
      <c r="A20" s="192" t="s">
        <v>2195</v>
      </c>
      <c r="B20" s="192"/>
      <c r="C20" s="192"/>
      <c r="D20" s="192"/>
      <c r="E20" s="192"/>
      <c r="F20" s="192"/>
      <c r="G20" s="192"/>
    </row>
    <row r="21" spans="1:7" x14ac:dyDescent="0.3">
      <c r="A21" t="s">
        <v>2196</v>
      </c>
      <c r="B21" s="2">
        <v>10790</v>
      </c>
      <c r="C21" s="25" t="s">
        <v>2472</v>
      </c>
      <c r="D21" s="2">
        <v>25575</v>
      </c>
      <c r="E21" s="25" t="s">
        <v>165</v>
      </c>
      <c r="F21" s="2">
        <v>9220421</v>
      </c>
      <c r="G21" s="25"/>
    </row>
    <row r="22" spans="1:7" x14ac:dyDescent="0.3">
      <c r="A22" t="s">
        <v>2197</v>
      </c>
      <c r="B22" s="2">
        <v>9207</v>
      </c>
      <c r="C22" s="25">
        <v>0.85329008341056534</v>
      </c>
      <c r="D22" s="2">
        <v>20837</v>
      </c>
      <c r="E22" s="25">
        <v>0.81474095796676438</v>
      </c>
      <c r="F22" s="2">
        <v>6439899</v>
      </c>
      <c r="G22" s="25">
        <v>0.69843871554238146</v>
      </c>
    </row>
    <row r="23" spans="1:7" x14ac:dyDescent="0.3">
      <c r="A23" t="s">
        <v>2198</v>
      </c>
      <c r="B23" s="2">
        <v>768</v>
      </c>
      <c r="C23" s="25">
        <v>7.1177015755329004E-2</v>
      </c>
      <c r="D23" s="2">
        <v>2383</v>
      </c>
      <c r="E23" s="25">
        <v>9.3176930596285429E-2</v>
      </c>
      <c r="F23" s="2">
        <v>1148225</v>
      </c>
      <c r="G23" s="25">
        <v>0.12453064778712382</v>
      </c>
    </row>
    <row r="24" spans="1:7" x14ac:dyDescent="0.3">
      <c r="A24" t="s">
        <v>2199</v>
      </c>
      <c r="B24" s="2">
        <v>61</v>
      </c>
      <c r="C24" s="25">
        <v>5.6533827618164964E-3</v>
      </c>
      <c r="D24" s="2">
        <v>955</v>
      </c>
      <c r="E24" s="25">
        <v>3.7341153470185726E-2</v>
      </c>
      <c r="F24" s="2">
        <v>1251049</v>
      </c>
      <c r="G24" s="25">
        <v>0.13568241623674235</v>
      </c>
    </row>
    <row r="25" spans="1:7" x14ac:dyDescent="0.3">
      <c r="A25" t="s">
        <v>2200</v>
      </c>
      <c r="B25" s="2">
        <v>754</v>
      </c>
      <c r="C25" s="25">
        <v>6.9879518072289162E-2</v>
      </c>
      <c r="D25" s="2">
        <v>1400</v>
      </c>
      <c r="E25" s="25">
        <v>5.4740957966764418E-2</v>
      </c>
      <c r="F25" s="2">
        <v>381248</v>
      </c>
      <c r="G25" s="25">
        <v>4.1348220433752428E-2</v>
      </c>
    </row>
    <row r="26" spans="1:7" x14ac:dyDescent="0.3">
      <c r="A26" s="16"/>
      <c r="B26" s="16"/>
      <c r="C26" s="16"/>
      <c r="D26" s="16"/>
      <c r="E26" s="16"/>
      <c r="F26" s="16"/>
      <c r="G26" s="16"/>
    </row>
    <row r="27" spans="1:7" x14ac:dyDescent="0.3">
      <c r="A27" s="192" t="s">
        <v>2201</v>
      </c>
      <c r="B27" s="192"/>
      <c r="C27" s="192"/>
      <c r="D27" s="192"/>
      <c r="E27" s="192"/>
      <c r="F27" s="192"/>
      <c r="G27" s="192"/>
    </row>
    <row r="28" spans="1:7" x14ac:dyDescent="0.3">
      <c r="A28" t="s">
        <v>2202</v>
      </c>
      <c r="B28" s="2">
        <v>3378</v>
      </c>
      <c r="C28" s="25" t="s">
        <v>2472</v>
      </c>
      <c r="D28" s="2">
        <v>8652</v>
      </c>
      <c r="E28" s="25" t="s">
        <v>165</v>
      </c>
      <c r="F28" s="2">
        <v>3707451</v>
      </c>
      <c r="G28" s="25"/>
    </row>
    <row r="29" spans="1:7" x14ac:dyDescent="0.3">
      <c r="A29" t="s">
        <v>2203</v>
      </c>
      <c r="B29" s="2">
        <v>651</v>
      </c>
      <c r="C29" s="25">
        <v>0.19271758436944939</v>
      </c>
      <c r="D29" s="2">
        <v>1871</v>
      </c>
      <c r="E29" s="25">
        <v>0.21625057790106333</v>
      </c>
      <c r="F29" s="2">
        <v>673157</v>
      </c>
      <c r="G29" s="25">
        <v>0.18156868425233402</v>
      </c>
    </row>
    <row r="30" spans="1:7" x14ac:dyDescent="0.3">
      <c r="A30" t="s">
        <v>2170</v>
      </c>
      <c r="B30" s="2">
        <v>10</v>
      </c>
      <c r="C30" s="25">
        <v>2.960331557134399E-3</v>
      </c>
      <c r="D30" s="2">
        <v>31</v>
      </c>
      <c r="E30" s="25">
        <v>3.5829865926953306E-3</v>
      </c>
      <c r="F30" s="2">
        <v>11172</v>
      </c>
      <c r="G30" s="25">
        <v>3.0133911412450224E-3</v>
      </c>
    </row>
    <row r="31" spans="1:7" x14ac:dyDescent="0.3">
      <c r="A31" t="s">
        <v>2150</v>
      </c>
      <c r="B31" s="2">
        <v>29</v>
      </c>
      <c r="C31" s="25">
        <v>8.5849615156897569E-3</v>
      </c>
      <c r="D31" s="2">
        <v>42</v>
      </c>
      <c r="E31" s="25">
        <v>4.8543689320388345E-3</v>
      </c>
      <c r="F31" s="2">
        <v>21307</v>
      </c>
      <c r="G31" s="25">
        <v>5.7470752816422927E-3</v>
      </c>
    </row>
    <row r="32" spans="1:7" x14ac:dyDescent="0.3">
      <c r="A32" t="s">
        <v>2204</v>
      </c>
      <c r="B32" s="2">
        <v>40</v>
      </c>
      <c r="C32" s="25">
        <v>1.1841326228537596E-2</v>
      </c>
      <c r="D32" s="2">
        <v>204</v>
      </c>
      <c r="E32" s="25">
        <v>2.3578363384188627E-2</v>
      </c>
      <c r="F32" s="2">
        <v>43505</v>
      </c>
      <c r="G32" s="25">
        <v>1.1734477407793117E-2</v>
      </c>
    </row>
    <row r="33" spans="1:7" x14ac:dyDescent="0.3">
      <c r="A33" t="s">
        <v>2171</v>
      </c>
      <c r="B33" s="2">
        <v>423</v>
      </c>
      <c r="C33" s="25">
        <v>0.12522202486678508</v>
      </c>
      <c r="D33" s="2">
        <v>1353</v>
      </c>
      <c r="E33" s="25">
        <v>0.15638002773925105</v>
      </c>
      <c r="F33" s="2">
        <v>502074</v>
      </c>
      <c r="G33" s="25">
        <v>0.1354229631086156</v>
      </c>
    </row>
    <row r="34" spans="1:7" x14ac:dyDescent="0.3">
      <c r="A34" t="s">
        <v>2156</v>
      </c>
      <c r="B34" s="2">
        <v>149</v>
      </c>
      <c r="C34" s="25">
        <v>4.4108940201302543E-2</v>
      </c>
      <c r="D34" s="2">
        <v>241</v>
      </c>
      <c r="E34" s="25">
        <v>2.7854831252889505E-2</v>
      </c>
      <c r="F34" s="2">
        <v>95099</v>
      </c>
      <c r="G34" s="25">
        <v>2.5650777313037987E-2</v>
      </c>
    </row>
    <row r="35" spans="1:7" x14ac:dyDescent="0.3">
      <c r="A35" t="s">
        <v>2205</v>
      </c>
      <c r="B35" s="2">
        <v>895</v>
      </c>
      <c r="C35" s="25">
        <v>0.26494967436352873</v>
      </c>
      <c r="D35" s="2">
        <v>2353</v>
      </c>
      <c r="E35" s="25">
        <v>0.27196024040684236</v>
      </c>
      <c r="F35" s="2">
        <v>794588</v>
      </c>
      <c r="G35" s="25">
        <v>0.21432191551553884</v>
      </c>
    </row>
    <row r="36" spans="1:7" x14ac:dyDescent="0.3">
      <c r="A36" t="s">
        <v>2170</v>
      </c>
      <c r="B36" s="2">
        <v>66</v>
      </c>
      <c r="C36" s="25">
        <v>1.9538188277087035E-2</v>
      </c>
      <c r="D36" s="2">
        <v>209</v>
      </c>
      <c r="E36" s="25">
        <v>2.4156264447526582E-2</v>
      </c>
      <c r="F36" s="2">
        <v>47871</v>
      </c>
      <c r="G36" s="25">
        <v>1.2912105918594744E-2</v>
      </c>
    </row>
    <row r="37" spans="1:7" x14ac:dyDescent="0.3">
      <c r="A37" t="s">
        <v>2150</v>
      </c>
      <c r="B37" s="2">
        <v>92</v>
      </c>
      <c r="C37" s="25">
        <v>2.7235050325636473E-2</v>
      </c>
      <c r="D37" s="2">
        <v>265</v>
      </c>
      <c r="E37" s="25">
        <v>3.0628756356911698E-2</v>
      </c>
      <c r="F37" s="2">
        <v>60871</v>
      </c>
      <c r="G37" s="25">
        <v>1.6418558195374664E-2</v>
      </c>
    </row>
    <row r="38" spans="1:7" x14ac:dyDescent="0.3">
      <c r="A38" t="s">
        <v>2204</v>
      </c>
      <c r="B38" s="2">
        <v>295</v>
      </c>
      <c r="C38" s="25">
        <v>8.7329780935464771E-2</v>
      </c>
      <c r="D38" s="2">
        <v>737</v>
      </c>
      <c r="E38" s="25">
        <v>8.5182616736014793E-2</v>
      </c>
      <c r="F38" s="2">
        <v>183326</v>
      </c>
      <c r="G38" s="25">
        <v>4.9447990007150465E-2</v>
      </c>
    </row>
    <row r="39" spans="1:7" x14ac:dyDescent="0.3">
      <c r="A39" t="s">
        <v>2171</v>
      </c>
      <c r="B39" s="2">
        <v>235</v>
      </c>
      <c r="C39" s="25">
        <v>6.9567791592658385E-2</v>
      </c>
      <c r="D39" s="2">
        <v>908</v>
      </c>
      <c r="E39" s="25">
        <v>0.10494683310217291</v>
      </c>
      <c r="F39" s="2">
        <v>481852</v>
      </c>
      <c r="G39" s="25">
        <v>0.12996854172853531</v>
      </c>
    </row>
    <row r="40" spans="1:7" x14ac:dyDescent="0.3">
      <c r="A40" t="s">
        <v>2156</v>
      </c>
      <c r="B40" s="2">
        <v>207</v>
      </c>
      <c r="C40" s="25">
        <v>6.1278863232682057E-2</v>
      </c>
      <c r="D40" s="2">
        <v>234</v>
      </c>
      <c r="E40" s="25">
        <v>2.7045769764216365E-2</v>
      </c>
      <c r="F40" s="2">
        <v>20668</v>
      </c>
      <c r="G40" s="25">
        <v>5.5747196658836491E-3</v>
      </c>
    </row>
    <row r="41" spans="1:7" x14ac:dyDescent="0.3">
      <c r="A41" t="s">
        <v>2206</v>
      </c>
      <c r="B41" s="2">
        <v>802</v>
      </c>
      <c r="C41" s="25">
        <v>0.23741859088217881</v>
      </c>
      <c r="D41" s="2">
        <v>1916</v>
      </c>
      <c r="E41" s="25">
        <v>0.22145168747110494</v>
      </c>
      <c r="F41" s="2">
        <v>731430</v>
      </c>
      <c r="G41" s="25">
        <v>0.19728649144654911</v>
      </c>
    </row>
    <row r="42" spans="1:7" x14ac:dyDescent="0.3">
      <c r="A42" t="s">
        <v>2170</v>
      </c>
      <c r="B42" s="2">
        <v>211</v>
      </c>
      <c r="C42" s="25">
        <v>6.2462995855535823E-2</v>
      </c>
      <c r="D42" s="2">
        <v>643</v>
      </c>
      <c r="E42" s="25">
        <v>7.4318076745261211E-2</v>
      </c>
      <c r="F42" s="2">
        <v>139380</v>
      </c>
      <c r="G42" s="25">
        <v>3.7594562949045042E-2</v>
      </c>
    </row>
    <row r="43" spans="1:7" x14ac:dyDescent="0.3">
      <c r="A43" t="s">
        <v>2150</v>
      </c>
      <c r="B43" s="2">
        <v>177</v>
      </c>
      <c r="C43" s="25">
        <v>5.2397868561278864E-2</v>
      </c>
      <c r="D43" s="2">
        <v>568</v>
      </c>
      <c r="E43" s="25">
        <v>6.5649560795191866E-2</v>
      </c>
      <c r="F43" s="2">
        <v>145967</v>
      </c>
      <c r="G43" s="25">
        <v>3.9371255344979608E-2</v>
      </c>
    </row>
    <row r="44" spans="1:7" x14ac:dyDescent="0.3">
      <c r="A44" t="s">
        <v>2204</v>
      </c>
      <c r="B44" s="2">
        <v>160</v>
      </c>
      <c r="C44" s="25">
        <v>4.7365304914150384E-2</v>
      </c>
      <c r="D44" s="2">
        <v>356</v>
      </c>
      <c r="E44" s="25">
        <v>4.1146555709662504E-2</v>
      </c>
      <c r="F44" s="2">
        <v>257390</v>
      </c>
      <c r="G44" s="25">
        <v>6.9425057809260324E-2</v>
      </c>
    </row>
    <row r="45" spans="1:7" x14ac:dyDescent="0.3">
      <c r="A45" t="s">
        <v>2171</v>
      </c>
      <c r="B45" s="2">
        <v>43</v>
      </c>
      <c r="C45" s="25">
        <v>1.2729425695677915E-2</v>
      </c>
      <c r="D45" s="2">
        <v>105</v>
      </c>
      <c r="E45" s="25">
        <v>1.2135922330097087E-2</v>
      </c>
      <c r="F45" s="2">
        <v>172397</v>
      </c>
      <c r="G45" s="25">
        <v>4.6500142550771409E-2</v>
      </c>
    </row>
    <row r="46" spans="1:7" x14ac:dyDescent="0.3">
      <c r="A46" t="s">
        <v>2156</v>
      </c>
      <c r="B46" s="2">
        <v>211</v>
      </c>
      <c r="C46" s="25">
        <v>6.2462995855535823E-2</v>
      </c>
      <c r="D46" s="2">
        <v>244</v>
      </c>
      <c r="E46" s="25">
        <v>2.8201571890892278E-2</v>
      </c>
      <c r="F46" s="2">
        <v>16296</v>
      </c>
      <c r="G46" s="25">
        <v>4.3954727924927399E-3</v>
      </c>
    </row>
    <row r="47" spans="1:7" x14ac:dyDescent="0.3">
      <c r="A47" t="s">
        <v>2207</v>
      </c>
      <c r="B47" s="2">
        <v>534</v>
      </c>
      <c r="C47" s="25">
        <v>0.15808170515097686</v>
      </c>
      <c r="D47" s="2">
        <v>1261</v>
      </c>
      <c r="E47" s="25">
        <v>0.14574664817383265</v>
      </c>
      <c r="F47" s="2">
        <v>550966</v>
      </c>
      <c r="G47" s="25">
        <v>0.14861046039448667</v>
      </c>
    </row>
    <row r="48" spans="1:7" x14ac:dyDescent="0.3">
      <c r="A48" t="s">
        <v>2170</v>
      </c>
      <c r="B48" s="2">
        <v>362</v>
      </c>
      <c r="C48" s="25">
        <v>0.10716400236826525</v>
      </c>
      <c r="D48" s="2">
        <v>887</v>
      </c>
      <c r="E48" s="25">
        <v>0.1025196486361535</v>
      </c>
      <c r="F48" s="2">
        <v>230302</v>
      </c>
      <c r="G48" s="25">
        <v>6.211869017284382E-2</v>
      </c>
    </row>
    <row r="49" spans="1:7" x14ac:dyDescent="0.3">
      <c r="A49" t="s">
        <v>2150</v>
      </c>
      <c r="B49" s="2">
        <v>24</v>
      </c>
      <c r="C49" s="25">
        <v>7.104795737122558E-3</v>
      </c>
      <c r="D49" s="2">
        <v>108</v>
      </c>
      <c r="E49" s="25">
        <v>1.2482662968099861E-2</v>
      </c>
      <c r="F49" s="2">
        <v>137522</v>
      </c>
      <c r="G49" s="25">
        <v>3.709341000056373E-2</v>
      </c>
    </row>
    <row r="50" spans="1:7" x14ac:dyDescent="0.3">
      <c r="A50" t="s">
        <v>2204</v>
      </c>
      <c r="B50" s="2">
        <v>7</v>
      </c>
      <c r="C50" s="25">
        <v>2.0722320899940793E-3</v>
      </c>
      <c r="D50" s="2">
        <v>102</v>
      </c>
      <c r="E50" s="25">
        <v>1.1789181692094313E-2</v>
      </c>
      <c r="F50" s="2">
        <v>129365</v>
      </c>
      <c r="G50" s="25">
        <v>3.4893246060433432E-2</v>
      </c>
    </row>
    <row r="51" spans="1:7" x14ac:dyDescent="0.3">
      <c r="A51" t="s">
        <v>2171</v>
      </c>
      <c r="B51" s="2">
        <v>0</v>
      </c>
      <c r="C51" s="25">
        <v>0</v>
      </c>
      <c r="D51" s="2">
        <v>12</v>
      </c>
      <c r="E51" s="25">
        <v>1.3869625520110957E-3</v>
      </c>
      <c r="F51" s="2">
        <v>42922</v>
      </c>
      <c r="G51" s="25">
        <v>1.1577226509534449E-2</v>
      </c>
    </row>
    <row r="52" spans="1:7" x14ac:dyDescent="0.3">
      <c r="A52" t="s">
        <v>2156</v>
      </c>
      <c r="B52" s="2">
        <v>141</v>
      </c>
      <c r="C52" s="25">
        <v>4.1740674955595025E-2</v>
      </c>
      <c r="D52" s="2">
        <v>152</v>
      </c>
      <c r="E52" s="25">
        <v>1.756819232547388E-2</v>
      </c>
      <c r="F52" s="2">
        <v>10855</v>
      </c>
      <c r="G52" s="25">
        <v>2.9278876511112354E-3</v>
      </c>
    </row>
    <row r="53" spans="1:7" x14ac:dyDescent="0.3">
      <c r="A53" t="s">
        <v>2208</v>
      </c>
      <c r="B53" s="2">
        <v>496</v>
      </c>
      <c r="C53" s="25">
        <v>0.14683244523386624</v>
      </c>
      <c r="D53" s="2">
        <v>1251</v>
      </c>
      <c r="E53" s="25">
        <v>0.14459084604715672</v>
      </c>
      <c r="F53" s="2">
        <v>957310</v>
      </c>
      <c r="G53" s="25">
        <v>0.25821244839109136</v>
      </c>
    </row>
    <row r="54" spans="1:7" x14ac:dyDescent="0.3">
      <c r="A54" t="s">
        <v>2170</v>
      </c>
      <c r="B54" s="2">
        <v>349</v>
      </c>
      <c r="C54" s="25">
        <v>0.10331557134399053</v>
      </c>
      <c r="D54" s="2">
        <v>979</v>
      </c>
      <c r="E54" s="25">
        <v>0.11315302820157189</v>
      </c>
      <c r="F54" s="2">
        <v>707802</v>
      </c>
      <c r="G54" s="25">
        <v>0.1909133795699525</v>
      </c>
    </row>
    <row r="55" spans="1:7" x14ac:dyDescent="0.3">
      <c r="A55" t="s">
        <v>2150</v>
      </c>
      <c r="B55" s="2">
        <v>38</v>
      </c>
      <c r="C55" s="25">
        <v>1.1249259917110717E-2</v>
      </c>
      <c r="D55" s="2">
        <v>105</v>
      </c>
      <c r="E55" s="25">
        <v>1.2135922330097087E-2</v>
      </c>
      <c r="F55" s="2">
        <v>142527</v>
      </c>
      <c r="G55" s="25">
        <v>3.8443394127123998E-2</v>
      </c>
    </row>
    <row r="56" spans="1:7" x14ac:dyDescent="0.3">
      <c r="A56" t="s">
        <v>2204</v>
      </c>
      <c r="B56" s="2">
        <v>0</v>
      </c>
      <c r="C56" s="25">
        <v>0</v>
      </c>
      <c r="D56" s="2">
        <v>37</v>
      </c>
      <c r="E56" s="25">
        <v>4.2764678687008785E-3</v>
      </c>
      <c r="F56" s="2">
        <v>81086</v>
      </c>
      <c r="G56" s="25">
        <v>2.1871091485767446E-2</v>
      </c>
    </row>
    <row r="57" spans="1:7" x14ac:dyDescent="0.3">
      <c r="A57" t="s">
        <v>2171</v>
      </c>
      <c r="B57" s="2">
        <v>0</v>
      </c>
      <c r="C57" s="25" t="s">
        <v>2472</v>
      </c>
      <c r="D57" s="2">
        <v>0</v>
      </c>
      <c r="E57" s="25">
        <v>0</v>
      </c>
      <c r="F57" s="2">
        <v>5773</v>
      </c>
      <c r="G57" s="25">
        <v>1.5571345379884994E-3</v>
      </c>
    </row>
    <row r="58" spans="1:7" x14ac:dyDescent="0.3">
      <c r="A58" t="s">
        <v>2156</v>
      </c>
      <c r="B58" s="2">
        <v>109</v>
      </c>
      <c r="C58" s="25">
        <v>3.2267613972764952E-2</v>
      </c>
      <c r="D58" s="2">
        <v>130</v>
      </c>
      <c r="E58" s="25">
        <v>1.502542764678687E-2</v>
      </c>
      <c r="F58" s="2">
        <v>20122</v>
      </c>
      <c r="G58" s="25">
        <v>5.4274486702588923E-3</v>
      </c>
    </row>
    <row r="59" spans="1:7" x14ac:dyDescent="0.3">
      <c r="A59" s="16"/>
      <c r="B59" s="16"/>
      <c r="C59" s="16"/>
      <c r="D59" s="16"/>
      <c r="E59" s="16"/>
      <c r="F59" s="16"/>
      <c r="G59" s="16"/>
    </row>
    <row r="60" spans="1:7" x14ac:dyDescent="0.3">
      <c r="A60" s="192" t="s">
        <v>2209</v>
      </c>
      <c r="B60" s="192"/>
      <c r="C60" s="192"/>
      <c r="D60" s="192"/>
      <c r="E60" s="192"/>
      <c r="F60" s="192"/>
      <c r="G60" s="192"/>
    </row>
    <row r="61" spans="1:7" x14ac:dyDescent="0.3">
      <c r="A61" t="s">
        <v>2210</v>
      </c>
      <c r="B61" s="2" t="e">
        <v>#N/A</v>
      </c>
      <c r="C61" s="25" t="e">
        <v>#N/A</v>
      </c>
      <c r="D61" s="2">
        <v>394</v>
      </c>
      <c r="E61" s="25" t="s">
        <v>165</v>
      </c>
      <c r="F61" s="2">
        <v>509</v>
      </c>
      <c r="G61" s="25"/>
    </row>
    <row r="62" spans="1:7" x14ac:dyDescent="0.3">
      <c r="A62" t="s">
        <v>2211</v>
      </c>
      <c r="B62" s="2" t="e">
        <v>#N/A</v>
      </c>
      <c r="C62" s="25" t="e">
        <v>#N/A</v>
      </c>
      <c r="D62" s="2">
        <v>305</v>
      </c>
      <c r="E62" s="25">
        <v>0.7741116751269036</v>
      </c>
      <c r="F62" s="2">
        <v>411</v>
      </c>
      <c r="G62" s="25">
        <v>0.80746561886051083</v>
      </c>
    </row>
    <row r="63" spans="1:7" x14ac:dyDescent="0.3">
      <c r="A63" t="s">
        <v>2212</v>
      </c>
      <c r="B63" s="2" t="e">
        <v>#N/A</v>
      </c>
      <c r="C63" s="25" t="e">
        <v>#N/A</v>
      </c>
      <c r="D63" s="2">
        <v>89</v>
      </c>
      <c r="E63" s="25">
        <v>0.22588832487309646</v>
      </c>
      <c r="F63" s="2">
        <v>98</v>
      </c>
      <c r="G63" s="25">
        <v>0.1925343811394892</v>
      </c>
    </row>
    <row r="64" spans="1:7" x14ac:dyDescent="0.3">
      <c r="A64" s="16"/>
      <c r="B64" s="16"/>
      <c r="C64" s="16"/>
      <c r="D64" s="16"/>
      <c r="E64" s="16"/>
      <c r="F64" s="16"/>
      <c r="G64" s="16"/>
    </row>
    <row r="65" spans="1:7" x14ac:dyDescent="0.3">
      <c r="A65" s="192" t="s">
        <v>2213</v>
      </c>
      <c r="B65" s="192"/>
      <c r="C65" s="192"/>
      <c r="D65" s="192"/>
      <c r="E65" s="192"/>
      <c r="F65" s="192"/>
      <c r="G65" s="192"/>
    </row>
    <row r="66" spans="1:7" x14ac:dyDescent="0.3">
      <c r="A66" t="s">
        <v>2210</v>
      </c>
      <c r="B66" s="2">
        <v>3604</v>
      </c>
      <c r="C66" s="25" t="s">
        <v>2472</v>
      </c>
      <c r="D66" s="2">
        <v>10962</v>
      </c>
      <c r="E66" s="25" t="s">
        <v>165</v>
      </c>
      <c r="F66" s="2">
        <v>3831493</v>
      </c>
      <c r="G66" s="25"/>
    </row>
    <row r="67" spans="1:7" x14ac:dyDescent="0.3">
      <c r="A67" t="s">
        <v>2203</v>
      </c>
      <c r="B67" s="2">
        <v>314</v>
      </c>
      <c r="C67" s="25">
        <v>8.7125416204217543E-2</v>
      </c>
      <c r="D67" s="2">
        <v>968</v>
      </c>
      <c r="E67" s="25">
        <v>8.8305053822295199E-2</v>
      </c>
      <c r="F67" s="2">
        <v>219034</v>
      </c>
      <c r="G67" s="25">
        <v>5.7166749358539867E-2</v>
      </c>
    </row>
    <row r="68" spans="1:7" x14ac:dyDescent="0.3">
      <c r="A68" t="s">
        <v>2170</v>
      </c>
      <c r="B68" s="2">
        <v>45</v>
      </c>
      <c r="C68" s="25">
        <v>1.2486126526082128E-2</v>
      </c>
      <c r="D68" s="2">
        <v>195</v>
      </c>
      <c r="E68" s="25">
        <v>1.7788724685276411E-2</v>
      </c>
      <c r="F68" s="2">
        <v>29306</v>
      </c>
      <c r="G68" s="25">
        <v>7.6487155268194409E-3</v>
      </c>
    </row>
    <row r="69" spans="1:7" x14ac:dyDescent="0.3">
      <c r="A69" t="s">
        <v>2150</v>
      </c>
      <c r="B69" s="2">
        <v>39</v>
      </c>
      <c r="C69" s="25">
        <v>1.0821309655937847E-2</v>
      </c>
      <c r="D69" s="2">
        <v>93</v>
      </c>
      <c r="E69" s="25">
        <v>8.4838533114395178E-3</v>
      </c>
      <c r="F69" s="2">
        <v>18456</v>
      </c>
      <c r="G69" s="25">
        <v>4.8169212367085105E-3</v>
      </c>
    </row>
    <row r="70" spans="1:7" x14ac:dyDescent="0.3">
      <c r="A70" t="s">
        <v>2204</v>
      </c>
      <c r="B70" s="2">
        <v>25</v>
      </c>
      <c r="C70" s="25">
        <v>6.9367369589345175E-3</v>
      </c>
      <c r="D70" s="2">
        <v>140</v>
      </c>
      <c r="E70" s="25">
        <v>1.277139208173691E-2</v>
      </c>
      <c r="F70" s="2">
        <v>25767</v>
      </c>
      <c r="G70" s="25">
        <v>6.7250546979989263E-3</v>
      </c>
    </row>
    <row r="71" spans="1:7" x14ac:dyDescent="0.3">
      <c r="A71" t="s">
        <v>2171</v>
      </c>
      <c r="B71" s="2">
        <v>146</v>
      </c>
      <c r="C71" s="25">
        <v>4.051054384017759E-2</v>
      </c>
      <c r="D71" s="2">
        <v>434</v>
      </c>
      <c r="E71" s="25">
        <v>3.9591315453384422E-2</v>
      </c>
      <c r="F71" s="2">
        <v>114601</v>
      </c>
      <c r="G71" s="25">
        <v>2.9910272575207626E-2</v>
      </c>
    </row>
    <row r="72" spans="1:7" x14ac:dyDescent="0.3">
      <c r="A72" t="s">
        <v>2156</v>
      </c>
      <c r="B72" s="2">
        <v>59</v>
      </c>
      <c r="C72" s="25">
        <v>1.6370699223085462E-2</v>
      </c>
      <c r="D72" s="2">
        <v>106</v>
      </c>
      <c r="E72" s="25">
        <v>9.6697682904579463E-3</v>
      </c>
      <c r="F72" s="2">
        <v>30904</v>
      </c>
      <c r="G72" s="25">
        <v>8.0657853218053643E-3</v>
      </c>
    </row>
    <row r="73" spans="1:7" x14ac:dyDescent="0.3">
      <c r="A73" t="s">
        <v>2205</v>
      </c>
      <c r="B73" s="2">
        <v>643</v>
      </c>
      <c r="C73" s="25">
        <v>0.17841287458379579</v>
      </c>
      <c r="D73" s="2">
        <v>1540</v>
      </c>
      <c r="E73" s="25">
        <v>0.14048531289910601</v>
      </c>
      <c r="F73" s="2">
        <v>332591</v>
      </c>
      <c r="G73" s="25">
        <v>8.6804543294219771E-2</v>
      </c>
    </row>
    <row r="74" spans="1:7" x14ac:dyDescent="0.3">
      <c r="A74" t="s">
        <v>2170</v>
      </c>
      <c r="B74" s="2">
        <v>324</v>
      </c>
      <c r="C74" s="25">
        <v>8.990011098779134E-2</v>
      </c>
      <c r="D74" s="2">
        <v>831</v>
      </c>
      <c r="E74" s="25">
        <v>7.5807334428024079E-2</v>
      </c>
      <c r="F74" s="2">
        <v>144315</v>
      </c>
      <c r="G74" s="25">
        <v>3.7665474007129857E-2</v>
      </c>
    </row>
    <row r="75" spans="1:7" x14ac:dyDescent="0.3">
      <c r="A75" t="s">
        <v>2150</v>
      </c>
      <c r="B75" s="2">
        <v>101</v>
      </c>
      <c r="C75" s="25">
        <v>2.802441731409545E-2</v>
      </c>
      <c r="D75" s="2">
        <v>187</v>
      </c>
      <c r="E75" s="25">
        <v>1.7058930852034301E-2</v>
      </c>
      <c r="F75" s="2">
        <v>31203</v>
      </c>
      <c r="G75" s="25">
        <v>8.1438227865743198E-3</v>
      </c>
    </row>
    <row r="76" spans="1:7" x14ac:dyDescent="0.3">
      <c r="A76" t="s">
        <v>2204</v>
      </c>
      <c r="B76" s="2">
        <v>126</v>
      </c>
      <c r="C76" s="25">
        <v>3.4961154273029968E-2</v>
      </c>
      <c r="D76" s="2">
        <v>236</v>
      </c>
      <c r="E76" s="25">
        <v>2.152891808064222E-2</v>
      </c>
      <c r="F76" s="2">
        <v>46361</v>
      </c>
      <c r="G76" s="25">
        <v>1.2099982957035287E-2</v>
      </c>
    </row>
    <row r="77" spans="1:7" x14ac:dyDescent="0.3">
      <c r="A77" t="s">
        <v>2171</v>
      </c>
      <c r="B77" s="2">
        <v>92</v>
      </c>
      <c r="C77" s="25">
        <v>2.5527192008879023E-2</v>
      </c>
      <c r="D77" s="2">
        <v>286</v>
      </c>
      <c r="E77" s="25">
        <v>2.60901295384054E-2</v>
      </c>
      <c r="F77" s="2">
        <v>110712</v>
      </c>
      <c r="G77" s="25">
        <v>2.889526354348031E-2</v>
      </c>
    </row>
    <row r="78" spans="1:7" x14ac:dyDescent="0.3">
      <c r="A78" t="s">
        <v>2156</v>
      </c>
      <c r="B78" s="2">
        <v>0</v>
      </c>
      <c r="C78" s="25" t="s">
        <v>2472</v>
      </c>
      <c r="D78" s="2">
        <v>0</v>
      </c>
      <c r="E78" s="25">
        <v>0</v>
      </c>
      <c r="F78" s="2">
        <v>0</v>
      </c>
      <c r="G78" s="25">
        <v>0</v>
      </c>
    </row>
    <row r="79" spans="1:7" x14ac:dyDescent="0.3">
      <c r="A79" t="s">
        <v>2206</v>
      </c>
      <c r="B79" s="2">
        <v>631</v>
      </c>
      <c r="C79" s="25">
        <v>0.17508324084350721</v>
      </c>
      <c r="D79" s="2">
        <v>1632</v>
      </c>
      <c r="E79" s="25">
        <v>0.14887794198139026</v>
      </c>
      <c r="F79" s="2">
        <v>390533</v>
      </c>
      <c r="G79" s="25">
        <v>0.10192710778800848</v>
      </c>
    </row>
    <row r="80" spans="1:7" x14ac:dyDescent="0.3">
      <c r="A80" t="s">
        <v>2170</v>
      </c>
      <c r="B80" s="2">
        <v>353</v>
      </c>
      <c r="C80" s="25">
        <v>9.7946725860155362E-2</v>
      </c>
      <c r="D80" s="2">
        <v>894</v>
      </c>
      <c r="E80" s="25">
        <v>8.1554460864805695E-2</v>
      </c>
      <c r="F80" s="2">
        <v>195755</v>
      </c>
      <c r="G80" s="25">
        <v>5.1091049885775598E-2</v>
      </c>
    </row>
    <row r="81" spans="1:7" x14ac:dyDescent="0.3">
      <c r="A81" t="s">
        <v>2150</v>
      </c>
      <c r="B81" s="2">
        <v>79</v>
      </c>
      <c r="C81" s="25">
        <v>2.1920088790233074E-2</v>
      </c>
      <c r="D81" s="2">
        <v>189</v>
      </c>
      <c r="E81" s="25">
        <v>1.7241379310344827E-2</v>
      </c>
      <c r="F81" s="2">
        <v>41110</v>
      </c>
      <c r="G81" s="25">
        <v>1.0729498918567774E-2</v>
      </c>
    </row>
    <row r="82" spans="1:7" x14ac:dyDescent="0.3">
      <c r="A82" t="s">
        <v>2204</v>
      </c>
      <c r="B82" s="2">
        <v>57</v>
      </c>
      <c r="C82" s="25">
        <v>1.5815760266370698E-2</v>
      </c>
      <c r="D82" s="2">
        <v>233</v>
      </c>
      <c r="E82" s="25">
        <v>2.1255245393176428E-2</v>
      </c>
      <c r="F82" s="2">
        <v>56433</v>
      </c>
      <c r="G82" s="25">
        <v>1.4728723241827663E-2</v>
      </c>
    </row>
    <row r="83" spans="1:7" x14ac:dyDescent="0.3">
      <c r="A83" t="s">
        <v>2171</v>
      </c>
      <c r="B83" s="2">
        <v>142</v>
      </c>
      <c r="C83" s="25">
        <v>3.9400665926748055E-2</v>
      </c>
      <c r="D83" s="2">
        <v>316</v>
      </c>
      <c r="E83" s="25">
        <v>2.8826856413063311E-2</v>
      </c>
      <c r="F83" s="2">
        <v>97235</v>
      </c>
      <c r="G83" s="25">
        <v>2.537783574183745E-2</v>
      </c>
    </row>
    <row r="84" spans="1:7" x14ac:dyDescent="0.3">
      <c r="A84" t="s">
        <v>2156</v>
      </c>
      <c r="B84" s="2">
        <v>0</v>
      </c>
      <c r="C84" s="25" t="s">
        <v>2472</v>
      </c>
      <c r="D84" s="2">
        <v>0</v>
      </c>
      <c r="E84" s="25">
        <v>0</v>
      </c>
      <c r="F84" s="2">
        <v>0</v>
      </c>
      <c r="G84" s="25">
        <v>0</v>
      </c>
    </row>
    <row r="85" spans="1:7" x14ac:dyDescent="0.3">
      <c r="A85" t="s">
        <v>2207</v>
      </c>
      <c r="B85" s="2">
        <v>566</v>
      </c>
      <c r="C85" s="25">
        <v>0.15704772475027748</v>
      </c>
      <c r="D85" s="2">
        <v>1784</v>
      </c>
      <c r="E85" s="25">
        <v>0.16274402481299033</v>
      </c>
      <c r="F85" s="2">
        <v>446637</v>
      </c>
      <c r="G85" s="25">
        <v>0.11656996371910375</v>
      </c>
    </row>
    <row r="86" spans="1:7" x14ac:dyDescent="0.3">
      <c r="A86" t="s">
        <v>2170</v>
      </c>
      <c r="B86" s="2">
        <v>395</v>
      </c>
      <c r="C86" s="25">
        <v>0.10960044395116537</v>
      </c>
      <c r="D86" s="2">
        <v>1051</v>
      </c>
      <c r="E86" s="25">
        <v>9.5876664842182088E-2</v>
      </c>
      <c r="F86" s="2">
        <v>237048</v>
      </c>
      <c r="G86" s="25">
        <v>6.1868310864720361E-2</v>
      </c>
    </row>
    <row r="87" spans="1:7" x14ac:dyDescent="0.3">
      <c r="A87" t="s">
        <v>2150</v>
      </c>
      <c r="B87" s="2">
        <v>69</v>
      </c>
      <c r="C87" s="25">
        <v>1.9145394006659266E-2</v>
      </c>
      <c r="D87" s="2">
        <v>241</v>
      </c>
      <c r="E87" s="25">
        <v>2.1985039226418538E-2</v>
      </c>
      <c r="F87" s="2">
        <v>50566</v>
      </c>
      <c r="G87" s="25">
        <v>1.3197466366244177E-2</v>
      </c>
    </row>
    <row r="88" spans="1:7" x14ac:dyDescent="0.3">
      <c r="A88" t="s">
        <v>2204</v>
      </c>
      <c r="B88" s="2">
        <v>63</v>
      </c>
      <c r="C88" s="25">
        <v>1.7480577136514984E-2</v>
      </c>
      <c r="D88" s="2">
        <v>300</v>
      </c>
      <c r="E88" s="25">
        <v>2.736726874657909E-2</v>
      </c>
      <c r="F88" s="2">
        <v>75051</v>
      </c>
      <c r="G88" s="25">
        <v>1.9587925646738752E-2</v>
      </c>
    </row>
    <row r="89" spans="1:7" x14ac:dyDescent="0.3">
      <c r="A89" t="s">
        <v>2171</v>
      </c>
      <c r="B89" s="2">
        <v>39</v>
      </c>
      <c r="C89" s="25">
        <v>1.0821309655937843E-2</v>
      </c>
      <c r="D89" s="2">
        <v>192</v>
      </c>
      <c r="E89" s="25">
        <v>1.7515051997810619E-2</v>
      </c>
      <c r="F89" s="2">
        <v>83972</v>
      </c>
      <c r="G89" s="25">
        <v>2.1916260841400467E-2</v>
      </c>
    </row>
    <row r="90" spans="1:7" x14ac:dyDescent="0.3">
      <c r="A90" t="s">
        <v>2156</v>
      </c>
      <c r="B90" s="2">
        <v>0</v>
      </c>
      <c r="C90" s="25" t="s">
        <v>2472</v>
      </c>
      <c r="D90" s="2">
        <v>0</v>
      </c>
      <c r="E90" s="25">
        <v>0</v>
      </c>
      <c r="F90" s="2">
        <v>0</v>
      </c>
      <c r="G90" s="25">
        <v>0</v>
      </c>
    </row>
    <row r="91" spans="1:7" x14ac:dyDescent="0.3">
      <c r="A91" t="s">
        <v>2208</v>
      </c>
      <c r="B91" s="2">
        <v>1450</v>
      </c>
      <c r="C91" s="25">
        <v>0.40233074361820198</v>
      </c>
      <c r="D91" s="2">
        <v>5038</v>
      </c>
      <c r="E91" s="25">
        <v>0.45958766648421823</v>
      </c>
      <c r="F91" s="2">
        <v>2442698</v>
      </c>
      <c r="G91" s="25">
        <v>0.63753163584012806</v>
      </c>
    </row>
    <row r="92" spans="1:7" x14ac:dyDescent="0.3">
      <c r="A92" t="s">
        <v>2170</v>
      </c>
      <c r="B92" s="2">
        <v>1160</v>
      </c>
      <c r="C92" s="25">
        <v>0.3218645948945616</v>
      </c>
      <c r="D92" s="2">
        <v>3856</v>
      </c>
      <c r="E92" s="25">
        <v>0.35176062762269661</v>
      </c>
      <c r="F92" s="2">
        <v>1678486</v>
      </c>
      <c r="G92" s="25">
        <v>0.43807622772637195</v>
      </c>
    </row>
    <row r="93" spans="1:7" x14ac:dyDescent="0.3">
      <c r="A93" t="s">
        <v>2150</v>
      </c>
      <c r="B93" s="2">
        <v>153</v>
      </c>
      <c r="C93" s="25">
        <v>4.2452830188679243E-2</v>
      </c>
      <c r="D93" s="2">
        <v>585</v>
      </c>
      <c r="E93" s="25">
        <v>5.3366174055829226E-2</v>
      </c>
      <c r="F93" s="2">
        <v>287092</v>
      </c>
      <c r="G93" s="25">
        <v>7.4929537911200675E-2</v>
      </c>
    </row>
    <row r="94" spans="1:7" x14ac:dyDescent="0.3">
      <c r="A94" t="s">
        <v>2204</v>
      </c>
      <c r="B94" s="2">
        <v>107</v>
      </c>
      <c r="C94" s="25">
        <v>2.9689234184239733E-2</v>
      </c>
      <c r="D94" s="2">
        <v>482</v>
      </c>
      <c r="E94" s="25">
        <v>4.3970078452837076E-2</v>
      </c>
      <c r="F94" s="2">
        <v>323081</v>
      </c>
      <c r="G94" s="25">
        <v>8.4322482123809175E-2</v>
      </c>
    </row>
    <row r="95" spans="1:7" x14ac:dyDescent="0.3">
      <c r="A95" t="s">
        <v>2171</v>
      </c>
      <c r="B95" s="2">
        <v>30</v>
      </c>
      <c r="C95" s="25">
        <v>8.3240843507214213E-3</v>
      </c>
      <c r="D95" s="2">
        <v>115</v>
      </c>
      <c r="E95" s="25">
        <v>1.0490786352855318E-2</v>
      </c>
      <c r="F95" s="2">
        <v>154039</v>
      </c>
      <c r="G95" s="25">
        <v>4.0203388078746329E-2</v>
      </c>
    </row>
    <row r="96" spans="1:7" x14ac:dyDescent="0.3">
      <c r="A96" t="s">
        <v>2156</v>
      </c>
      <c r="B96" s="2">
        <v>0</v>
      </c>
      <c r="C96" s="25" t="s">
        <v>2472</v>
      </c>
      <c r="D96" s="2">
        <v>0</v>
      </c>
      <c r="E96" s="25">
        <v>0</v>
      </c>
      <c r="F96" s="2">
        <v>0</v>
      </c>
      <c r="G96" s="25">
        <v>0</v>
      </c>
    </row>
    <row r="97" spans="1:7" x14ac:dyDescent="0.3">
      <c r="A97" s="16"/>
      <c r="B97" s="16"/>
      <c r="C97" s="16"/>
      <c r="D97" s="16"/>
      <c r="E97" s="16"/>
      <c r="F97" s="16"/>
      <c r="G97" s="16"/>
    </row>
    <row r="98" spans="1:7" x14ac:dyDescent="0.3">
      <c r="A98" s="192" t="s">
        <v>2214</v>
      </c>
      <c r="B98" s="192"/>
      <c r="C98" s="192"/>
      <c r="D98" s="192"/>
      <c r="E98" s="192"/>
      <c r="F98" s="192"/>
      <c r="G98" s="192"/>
    </row>
    <row r="99" spans="1:7" x14ac:dyDescent="0.3">
      <c r="A99" t="s">
        <v>1390</v>
      </c>
      <c r="B99" s="2" t="e">
        <v>#N/A</v>
      </c>
      <c r="C99" s="25" t="e">
        <v>#N/A</v>
      </c>
      <c r="D99" s="2">
        <v>216</v>
      </c>
      <c r="E99" s="25" t="s">
        <v>165</v>
      </c>
      <c r="F99" s="2">
        <v>283</v>
      </c>
      <c r="G99" s="25"/>
    </row>
    <row r="100" spans="1:7" x14ac:dyDescent="0.3">
      <c r="A100" s="16"/>
      <c r="B100" s="16"/>
      <c r="C100" s="16"/>
      <c r="D100" s="16"/>
      <c r="E100" s="16"/>
      <c r="F100" s="16"/>
      <c r="G100" s="16"/>
    </row>
    <row r="101" spans="1:7" x14ac:dyDescent="0.3">
      <c r="A101" s="192" t="s">
        <v>2215</v>
      </c>
      <c r="B101" s="192"/>
      <c r="C101" s="192"/>
      <c r="D101" s="192"/>
      <c r="E101" s="192"/>
      <c r="F101" s="192"/>
      <c r="G101" s="192"/>
    </row>
    <row r="102" spans="1:7" x14ac:dyDescent="0.3">
      <c r="A102" t="s">
        <v>2183</v>
      </c>
      <c r="B102" s="2" t="e">
        <v>#N/A</v>
      </c>
      <c r="C102" s="25" t="e">
        <v>#N/A</v>
      </c>
      <c r="D102" s="2">
        <v>305</v>
      </c>
      <c r="E102" s="25" t="s">
        <v>165</v>
      </c>
      <c r="F102" s="2">
        <v>411</v>
      </c>
      <c r="G102" s="25"/>
    </row>
    <row r="103" spans="1:7" x14ac:dyDescent="0.3">
      <c r="A103" t="s">
        <v>2184</v>
      </c>
      <c r="B103" s="2" t="e">
        <v>#N/A</v>
      </c>
      <c r="C103" s="25" t="e">
        <v>#N/A</v>
      </c>
      <c r="D103" s="2">
        <v>89</v>
      </c>
      <c r="E103" s="25" t="s">
        <v>165</v>
      </c>
      <c r="F103" s="2">
        <v>98</v>
      </c>
      <c r="G103" s="25"/>
    </row>
    <row r="104" spans="1:7" x14ac:dyDescent="0.3">
      <c r="A104" s="16"/>
      <c r="B104" s="16"/>
      <c r="C104" s="16"/>
      <c r="D104" s="16"/>
      <c r="E104" s="16"/>
      <c r="F104" s="16"/>
      <c r="G104" s="16"/>
    </row>
    <row r="109" spans="1:7" x14ac:dyDescent="0.3">
      <c r="A109" s="29" t="s">
        <v>2185</v>
      </c>
    </row>
    <row r="110" spans="1:7" ht="24" x14ac:dyDescent="0.3">
      <c r="A110" s="30" t="s">
        <v>2186</v>
      </c>
    </row>
    <row r="111" spans="1:7" x14ac:dyDescent="0.3">
      <c r="A111" s="31" t="s">
        <v>2187</v>
      </c>
    </row>
  </sheetData>
  <mergeCells count="4">
    <mergeCell ref="B1:G1"/>
    <mergeCell ref="B2:C2"/>
    <mergeCell ref="D2:E2"/>
    <mergeCell ref="F2:G2"/>
  </mergeCells>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9F72-D747-44A9-BB52-5CDD1A7E9313}">
  <sheetPr>
    <tabColor theme="1"/>
  </sheetPr>
  <dimension ref="A1:U253"/>
  <sheetViews>
    <sheetView zoomScale="80" zoomScaleNormal="80" workbookViewId="0">
      <pane xSplit="1" ySplit="2" topLeftCell="B3" activePane="bottomRight" state="frozen"/>
      <selection pane="topRight" activeCell="B1" sqref="B1"/>
      <selection pane="bottomLeft" activeCell="A4" sqref="A4"/>
      <selection pane="bottomRight"/>
    </sheetView>
  </sheetViews>
  <sheetFormatPr defaultRowHeight="14.4" x14ac:dyDescent="0.3"/>
  <cols>
    <col min="1" max="1" width="15.77734375" customWidth="1"/>
    <col min="2" max="2" width="37.77734375" customWidth="1"/>
    <col min="3" max="3" width="23.33203125" bestFit="1" customWidth="1"/>
    <col min="4" max="13" width="9.33203125" customWidth="1"/>
    <col min="14" max="17" width="11.109375" customWidth="1"/>
    <col min="18" max="21" width="9.33203125" customWidth="1"/>
    <col min="22" max="22" width="9.109375" bestFit="1" customWidth="1"/>
    <col min="23" max="23" width="9.88671875" bestFit="1" customWidth="1"/>
    <col min="24" max="24" width="9.109375" bestFit="1" customWidth="1"/>
    <col min="25" max="25" width="9.88671875" bestFit="1" customWidth="1"/>
    <col min="26" max="27" width="9.109375" bestFit="1" customWidth="1"/>
    <col min="28" max="30" width="9.88671875" bestFit="1" customWidth="1"/>
    <col min="31" max="31" width="9.109375" bestFit="1" customWidth="1"/>
    <col min="32" max="33" width="11" bestFit="1" customWidth="1"/>
    <col min="34" max="34" width="14.33203125" customWidth="1"/>
    <col min="35" max="35" width="9.109375" bestFit="1" customWidth="1"/>
    <col min="36" max="38" width="11" bestFit="1" customWidth="1"/>
    <col min="39" max="39" width="9" bestFit="1" customWidth="1"/>
    <col min="41" max="41" width="31" customWidth="1"/>
    <col min="42" max="42" width="17.44140625" customWidth="1"/>
  </cols>
  <sheetData>
    <row r="1" spans="1:21" ht="21" x14ac:dyDescent="0.4">
      <c r="A1" s="272" t="s">
        <v>2429</v>
      </c>
    </row>
    <row r="2" spans="1:21" s="24" customFormat="1" ht="72" x14ac:dyDescent="0.3">
      <c r="A2" s="113" t="s">
        <v>2216</v>
      </c>
      <c r="B2" s="114" t="s">
        <v>2217</v>
      </c>
      <c r="C2" s="114" t="s">
        <v>2218</v>
      </c>
      <c r="D2" s="114" t="s">
        <v>2219</v>
      </c>
      <c r="E2" s="115" t="s">
        <v>2220</v>
      </c>
      <c r="F2" s="106" t="s">
        <v>2221</v>
      </c>
      <c r="G2" s="117" t="s">
        <v>2222</v>
      </c>
      <c r="H2" s="62" t="s">
        <v>2223</v>
      </c>
      <c r="I2" s="107" t="s">
        <v>2224</v>
      </c>
      <c r="J2" s="106" t="s">
        <v>2225</v>
      </c>
      <c r="K2" s="117" t="s">
        <v>2226</v>
      </c>
      <c r="L2" s="62" t="s">
        <v>2227</v>
      </c>
      <c r="M2" s="107" t="s">
        <v>2228</v>
      </c>
      <c r="N2" s="106" t="s">
        <v>2229</v>
      </c>
      <c r="O2" s="117" t="s">
        <v>2230</v>
      </c>
      <c r="P2" s="106" t="s">
        <v>2231</v>
      </c>
      <c r="Q2" s="117" t="s">
        <v>2232</v>
      </c>
      <c r="R2" s="106" t="s">
        <v>2233</v>
      </c>
      <c r="S2" s="117" t="s">
        <v>2234</v>
      </c>
      <c r="T2" s="113" t="s">
        <v>2235</v>
      </c>
      <c r="U2" s="115" t="s">
        <v>2236</v>
      </c>
    </row>
    <row r="3" spans="1:21" x14ac:dyDescent="0.3">
      <c r="A3" s="108" t="s">
        <v>2237</v>
      </c>
      <c r="B3" t="s">
        <v>2238</v>
      </c>
      <c r="C3" t="s">
        <v>2239</v>
      </c>
      <c r="D3">
        <v>2015</v>
      </c>
      <c r="E3" s="109" t="s">
        <v>2240</v>
      </c>
      <c r="F3" s="108">
        <v>398</v>
      </c>
      <c r="G3">
        <v>0</v>
      </c>
      <c r="H3">
        <v>0</v>
      </c>
      <c r="I3" s="109">
        <v>0</v>
      </c>
      <c r="J3" s="108">
        <v>239</v>
      </c>
      <c r="K3">
        <v>26</v>
      </c>
      <c r="L3">
        <v>9</v>
      </c>
      <c r="M3" s="109">
        <v>17</v>
      </c>
      <c r="N3" s="108">
        <v>183</v>
      </c>
      <c r="O3" s="109">
        <v>60</v>
      </c>
      <c r="P3" s="108">
        <v>349</v>
      </c>
      <c r="Q3" s="109">
        <v>0</v>
      </c>
      <c r="R3" s="108">
        <v>1169</v>
      </c>
      <c r="S3" s="109">
        <v>86</v>
      </c>
      <c r="T3" s="108">
        <v>2016</v>
      </c>
      <c r="U3" s="109">
        <v>2016</v>
      </c>
    </row>
    <row r="4" spans="1:21" x14ac:dyDescent="0.3">
      <c r="A4" s="108" t="s">
        <v>2237</v>
      </c>
      <c r="B4" t="s">
        <v>2238</v>
      </c>
      <c r="C4" t="s">
        <v>2239</v>
      </c>
      <c r="D4">
        <v>2016</v>
      </c>
      <c r="E4" s="109" t="s">
        <v>2240</v>
      </c>
      <c r="F4" s="108">
        <v>398</v>
      </c>
      <c r="G4">
        <v>0</v>
      </c>
      <c r="H4">
        <v>0</v>
      </c>
      <c r="I4" s="109">
        <v>0</v>
      </c>
      <c r="J4" s="108">
        <v>239</v>
      </c>
      <c r="K4">
        <v>24</v>
      </c>
      <c r="L4">
        <v>11</v>
      </c>
      <c r="M4" s="109">
        <v>13</v>
      </c>
      <c r="N4" s="108">
        <v>183</v>
      </c>
      <c r="O4" s="109">
        <v>29</v>
      </c>
      <c r="P4" s="108">
        <v>349</v>
      </c>
      <c r="Q4" s="109">
        <v>0</v>
      </c>
      <c r="R4" s="108">
        <v>1169</v>
      </c>
      <c r="S4" s="109">
        <v>53</v>
      </c>
      <c r="T4" s="108">
        <v>2016</v>
      </c>
      <c r="U4" s="109">
        <v>2016</v>
      </c>
    </row>
    <row r="5" spans="1:21" x14ac:dyDescent="0.3">
      <c r="A5" s="108" t="s">
        <v>2237</v>
      </c>
      <c r="B5" t="s">
        <v>2238</v>
      </c>
      <c r="C5" t="s">
        <v>2239</v>
      </c>
      <c r="D5">
        <v>2017</v>
      </c>
      <c r="E5" s="109" t="s">
        <v>2240</v>
      </c>
      <c r="F5" s="108">
        <v>398</v>
      </c>
      <c r="G5">
        <v>0</v>
      </c>
      <c r="H5">
        <v>0</v>
      </c>
      <c r="I5" s="109">
        <v>0</v>
      </c>
      <c r="J5" s="108">
        <v>239</v>
      </c>
      <c r="K5">
        <v>6</v>
      </c>
      <c r="L5">
        <v>0</v>
      </c>
      <c r="M5" s="109">
        <v>6</v>
      </c>
      <c r="N5" s="108">
        <v>183</v>
      </c>
      <c r="O5" s="109">
        <v>79</v>
      </c>
      <c r="P5" s="108">
        <v>349</v>
      </c>
      <c r="Q5" s="109">
        <v>0</v>
      </c>
      <c r="R5" s="108">
        <v>1169</v>
      </c>
      <c r="S5" s="109">
        <v>85</v>
      </c>
      <c r="T5" s="108">
        <v>2017</v>
      </c>
      <c r="U5" s="109">
        <v>2016</v>
      </c>
    </row>
    <row r="6" spans="1:21" x14ac:dyDescent="0.3">
      <c r="A6" s="108" t="s">
        <v>2237</v>
      </c>
      <c r="B6" t="s">
        <v>2238</v>
      </c>
      <c r="C6" t="s">
        <v>2241</v>
      </c>
      <c r="D6">
        <v>2018</v>
      </c>
      <c r="E6" s="109" t="s">
        <v>2240</v>
      </c>
      <c r="F6" s="108">
        <v>398</v>
      </c>
      <c r="G6">
        <v>0</v>
      </c>
      <c r="H6">
        <v>0</v>
      </c>
      <c r="I6" s="109">
        <v>0</v>
      </c>
      <c r="J6" s="108">
        <v>239</v>
      </c>
      <c r="K6">
        <v>0</v>
      </c>
      <c r="L6">
        <v>0</v>
      </c>
      <c r="M6" s="109">
        <v>0</v>
      </c>
      <c r="N6" s="108">
        <v>183</v>
      </c>
      <c r="O6" s="109">
        <v>102</v>
      </c>
      <c r="P6" s="108">
        <v>349</v>
      </c>
      <c r="Q6" s="109">
        <v>0</v>
      </c>
      <c r="R6" s="108">
        <v>1169</v>
      </c>
      <c r="S6" s="109">
        <v>102</v>
      </c>
      <c r="T6" s="108">
        <v>2018</v>
      </c>
      <c r="U6" s="109">
        <v>2016</v>
      </c>
    </row>
    <row r="7" spans="1:21" x14ac:dyDescent="0.3">
      <c r="A7" s="108" t="s">
        <v>2237</v>
      </c>
      <c r="B7" t="s">
        <v>2238</v>
      </c>
      <c r="C7" t="s">
        <v>2241</v>
      </c>
      <c r="D7">
        <v>2019</v>
      </c>
      <c r="E7" s="109" t="s">
        <v>2240</v>
      </c>
      <c r="F7" s="108">
        <v>398</v>
      </c>
      <c r="G7">
        <v>0</v>
      </c>
      <c r="H7">
        <v>0</v>
      </c>
      <c r="I7" s="109">
        <v>0</v>
      </c>
      <c r="J7" s="108">
        <v>239</v>
      </c>
      <c r="K7">
        <v>0</v>
      </c>
      <c r="L7">
        <v>0</v>
      </c>
      <c r="M7" s="109">
        <v>0</v>
      </c>
      <c r="N7" s="108">
        <v>183</v>
      </c>
      <c r="O7" s="109">
        <v>111</v>
      </c>
      <c r="P7" s="108">
        <v>349</v>
      </c>
      <c r="Q7" s="109">
        <v>0</v>
      </c>
      <c r="R7" s="108">
        <v>1169</v>
      </c>
      <c r="S7" s="109">
        <v>111</v>
      </c>
      <c r="T7" s="108">
        <v>2019</v>
      </c>
      <c r="U7" s="109">
        <v>2016</v>
      </c>
    </row>
    <row r="8" spans="1:21" x14ac:dyDescent="0.3">
      <c r="A8" s="108" t="s">
        <v>2242</v>
      </c>
      <c r="B8" t="s">
        <v>2243</v>
      </c>
      <c r="C8" t="s">
        <v>2244</v>
      </c>
      <c r="D8">
        <v>2016</v>
      </c>
      <c r="E8" s="109" t="s">
        <v>2240</v>
      </c>
      <c r="F8" s="108">
        <v>429</v>
      </c>
      <c r="G8">
        <v>0</v>
      </c>
      <c r="H8">
        <v>0</v>
      </c>
      <c r="I8" s="109">
        <v>0</v>
      </c>
      <c r="J8" s="108">
        <v>307</v>
      </c>
      <c r="K8">
        <v>0</v>
      </c>
      <c r="L8">
        <v>0</v>
      </c>
      <c r="M8" s="109">
        <v>0</v>
      </c>
      <c r="N8" s="108">
        <v>281</v>
      </c>
      <c r="O8" s="109">
        <v>0</v>
      </c>
      <c r="P8" s="108">
        <v>748</v>
      </c>
      <c r="Q8" s="109">
        <v>235</v>
      </c>
      <c r="R8" s="108">
        <v>1765</v>
      </c>
      <c r="S8" s="109">
        <v>235</v>
      </c>
      <c r="T8" s="108">
        <v>2016</v>
      </c>
      <c r="U8" s="109">
        <v>2016</v>
      </c>
    </row>
    <row r="9" spans="1:21" x14ac:dyDescent="0.3">
      <c r="A9" s="108" t="s">
        <v>2242</v>
      </c>
      <c r="B9" t="s">
        <v>2243</v>
      </c>
      <c r="C9" t="s">
        <v>2244</v>
      </c>
      <c r="D9">
        <v>2017</v>
      </c>
      <c r="E9" s="109" t="s">
        <v>2240</v>
      </c>
      <c r="F9" s="108">
        <v>429</v>
      </c>
      <c r="G9">
        <v>0</v>
      </c>
      <c r="H9">
        <v>0</v>
      </c>
      <c r="I9" s="109">
        <v>0</v>
      </c>
      <c r="J9" s="108">
        <v>307</v>
      </c>
      <c r="K9">
        <v>0</v>
      </c>
      <c r="L9">
        <v>0</v>
      </c>
      <c r="M9" s="109">
        <v>0</v>
      </c>
      <c r="N9" s="108">
        <v>281</v>
      </c>
      <c r="O9" s="109">
        <v>0</v>
      </c>
      <c r="P9" s="108">
        <v>748</v>
      </c>
      <c r="Q9" s="109">
        <v>133</v>
      </c>
      <c r="R9" s="108">
        <v>1765</v>
      </c>
      <c r="S9" s="109">
        <v>133</v>
      </c>
      <c r="T9" s="108">
        <v>2017</v>
      </c>
      <c r="U9" s="109">
        <v>2016</v>
      </c>
    </row>
    <row r="10" spans="1:21" x14ac:dyDescent="0.3">
      <c r="A10" s="108" t="s">
        <v>2242</v>
      </c>
      <c r="B10" t="s">
        <v>2243</v>
      </c>
      <c r="C10" t="s">
        <v>2245</v>
      </c>
      <c r="D10">
        <v>2018</v>
      </c>
      <c r="E10" s="109" t="s">
        <v>2240</v>
      </c>
      <c r="F10" s="108">
        <v>429</v>
      </c>
      <c r="G10">
        <v>0</v>
      </c>
      <c r="H10">
        <v>0</v>
      </c>
      <c r="I10" s="109">
        <v>0</v>
      </c>
      <c r="J10" s="108">
        <v>307</v>
      </c>
      <c r="K10">
        <v>0</v>
      </c>
      <c r="L10">
        <v>0</v>
      </c>
      <c r="M10" s="109">
        <v>0</v>
      </c>
      <c r="N10" s="108">
        <v>281</v>
      </c>
      <c r="O10" s="109">
        <v>0</v>
      </c>
      <c r="P10" s="108">
        <v>748</v>
      </c>
      <c r="Q10" s="109">
        <v>16</v>
      </c>
      <c r="R10" s="108">
        <v>1765</v>
      </c>
      <c r="S10" s="109">
        <v>16</v>
      </c>
      <c r="T10" s="108">
        <v>2018</v>
      </c>
      <c r="U10" s="109">
        <v>2016</v>
      </c>
    </row>
    <row r="11" spans="1:21" x14ac:dyDescent="0.3">
      <c r="A11" s="108" t="s">
        <v>2246</v>
      </c>
      <c r="B11" t="s">
        <v>2247</v>
      </c>
      <c r="C11" t="s">
        <v>2248</v>
      </c>
      <c r="D11">
        <v>2017</v>
      </c>
      <c r="E11" s="109" t="s">
        <v>2240</v>
      </c>
      <c r="F11" s="108">
        <v>145</v>
      </c>
      <c r="G11">
        <v>0</v>
      </c>
      <c r="H11">
        <v>0</v>
      </c>
      <c r="I11" s="109">
        <v>0</v>
      </c>
      <c r="J11" s="108">
        <v>108</v>
      </c>
      <c r="K11">
        <v>2</v>
      </c>
      <c r="L11">
        <v>2</v>
      </c>
      <c r="M11" s="109">
        <v>0</v>
      </c>
      <c r="N11" s="108">
        <v>115</v>
      </c>
      <c r="O11" s="109">
        <v>6</v>
      </c>
      <c r="P11" s="108">
        <v>271</v>
      </c>
      <c r="Q11" s="109">
        <v>0</v>
      </c>
      <c r="R11" s="108">
        <v>639</v>
      </c>
      <c r="S11" s="109">
        <v>8</v>
      </c>
      <c r="T11" s="108">
        <v>2017</v>
      </c>
      <c r="U11" s="109">
        <v>2016</v>
      </c>
    </row>
    <row r="12" spans="1:21" x14ac:dyDescent="0.3">
      <c r="A12" s="108" t="s">
        <v>2246</v>
      </c>
      <c r="B12" t="s">
        <v>2247</v>
      </c>
      <c r="C12" t="s">
        <v>2249</v>
      </c>
      <c r="D12">
        <v>2018</v>
      </c>
      <c r="E12" s="109" t="s">
        <v>2240</v>
      </c>
      <c r="F12" s="108">
        <v>145</v>
      </c>
      <c r="G12">
        <v>0</v>
      </c>
      <c r="H12">
        <v>0</v>
      </c>
      <c r="I12" s="109">
        <v>0</v>
      </c>
      <c r="J12" s="108">
        <v>108</v>
      </c>
      <c r="K12">
        <v>36</v>
      </c>
      <c r="L12">
        <v>36</v>
      </c>
      <c r="M12" s="109">
        <v>0</v>
      </c>
      <c r="N12" s="108">
        <v>115</v>
      </c>
      <c r="O12" s="109">
        <v>15</v>
      </c>
      <c r="P12" s="108">
        <v>271</v>
      </c>
      <c r="Q12" s="109">
        <v>0</v>
      </c>
      <c r="R12" s="108">
        <v>639</v>
      </c>
      <c r="S12" s="109">
        <v>51</v>
      </c>
      <c r="T12" s="108">
        <v>2018</v>
      </c>
      <c r="U12" s="109">
        <v>2016</v>
      </c>
    </row>
    <row r="13" spans="1:21" x14ac:dyDescent="0.3">
      <c r="A13" s="108" t="s">
        <v>2246</v>
      </c>
      <c r="B13" t="s">
        <v>2247</v>
      </c>
      <c r="C13" t="s">
        <v>2249</v>
      </c>
      <c r="D13">
        <v>2019</v>
      </c>
      <c r="E13" s="109" t="s">
        <v>2240</v>
      </c>
      <c r="F13" s="108">
        <v>145</v>
      </c>
      <c r="G13">
        <v>0</v>
      </c>
      <c r="H13">
        <v>0</v>
      </c>
      <c r="I13" s="109">
        <v>0</v>
      </c>
      <c r="J13" s="108">
        <v>108</v>
      </c>
      <c r="K13">
        <v>1</v>
      </c>
      <c r="L13">
        <v>1</v>
      </c>
      <c r="M13" s="109">
        <v>0</v>
      </c>
      <c r="N13" s="108">
        <v>115</v>
      </c>
      <c r="O13" s="109">
        <v>16</v>
      </c>
      <c r="P13" s="108">
        <v>271</v>
      </c>
      <c r="Q13" s="109">
        <v>0</v>
      </c>
      <c r="R13" s="108">
        <v>639</v>
      </c>
      <c r="S13" s="109">
        <v>17</v>
      </c>
      <c r="T13" s="108">
        <v>2019</v>
      </c>
      <c r="U13" s="109">
        <v>2016</v>
      </c>
    </row>
    <row r="14" spans="1:21" x14ac:dyDescent="0.3">
      <c r="A14" s="108" t="s">
        <v>2237</v>
      </c>
      <c r="B14" t="s">
        <v>2250</v>
      </c>
      <c r="C14" t="s">
        <v>2239</v>
      </c>
      <c r="D14">
        <v>2017</v>
      </c>
      <c r="E14" s="109" t="s">
        <v>2240</v>
      </c>
      <c r="F14" s="108">
        <v>9706</v>
      </c>
      <c r="G14">
        <v>182</v>
      </c>
      <c r="H14">
        <v>182</v>
      </c>
      <c r="I14" s="109">
        <v>0</v>
      </c>
      <c r="J14" s="108">
        <v>5800</v>
      </c>
      <c r="K14">
        <v>76</v>
      </c>
      <c r="L14">
        <v>76</v>
      </c>
      <c r="M14" s="109">
        <v>0</v>
      </c>
      <c r="N14" s="108">
        <v>6453</v>
      </c>
      <c r="O14" s="109">
        <v>4388</v>
      </c>
      <c r="P14" s="108">
        <v>14331</v>
      </c>
      <c r="Q14" s="109">
        <v>3117</v>
      </c>
      <c r="R14" s="108">
        <v>36290</v>
      </c>
      <c r="S14" s="109">
        <v>7763</v>
      </c>
      <c r="T14" s="108">
        <v>2017</v>
      </c>
      <c r="U14" s="109">
        <v>2016</v>
      </c>
    </row>
    <row r="15" spans="1:21" x14ac:dyDescent="0.3">
      <c r="A15" s="108" t="s">
        <v>2237</v>
      </c>
      <c r="B15" t="s">
        <v>2250</v>
      </c>
      <c r="C15" t="s">
        <v>2241</v>
      </c>
      <c r="D15">
        <v>2018</v>
      </c>
      <c r="E15" s="109" t="s">
        <v>2240</v>
      </c>
      <c r="F15" s="108">
        <v>9706</v>
      </c>
      <c r="G15">
        <v>0</v>
      </c>
      <c r="H15">
        <v>0</v>
      </c>
      <c r="I15" s="109">
        <v>0</v>
      </c>
      <c r="J15" s="108">
        <v>5800</v>
      </c>
      <c r="K15">
        <v>1</v>
      </c>
      <c r="L15">
        <v>1</v>
      </c>
      <c r="M15" s="109">
        <v>0</v>
      </c>
      <c r="N15" s="108">
        <v>6453</v>
      </c>
      <c r="O15" s="109">
        <v>1</v>
      </c>
      <c r="P15" s="108">
        <v>14331</v>
      </c>
      <c r="Q15" s="109">
        <v>1178</v>
      </c>
      <c r="R15" s="108">
        <v>36290</v>
      </c>
      <c r="S15" s="109">
        <v>1180</v>
      </c>
      <c r="T15" s="108">
        <v>2018</v>
      </c>
      <c r="U15" s="109">
        <v>2016</v>
      </c>
    </row>
    <row r="16" spans="1:21" x14ac:dyDescent="0.3">
      <c r="A16" s="108" t="s">
        <v>2237</v>
      </c>
      <c r="B16" t="s">
        <v>2250</v>
      </c>
      <c r="C16" t="s">
        <v>2241</v>
      </c>
      <c r="D16">
        <v>2019</v>
      </c>
      <c r="E16" s="109" t="s">
        <v>2240</v>
      </c>
      <c r="F16" s="108">
        <v>9706</v>
      </c>
      <c r="G16">
        <v>3</v>
      </c>
      <c r="H16">
        <v>3</v>
      </c>
      <c r="I16" s="109">
        <v>0</v>
      </c>
      <c r="J16" s="108">
        <v>5800</v>
      </c>
      <c r="K16">
        <v>13</v>
      </c>
      <c r="L16">
        <v>13</v>
      </c>
      <c r="M16" s="109">
        <v>0</v>
      </c>
      <c r="N16" s="108">
        <v>6453</v>
      </c>
      <c r="O16" s="109">
        <v>3</v>
      </c>
      <c r="P16" s="108">
        <v>14331</v>
      </c>
      <c r="Q16" s="109">
        <v>1673</v>
      </c>
      <c r="R16" s="108">
        <v>36290</v>
      </c>
      <c r="S16" s="109">
        <v>1692</v>
      </c>
      <c r="T16" s="108">
        <v>2019</v>
      </c>
      <c r="U16" s="109">
        <v>2016</v>
      </c>
    </row>
    <row r="17" spans="1:21" x14ac:dyDescent="0.3">
      <c r="A17" s="108" t="s">
        <v>2251</v>
      </c>
      <c r="B17" t="s">
        <v>2252</v>
      </c>
      <c r="C17" t="s">
        <v>2239</v>
      </c>
      <c r="D17">
        <v>2016</v>
      </c>
      <c r="E17" s="109" t="s">
        <v>2240</v>
      </c>
      <c r="F17" s="108">
        <v>622</v>
      </c>
      <c r="G17">
        <v>0</v>
      </c>
      <c r="H17">
        <v>0</v>
      </c>
      <c r="I17" s="109">
        <v>0</v>
      </c>
      <c r="J17" s="108">
        <v>399</v>
      </c>
      <c r="K17">
        <v>0</v>
      </c>
      <c r="L17">
        <v>0</v>
      </c>
      <c r="M17" s="109">
        <v>0</v>
      </c>
      <c r="N17" s="108">
        <v>446</v>
      </c>
      <c r="O17" s="109">
        <v>0</v>
      </c>
      <c r="P17" s="108">
        <v>1104</v>
      </c>
      <c r="Q17" s="109">
        <v>0</v>
      </c>
      <c r="R17" s="108">
        <v>2571</v>
      </c>
      <c r="S17" s="109">
        <v>0</v>
      </c>
      <c r="T17" s="108">
        <v>2016</v>
      </c>
      <c r="U17" s="109">
        <v>2016</v>
      </c>
    </row>
    <row r="18" spans="1:21" x14ac:dyDescent="0.3">
      <c r="A18" s="108" t="s">
        <v>2251</v>
      </c>
      <c r="B18" t="s">
        <v>2252</v>
      </c>
      <c r="C18" t="s">
        <v>2239</v>
      </c>
      <c r="D18">
        <v>2017</v>
      </c>
      <c r="E18" s="109" t="s">
        <v>2240</v>
      </c>
      <c r="F18" s="108">
        <v>622</v>
      </c>
      <c r="G18">
        <v>0</v>
      </c>
      <c r="H18">
        <v>0</v>
      </c>
      <c r="I18" s="109">
        <v>0</v>
      </c>
      <c r="J18" s="108">
        <v>399</v>
      </c>
      <c r="K18">
        <v>0</v>
      </c>
      <c r="L18">
        <v>0</v>
      </c>
      <c r="M18" s="109">
        <v>0</v>
      </c>
      <c r="N18" s="108">
        <v>446</v>
      </c>
      <c r="O18" s="109">
        <v>5</v>
      </c>
      <c r="P18" s="108">
        <v>1104</v>
      </c>
      <c r="Q18" s="109">
        <v>0</v>
      </c>
      <c r="R18" s="108">
        <v>2571</v>
      </c>
      <c r="S18" s="109">
        <v>5</v>
      </c>
      <c r="T18" s="108">
        <v>2017</v>
      </c>
      <c r="U18" s="109">
        <v>2016</v>
      </c>
    </row>
    <row r="19" spans="1:21" x14ac:dyDescent="0.3">
      <c r="A19" s="108" t="s">
        <v>2251</v>
      </c>
      <c r="B19" t="s">
        <v>2252</v>
      </c>
      <c r="C19" t="s">
        <v>2241</v>
      </c>
      <c r="D19">
        <v>2018</v>
      </c>
      <c r="E19" s="109" t="s">
        <v>2240</v>
      </c>
      <c r="F19" s="108">
        <v>622</v>
      </c>
      <c r="G19">
        <v>0</v>
      </c>
      <c r="H19">
        <v>0</v>
      </c>
      <c r="I19" s="109">
        <v>0</v>
      </c>
      <c r="J19" s="108">
        <v>399</v>
      </c>
      <c r="K19">
        <v>0</v>
      </c>
      <c r="L19">
        <v>0</v>
      </c>
      <c r="M19" s="109">
        <v>0</v>
      </c>
      <c r="N19" s="108">
        <v>446</v>
      </c>
      <c r="O19" s="109">
        <v>0</v>
      </c>
      <c r="P19" s="108">
        <v>1104</v>
      </c>
      <c r="Q19" s="109">
        <v>0</v>
      </c>
      <c r="R19" s="108">
        <v>2571</v>
      </c>
      <c r="S19" s="109">
        <v>0</v>
      </c>
      <c r="T19" s="108">
        <v>2018</v>
      </c>
      <c r="U19" s="109">
        <v>2016</v>
      </c>
    </row>
    <row r="20" spans="1:21" x14ac:dyDescent="0.3">
      <c r="A20" s="108" t="s">
        <v>2251</v>
      </c>
      <c r="B20" t="s">
        <v>2252</v>
      </c>
      <c r="C20" t="s">
        <v>2241</v>
      </c>
      <c r="D20">
        <v>2019</v>
      </c>
      <c r="E20" s="109" t="s">
        <v>2240</v>
      </c>
      <c r="F20" s="108">
        <v>622</v>
      </c>
      <c r="G20">
        <v>0</v>
      </c>
      <c r="H20">
        <v>0</v>
      </c>
      <c r="I20" s="109">
        <v>0</v>
      </c>
      <c r="J20" s="108">
        <v>399</v>
      </c>
      <c r="K20">
        <v>0</v>
      </c>
      <c r="L20">
        <v>0</v>
      </c>
      <c r="M20" s="109">
        <v>0</v>
      </c>
      <c r="N20" s="108">
        <v>446</v>
      </c>
      <c r="O20" s="109">
        <v>6</v>
      </c>
      <c r="P20" s="108">
        <v>1104</v>
      </c>
      <c r="Q20" s="109">
        <v>58</v>
      </c>
      <c r="R20" s="108">
        <v>2571</v>
      </c>
      <c r="S20" s="109">
        <v>64</v>
      </c>
      <c r="T20" s="108">
        <v>2019</v>
      </c>
      <c r="U20" s="109">
        <v>2016</v>
      </c>
    </row>
    <row r="21" spans="1:21" x14ac:dyDescent="0.3">
      <c r="A21" s="108" t="s">
        <v>2253</v>
      </c>
      <c r="B21" t="s">
        <v>2254</v>
      </c>
      <c r="C21" t="s">
        <v>2249</v>
      </c>
      <c r="D21">
        <v>2018</v>
      </c>
      <c r="E21" s="109" t="s">
        <v>2240</v>
      </c>
      <c r="F21" s="108">
        <v>0</v>
      </c>
      <c r="G21">
        <v>0</v>
      </c>
      <c r="H21">
        <v>0</v>
      </c>
      <c r="I21" s="109">
        <v>0</v>
      </c>
      <c r="J21" s="108">
        <v>0</v>
      </c>
      <c r="K21">
        <v>0</v>
      </c>
      <c r="L21">
        <v>0</v>
      </c>
      <c r="M21" s="109">
        <v>0</v>
      </c>
      <c r="N21" s="108">
        <v>0</v>
      </c>
      <c r="O21" s="109">
        <v>20</v>
      </c>
      <c r="P21" s="108">
        <v>0</v>
      </c>
      <c r="Q21" s="109">
        <v>0</v>
      </c>
      <c r="R21" s="108">
        <v>0</v>
      </c>
      <c r="S21" s="109">
        <v>20</v>
      </c>
      <c r="T21" s="108">
        <v>2018</v>
      </c>
      <c r="U21" s="109">
        <v>2016</v>
      </c>
    </row>
    <row r="22" spans="1:21" x14ac:dyDescent="0.3">
      <c r="A22" s="108" t="s">
        <v>2253</v>
      </c>
      <c r="B22" t="s">
        <v>2254</v>
      </c>
      <c r="C22" t="s">
        <v>2249</v>
      </c>
      <c r="D22">
        <v>2019</v>
      </c>
      <c r="E22" s="109" t="s">
        <v>2240</v>
      </c>
      <c r="F22" s="108">
        <v>0</v>
      </c>
      <c r="G22">
        <v>0</v>
      </c>
      <c r="H22">
        <v>0</v>
      </c>
      <c r="I22" s="109">
        <v>0</v>
      </c>
      <c r="J22" s="108">
        <v>0</v>
      </c>
      <c r="K22">
        <v>0</v>
      </c>
      <c r="L22">
        <v>0</v>
      </c>
      <c r="M22" s="109">
        <v>0</v>
      </c>
      <c r="N22" s="108">
        <v>0</v>
      </c>
      <c r="O22" s="109">
        <v>4</v>
      </c>
      <c r="P22" s="108">
        <v>0</v>
      </c>
      <c r="Q22" s="109">
        <v>5</v>
      </c>
      <c r="R22" s="108">
        <v>0</v>
      </c>
      <c r="S22" s="109">
        <v>9</v>
      </c>
      <c r="T22" s="108">
        <v>2019</v>
      </c>
      <c r="U22" s="109">
        <v>2016</v>
      </c>
    </row>
    <row r="23" spans="1:21" x14ac:dyDescent="0.3">
      <c r="A23" s="108" t="s">
        <v>2255</v>
      </c>
      <c r="B23" t="s">
        <v>2256</v>
      </c>
      <c r="C23" t="s">
        <v>2239</v>
      </c>
      <c r="D23">
        <v>2015</v>
      </c>
      <c r="E23" s="109" t="s">
        <v>2240</v>
      </c>
      <c r="F23" s="108">
        <v>2321</v>
      </c>
      <c r="G23">
        <v>0</v>
      </c>
      <c r="H23">
        <v>0</v>
      </c>
      <c r="I23" s="109">
        <v>0</v>
      </c>
      <c r="J23" s="108">
        <v>1145</v>
      </c>
      <c r="K23">
        <v>0</v>
      </c>
      <c r="L23">
        <v>0</v>
      </c>
      <c r="M23" s="109">
        <v>0</v>
      </c>
      <c r="N23" s="108">
        <v>1018</v>
      </c>
      <c r="O23" s="109">
        <v>456</v>
      </c>
      <c r="P23" s="108">
        <v>1844</v>
      </c>
      <c r="Q23" s="109">
        <v>1296</v>
      </c>
      <c r="R23" s="108">
        <v>6328</v>
      </c>
      <c r="S23" s="109">
        <v>1752</v>
      </c>
      <c r="T23" s="108">
        <v>2016</v>
      </c>
      <c r="U23" s="109">
        <v>2016</v>
      </c>
    </row>
    <row r="24" spans="1:21" x14ac:dyDescent="0.3">
      <c r="A24" s="108" t="s">
        <v>2255</v>
      </c>
      <c r="B24" t="s">
        <v>2256</v>
      </c>
      <c r="C24" t="s">
        <v>2239</v>
      </c>
      <c r="D24">
        <v>2016</v>
      </c>
      <c r="E24" s="109" t="s">
        <v>2240</v>
      </c>
      <c r="F24" s="108">
        <v>2321</v>
      </c>
      <c r="G24">
        <v>0</v>
      </c>
      <c r="H24">
        <v>0</v>
      </c>
      <c r="I24" s="109">
        <v>0</v>
      </c>
      <c r="J24" s="108">
        <v>1145</v>
      </c>
      <c r="K24">
        <v>5</v>
      </c>
      <c r="L24">
        <v>5</v>
      </c>
      <c r="M24" s="109">
        <v>0</v>
      </c>
      <c r="N24" s="108">
        <v>1018</v>
      </c>
      <c r="O24" s="109">
        <v>395</v>
      </c>
      <c r="P24" s="108">
        <v>1844</v>
      </c>
      <c r="Q24" s="109">
        <v>689</v>
      </c>
      <c r="R24" s="108">
        <v>6328</v>
      </c>
      <c r="S24" s="109">
        <v>1089</v>
      </c>
      <c r="T24" s="108">
        <v>2016</v>
      </c>
      <c r="U24" s="109">
        <v>2016</v>
      </c>
    </row>
    <row r="25" spans="1:21" x14ac:dyDescent="0.3">
      <c r="A25" s="108" t="s">
        <v>2255</v>
      </c>
      <c r="B25" t="s">
        <v>2256</v>
      </c>
      <c r="C25" t="s">
        <v>2239</v>
      </c>
      <c r="D25">
        <v>2017</v>
      </c>
      <c r="E25" s="109" t="s">
        <v>2240</v>
      </c>
      <c r="F25" s="108">
        <v>2321</v>
      </c>
      <c r="G25">
        <v>0</v>
      </c>
      <c r="H25">
        <v>0</v>
      </c>
      <c r="I25" s="109">
        <v>0</v>
      </c>
      <c r="J25" s="108">
        <v>1145</v>
      </c>
      <c r="K25">
        <v>20</v>
      </c>
      <c r="L25">
        <v>20</v>
      </c>
      <c r="M25" s="109">
        <v>0</v>
      </c>
      <c r="N25" s="108">
        <v>1018</v>
      </c>
      <c r="O25" s="109">
        <v>480</v>
      </c>
      <c r="P25" s="108">
        <v>1844</v>
      </c>
      <c r="Q25" s="109">
        <v>542</v>
      </c>
      <c r="R25" s="108">
        <v>6328</v>
      </c>
      <c r="S25" s="109">
        <v>1042</v>
      </c>
      <c r="T25" s="108">
        <v>2017</v>
      </c>
      <c r="U25" s="109">
        <v>2016</v>
      </c>
    </row>
    <row r="26" spans="1:21" x14ac:dyDescent="0.3">
      <c r="A26" s="108" t="s">
        <v>2255</v>
      </c>
      <c r="B26" t="s">
        <v>2256</v>
      </c>
      <c r="C26" t="s">
        <v>2241</v>
      </c>
      <c r="D26">
        <v>2018</v>
      </c>
      <c r="E26" s="109" t="s">
        <v>2240</v>
      </c>
      <c r="F26" s="108">
        <v>2321</v>
      </c>
      <c r="G26">
        <v>0</v>
      </c>
      <c r="H26">
        <v>0</v>
      </c>
      <c r="I26" s="109">
        <v>0</v>
      </c>
      <c r="J26" s="108">
        <v>1145</v>
      </c>
      <c r="K26">
        <v>2</v>
      </c>
      <c r="L26">
        <v>2</v>
      </c>
      <c r="M26" s="109">
        <v>0</v>
      </c>
      <c r="N26" s="108">
        <v>1018</v>
      </c>
      <c r="O26" s="109">
        <v>411</v>
      </c>
      <c r="P26" s="108">
        <v>1844</v>
      </c>
      <c r="Q26" s="109">
        <v>694</v>
      </c>
      <c r="R26" s="108">
        <v>6328</v>
      </c>
      <c r="S26" s="109">
        <v>1107</v>
      </c>
      <c r="T26" s="108">
        <v>2018</v>
      </c>
      <c r="U26" s="109">
        <v>2016</v>
      </c>
    </row>
    <row r="27" spans="1:21" x14ac:dyDescent="0.3">
      <c r="A27" s="108" t="s">
        <v>2255</v>
      </c>
      <c r="B27" t="s">
        <v>2256</v>
      </c>
      <c r="C27" t="s">
        <v>2241</v>
      </c>
      <c r="D27">
        <v>2019</v>
      </c>
      <c r="E27" s="109" t="s">
        <v>2240</v>
      </c>
      <c r="F27" s="108">
        <v>2321</v>
      </c>
      <c r="G27">
        <v>0</v>
      </c>
      <c r="H27">
        <v>0</v>
      </c>
      <c r="I27" s="109">
        <v>0</v>
      </c>
      <c r="J27" s="108">
        <v>1145</v>
      </c>
      <c r="K27">
        <v>60</v>
      </c>
      <c r="L27">
        <v>60</v>
      </c>
      <c r="M27" s="109">
        <v>0</v>
      </c>
      <c r="N27" s="108">
        <v>1018</v>
      </c>
      <c r="O27" s="109">
        <v>507</v>
      </c>
      <c r="P27" s="108">
        <v>1844</v>
      </c>
      <c r="Q27" s="109">
        <v>526</v>
      </c>
      <c r="R27" s="108">
        <v>6328</v>
      </c>
      <c r="S27" s="109">
        <v>1093</v>
      </c>
      <c r="T27" s="108">
        <v>2019</v>
      </c>
      <c r="U27" s="109">
        <v>2016</v>
      </c>
    </row>
    <row r="28" spans="1:21" x14ac:dyDescent="0.3">
      <c r="A28" s="108" t="s">
        <v>2255</v>
      </c>
      <c r="B28" t="s">
        <v>2257</v>
      </c>
      <c r="C28" t="s">
        <v>2239</v>
      </c>
      <c r="D28">
        <v>2015</v>
      </c>
      <c r="E28" s="109" t="s">
        <v>2240</v>
      </c>
      <c r="F28" s="108">
        <v>150</v>
      </c>
      <c r="G28">
        <v>36</v>
      </c>
      <c r="H28">
        <v>36</v>
      </c>
      <c r="I28" s="109">
        <v>0</v>
      </c>
      <c r="J28" s="108">
        <v>115</v>
      </c>
      <c r="K28">
        <v>32</v>
      </c>
      <c r="L28">
        <v>32</v>
      </c>
      <c r="M28" s="109">
        <v>0</v>
      </c>
      <c r="N28" s="108">
        <v>123</v>
      </c>
      <c r="O28" s="109">
        <v>24</v>
      </c>
      <c r="P28" s="108">
        <v>201</v>
      </c>
      <c r="Q28" s="109">
        <v>15</v>
      </c>
      <c r="R28" s="108">
        <v>589</v>
      </c>
      <c r="S28" s="109">
        <v>107</v>
      </c>
      <c r="T28" s="108">
        <v>2016</v>
      </c>
      <c r="U28" s="109">
        <v>2016</v>
      </c>
    </row>
    <row r="29" spans="1:21" x14ac:dyDescent="0.3">
      <c r="A29" s="108" t="s">
        <v>2255</v>
      </c>
      <c r="B29" t="s">
        <v>2257</v>
      </c>
      <c r="C29" t="s">
        <v>2239</v>
      </c>
      <c r="D29">
        <v>2016</v>
      </c>
      <c r="E29" s="109" t="s">
        <v>2240</v>
      </c>
      <c r="F29" s="108">
        <v>150</v>
      </c>
      <c r="G29">
        <v>0</v>
      </c>
      <c r="H29">
        <v>0</v>
      </c>
      <c r="I29" s="109">
        <v>0</v>
      </c>
      <c r="J29" s="108">
        <v>115</v>
      </c>
      <c r="K29">
        <v>0</v>
      </c>
      <c r="L29">
        <v>0</v>
      </c>
      <c r="M29" s="109">
        <v>0</v>
      </c>
      <c r="N29" s="108">
        <v>123</v>
      </c>
      <c r="O29" s="109">
        <v>0</v>
      </c>
      <c r="P29" s="108">
        <v>201</v>
      </c>
      <c r="Q29" s="109">
        <v>0</v>
      </c>
      <c r="R29" s="108">
        <v>589</v>
      </c>
      <c r="S29" s="109">
        <v>0</v>
      </c>
      <c r="T29" s="108">
        <v>2016</v>
      </c>
      <c r="U29" s="109">
        <v>2016</v>
      </c>
    </row>
    <row r="30" spans="1:21" x14ac:dyDescent="0.3">
      <c r="A30" s="108" t="s">
        <v>2255</v>
      </c>
      <c r="B30" t="s">
        <v>2257</v>
      </c>
      <c r="C30" t="s">
        <v>2239</v>
      </c>
      <c r="D30">
        <v>2017</v>
      </c>
      <c r="E30" s="109" t="s">
        <v>2240</v>
      </c>
      <c r="F30" s="108">
        <v>150</v>
      </c>
      <c r="G30">
        <v>0</v>
      </c>
      <c r="H30">
        <v>0</v>
      </c>
      <c r="I30" s="109">
        <v>0</v>
      </c>
      <c r="J30" s="108">
        <v>115</v>
      </c>
      <c r="K30">
        <v>0</v>
      </c>
      <c r="L30">
        <v>0</v>
      </c>
      <c r="M30" s="109">
        <v>0</v>
      </c>
      <c r="N30" s="108">
        <v>123</v>
      </c>
      <c r="O30" s="109">
        <v>3</v>
      </c>
      <c r="P30" s="108">
        <v>201</v>
      </c>
      <c r="Q30" s="109">
        <v>39</v>
      </c>
      <c r="R30" s="108">
        <v>589</v>
      </c>
      <c r="S30" s="109">
        <v>42</v>
      </c>
      <c r="T30" s="108">
        <v>2017</v>
      </c>
      <c r="U30" s="109">
        <v>2016</v>
      </c>
    </row>
    <row r="31" spans="1:21" x14ac:dyDescent="0.3">
      <c r="A31" s="108" t="s">
        <v>2255</v>
      </c>
      <c r="B31" t="s">
        <v>2257</v>
      </c>
      <c r="C31" t="s">
        <v>2241</v>
      </c>
      <c r="D31">
        <v>2018</v>
      </c>
      <c r="E31" s="109" t="s">
        <v>2240</v>
      </c>
      <c r="F31" s="108">
        <v>150</v>
      </c>
      <c r="G31">
        <v>0</v>
      </c>
      <c r="H31">
        <v>0</v>
      </c>
      <c r="I31" s="109">
        <v>0</v>
      </c>
      <c r="J31" s="108">
        <v>115</v>
      </c>
      <c r="K31">
        <v>0</v>
      </c>
      <c r="L31">
        <v>0</v>
      </c>
      <c r="M31" s="109">
        <v>0</v>
      </c>
      <c r="N31" s="108">
        <v>123</v>
      </c>
      <c r="O31" s="109">
        <v>14</v>
      </c>
      <c r="P31" s="108">
        <v>201</v>
      </c>
      <c r="Q31" s="109">
        <v>30</v>
      </c>
      <c r="R31" s="108">
        <v>589</v>
      </c>
      <c r="S31" s="109">
        <v>44</v>
      </c>
      <c r="T31" s="108">
        <v>2018</v>
      </c>
      <c r="U31" s="109">
        <v>2016</v>
      </c>
    </row>
    <row r="32" spans="1:21" x14ac:dyDescent="0.3">
      <c r="A32" s="108" t="s">
        <v>2255</v>
      </c>
      <c r="B32" t="s">
        <v>2257</v>
      </c>
      <c r="C32" t="s">
        <v>2241</v>
      </c>
      <c r="D32">
        <v>2019</v>
      </c>
      <c r="E32" s="109" t="s">
        <v>2240</v>
      </c>
      <c r="F32" s="108">
        <v>150</v>
      </c>
      <c r="G32">
        <v>0</v>
      </c>
      <c r="H32">
        <v>0</v>
      </c>
      <c r="I32" s="109">
        <v>0</v>
      </c>
      <c r="J32" s="108">
        <v>115</v>
      </c>
      <c r="K32">
        <v>0</v>
      </c>
      <c r="L32">
        <v>0</v>
      </c>
      <c r="M32" s="109">
        <v>0</v>
      </c>
      <c r="N32" s="108">
        <v>123</v>
      </c>
      <c r="O32" s="109">
        <v>0</v>
      </c>
      <c r="P32" s="108">
        <v>201</v>
      </c>
      <c r="Q32" s="109">
        <v>68</v>
      </c>
      <c r="R32" s="108">
        <v>589</v>
      </c>
      <c r="S32" s="109">
        <v>68</v>
      </c>
      <c r="T32" s="108">
        <v>2019</v>
      </c>
      <c r="U32" s="109">
        <v>2016</v>
      </c>
    </row>
    <row r="33" spans="1:21" x14ac:dyDescent="0.3">
      <c r="A33" s="108" t="s">
        <v>2246</v>
      </c>
      <c r="B33" t="s">
        <v>2258</v>
      </c>
      <c r="C33" t="s">
        <v>2249</v>
      </c>
      <c r="D33">
        <v>2018</v>
      </c>
      <c r="E33" s="109" t="s">
        <v>2240</v>
      </c>
      <c r="F33" s="108">
        <v>215</v>
      </c>
      <c r="G33">
        <v>0</v>
      </c>
      <c r="H33">
        <v>0</v>
      </c>
      <c r="I33" s="109">
        <v>0</v>
      </c>
      <c r="J33" s="108">
        <v>161</v>
      </c>
      <c r="K33">
        <v>0</v>
      </c>
      <c r="L33">
        <v>0</v>
      </c>
      <c r="M33" s="109">
        <v>0</v>
      </c>
      <c r="N33" s="108">
        <v>169</v>
      </c>
      <c r="O33" s="109">
        <v>0</v>
      </c>
      <c r="P33" s="108">
        <v>401</v>
      </c>
      <c r="Q33" s="109">
        <v>0</v>
      </c>
      <c r="R33" s="108">
        <v>946</v>
      </c>
      <c r="S33" s="109">
        <v>0</v>
      </c>
      <c r="T33" s="108">
        <v>2018</v>
      </c>
      <c r="U33" s="109">
        <v>2016</v>
      </c>
    </row>
    <row r="34" spans="1:21" x14ac:dyDescent="0.3">
      <c r="A34" s="108" t="s">
        <v>2246</v>
      </c>
      <c r="B34" t="s">
        <v>2258</v>
      </c>
      <c r="C34" t="s">
        <v>2249</v>
      </c>
      <c r="D34">
        <v>2019</v>
      </c>
      <c r="E34" s="109" t="s">
        <v>2240</v>
      </c>
      <c r="F34" s="108">
        <v>215</v>
      </c>
      <c r="G34">
        <v>0</v>
      </c>
      <c r="H34">
        <v>0</v>
      </c>
      <c r="I34" s="109">
        <v>0</v>
      </c>
      <c r="J34" s="108">
        <v>161</v>
      </c>
      <c r="K34">
        <v>0</v>
      </c>
      <c r="L34">
        <v>0</v>
      </c>
      <c r="M34" s="109">
        <v>0</v>
      </c>
      <c r="N34" s="108">
        <v>169</v>
      </c>
      <c r="O34" s="109">
        <v>0</v>
      </c>
      <c r="P34" s="108">
        <v>401</v>
      </c>
      <c r="Q34" s="109">
        <v>0</v>
      </c>
      <c r="R34" s="108">
        <v>946</v>
      </c>
      <c r="S34" s="109">
        <v>0</v>
      </c>
      <c r="T34" s="108">
        <v>2019</v>
      </c>
      <c r="U34" s="109">
        <v>2016</v>
      </c>
    </row>
    <row r="35" spans="1:21" x14ac:dyDescent="0.3">
      <c r="A35" s="108" t="s">
        <v>2237</v>
      </c>
      <c r="B35" t="s">
        <v>2259</v>
      </c>
      <c r="C35" t="s">
        <v>2239</v>
      </c>
      <c r="D35">
        <v>2015</v>
      </c>
      <c r="E35" s="109" t="s">
        <v>2240</v>
      </c>
      <c r="F35" s="108">
        <v>396</v>
      </c>
      <c r="G35">
        <v>0</v>
      </c>
      <c r="H35">
        <v>0</v>
      </c>
      <c r="I35" s="109">
        <v>0</v>
      </c>
      <c r="J35" s="108">
        <v>277</v>
      </c>
      <c r="K35">
        <v>0</v>
      </c>
      <c r="L35">
        <v>0</v>
      </c>
      <c r="M35" s="109">
        <v>0</v>
      </c>
      <c r="N35" s="108">
        <v>243</v>
      </c>
      <c r="O35" s="109">
        <v>2</v>
      </c>
      <c r="P35" s="108">
        <v>546</v>
      </c>
      <c r="Q35" s="109">
        <v>0</v>
      </c>
      <c r="R35" s="108">
        <v>1462</v>
      </c>
      <c r="S35" s="109">
        <v>2</v>
      </c>
      <c r="T35" s="108">
        <v>2016</v>
      </c>
      <c r="U35" s="109">
        <v>2016</v>
      </c>
    </row>
    <row r="36" spans="1:21" x14ac:dyDescent="0.3">
      <c r="A36" s="108" t="s">
        <v>2237</v>
      </c>
      <c r="B36" t="s">
        <v>2259</v>
      </c>
      <c r="C36" t="s">
        <v>2239</v>
      </c>
      <c r="D36">
        <v>2016</v>
      </c>
      <c r="E36" s="109" t="s">
        <v>2240</v>
      </c>
      <c r="F36" s="108">
        <v>396</v>
      </c>
      <c r="G36">
        <v>0</v>
      </c>
      <c r="H36">
        <v>0</v>
      </c>
      <c r="I36" s="109">
        <v>0</v>
      </c>
      <c r="J36" s="108">
        <v>277</v>
      </c>
      <c r="K36">
        <v>0</v>
      </c>
      <c r="L36">
        <v>0</v>
      </c>
      <c r="M36" s="109">
        <v>0</v>
      </c>
      <c r="N36" s="108">
        <v>243</v>
      </c>
      <c r="O36" s="109">
        <v>44</v>
      </c>
      <c r="P36" s="108">
        <v>546</v>
      </c>
      <c r="Q36" s="109">
        <v>1</v>
      </c>
      <c r="R36" s="108">
        <v>1462</v>
      </c>
      <c r="S36" s="109">
        <v>45</v>
      </c>
      <c r="T36" s="108">
        <v>2016</v>
      </c>
      <c r="U36" s="109">
        <v>2016</v>
      </c>
    </row>
    <row r="37" spans="1:21" x14ac:dyDescent="0.3">
      <c r="A37" s="108" t="s">
        <v>2237</v>
      </c>
      <c r="B37" t="s">
        <v>2259</v>
      </c>
      <c r="C37" t="s">
        <v>2239</v>
      </c>
      <c r="D37">
        <v>2017</v>
      </c>
      <c r="E37" s="109" t="s">
        <v>2240</v>
      </c>
      <c r="F37" s="108">
        <v>396</v>
      </c>
      <c r="G37">
        <v>0</v>
      </c>
      <c r="H37">
        <v>0</v>
      </c>
      <c r="I37" s="109">
        <v>0</v>
      </c>
      <c r="J37" s="108">
        <v>277</v>
      </c>
      <c r="K37">
        <v>0</v>
      </c>
      <c r="L37">
        <v>0</v>
      </c>
      <c r="M37" s="109">
        <v>0</v>
      </c>
      <c r="N37" s="108">
        <v>243</v>
      </c>
      <c r="O37" s="109">
        <v>9</v>
      </c>
      <c r="P37" s="108">
        <v>546</v>
      </c>
      <c r="Q37" s="109">
        <v>21</v>
      </c>
      <c r="R37" s="108">
        <v>1462</v>
      </c>
      <c r="S37" s="109">
        <v>30</v>
      </c>
      <c r="T37" s="108">
        <v>2017</v>
      </c>
      <c r="U37" s="109">
        <v>2016</v>
      </c>
    </row>
    <row r="38" spans="1:21" x14ac:dyDescent="0.3">
      <c r="A38" s="108" t="s">
        <v>2237</v>
      </c>
      <c r="B38" t="s">
        <v>2259</v>
      </c>
      <c r="C38" t="s">
        <v>2241</v>
      </c>
      <c r="D38">
        <v>2018</v>
      </c>
      <c r="E38" s="109" t="s">
        <v>2240</v>
      </c>
      <c r="F38" s="108">
        <v>396</v>
      </c>
      <c r="G38">
        <v>0</v>
      </c>
      <c r="H38">
        <v>0</v>
      </c>
      <c r="I38" s="109">
        <v>0</v>
      </c>
      <c r="J38" s="108">
        <v>277</v>
      </c>
      <c r="K38">
        <v>0</v>
      </c>
      <c r="L38">
        <v>0</v>
      </c>
      <c r="M38" s="109">
        <v>0</v>
      </c>
      <c r="N38" s="108">
        <v>243</v>
      </c>
      <c r="O38" s="109">
        <v>0</v>
      </c>
      <c r="P38" s="108">
        <v>546</v>
      </c>
      <c r="Q38" s="109">
        <v>68</v>
      </c>
      <c r="R38" s="108">
        <v>1462</v>
      </c>
      <c r="S38" s="109">
        <v>68</v>
      </c>
      <c r="T38" s="108">
        <v>2018</v>
      </c>
      <c r="U38" s="109">
        <v>2016</v>
      </c>
    </row>
    <row r="39" spans="1:21" x14ac:dyDescent="0.3">
      <c r="A39" s="108" t="s">
        <v>2237</v>
      </c>
      <c r="B39" t="s">
        <v>2259</v>
      </c>
      <c r="C39" t="s">
        <v>2241</v>
      </c>
      <c r="D39">
        <v>2019</v>
      </c>
      <c r="E39" s="109" t="s">
        <v>2240</v>
      </c>
      <c r="F39" s="108">
        <v>396</v>
      </c>
      <c r="G39">
        <v>0</v>
      </c>
      <c r="H39">
        <v>0</v>
      </c>
      <c r="I39" s="109">
        <v>0</v>
      </c>
      <c r="J39" s="108">
        <v>277</v>
      </c>
      <c r="K39">
        <v>0</v>
      </c>
      <c r="L39">
        <v>0</v>
      </c>
      <c r="M39" s="109">
        <v>0</v>
      </c>
      <c r="N39" s="108">
        <v>243</v>
      </c>
      <c r="O39" s="109">
        <v>63</v>
      </c>
      <c r="P39" s="108">
        <v>546</v>
      </c>
      <c r="Q39" s="109">
        <v>0</v>
      </c>
      <c r="R39" s="108">
        <v>1462</v>
      </c>
      <c r="S39" s="109">
        <v>63</v>
      </c>
      <c r="T39" s="108">
        <v>2019</v>
      </c>
      <c r="U39" s="109">
        <v>2016</v>
      </c>
    </row>
    <row r="40" spans="1:21" x14ac:dyDescent="0.3">
      <c r="A40" s="108" t="s">
        <v>2260</v>
      </c>
      <c r="B40" t="s">
        <v>2261</v>
      </c>
      <c r="C40" t="s">
        <v>2239</v>
      </c>
      <c r="D40">
        <v>2015</v>
      </c>
      <c r="E40" s="109" t="s">
        <v>2240</v>
      </c>
      <c r="F40" s="108">
        <v>211</v>
      </c>
      <c r="G40">
        <v>0</v>
      </c>
      <c r="H40">
        <v>0</v>
      </c>
      <c r="I40" s="109">
        <v>0</v>
      </c>
      <c r="J40" s="108">
        <v>163</v>
      </c>
      <c r="K40">
        <v>64</v>
      </c>
      <c r="L40">
        <v>0</v>
      </c>
      <c r="M40" s="109">
        <v>64</v>
      </c>
      <c r="N40" s="108">
        <v>121</v>
      </c>
      <c r="O40" s="109">
        <v>50</v>
      </c>
      <c r="P40" s="108">
        <v>470</v>
      </c>
      <c r="Q40" s="109">
        <v>0</v>
      </c>
      <c r="R40" s="108">
        <v>965</v>
      </c>
      <c r="S40" s="109">
        <v>114</v>
      </c>
      <c r="T40" s="108">
        <v>2016</v>
      </c>
      <c r="U40" s="109">
        <v>2016</v>
      </c>
    </row>
    <row r="41" spans="1:21" x14ac:dyDescent="0.3">
      <c r="A41" s="108" t="s">
        <v>2260</v>
      </c>
      <c r="B41" t="s">
        <v>2261</v>
      </c>
      <c r="C41" t="s">
        <v>2239</v>
      </c>
      <c r="D41">
        <v>2016</v>
      </c>
      <c r="E41" s="109" t="s">
        <v>2240</v>
      </c>
      <c r="F41" s="108">
        <v>211</v>
      </c>
      <c r="G41">
        <v>0</v>
      </c>
      <c r="H41">
        <v>0</v>
      </c>
      <c r="I41" s="109">
        <v>0</v>
      </c>
      <c r="J41" s="108">
        <v>163</v>
      </c>
      <c r="K41">
        <v>9</v>
      </c>
      <c r="L41">
        <v>0</v>
      </c>
      <c r="M41" s="109">
        <v>9</v>
      </c>
      <c r="N41" s="108">
        <v>121</v>
      </c>
      <c r="O41" s="109">
        <v>12</v>
      </c>
      <c r="P41" s="108">
        <v>470</v>
      </c>
      <c r="Q41" s="109">
        <v>0</v>
      </c>
      <c r="R41" s="108">
        <v>965</v>
      </c>
      <c r="S41" s="109">
        <v>21</v>
      </c>
      <c r="T41" s="108">
        <v>2016</v>
      </c>
      <c r="U41" s="109">
        <v>2016</v>
      </c>
    </row>
    <row r="42" spans="1:21" x14ac:dyDescent="0.3">
      <c r="A42" s="108" t="s">
        <v>2260</v>
      </c>
      <c r="B42" t="s">
        <v>2261</v>
      </c>
      <c r="C42" t="s">
        <v>2239</v>
      </c>
      <c r="D42">
        <v>2017</v>
      </c>
      <c r="E42" s="109" t="s">
        <v>2240</v>
      </c>
      <c r="F42" s="108">
        <v>211</v>
      </c>
      <c r="G42">
        <v>43</v>
      </c>
      <c r="H42">
        <v>43</v>
      </c>
      <c r="I42" s="109">
        <v>0</v>
      </c>
      <c r="J42" s="108">
        <v>163</v>
      </c>
      <c r="K42">
        <v>19</v>
      </c>
      <c r="L42">
        <v>0</v>
      </c>
      <c r="M42" s="109">
        <v>19</v>
      </c>
      <c r="N42" s="108">
        <v>121</v>
      </c>
      <c r="O42" s="109">
        <v>46</v>
      </c>
      <c r="P42" s="108">
        <v>470</v>
      </c>
      <c r="Q42" s="109">
        <v>11</v>
      </c>
      <c r="R42" s="108">
        <v>965</v>
      </c>
      <c r="S42" s="109">
        <v>119</v>
      </c>
      <c r="T42" s="108">
        <v>2017</v>
      </c>
      <c r="U42" s="109">
        <v>2016</v>
      </c>
    </row>
    <row r="43" spans="1:21" x14ac:dyDescent="0.3">
      <c r="A43" s="108" t="s">
        <v>2260</v>
      </c>
      <c r="B43" t="s">
        <v>2261</v>
      </c>
      <c r="C43" t="s">
        <v>2241</v>
      </c>
      <c r="D43">
        <v>2018</v>
      </c>
      <c r="E43" s="109" t="s">
        <v>2240</v>
      </c>
      <c r="F43" s="108">
        <v>211</v>
      </c>
      <c r="G43">
        <v>0</v>
      </c>
      <c r="H43">
        <v>0</v>
      </c>
      <c r="I43" s="109">
        <v>0</v>
      </c>
      <c r="J43" s="108">
        <v>163</v>
      </c>
      <c r="K43">
        <v>0</v>
      </c>
      <c r="L43">
        <v>0</v>
      </c>
      <c r="M43" s="109">
        <v>0</v>
      </c>
      <c r="N43" s="108">
        <v>121</v>
      </c>
      <c r="O43" s="109">
        <v>69</v>
      </c>
      <c r="P43" s="108">
        <v>470</v>
      </c>
      <c r="Q43" s="109">
        <v>30</v>
      </c>
      <c r="R43" s="108">
        <v>965</v>
      </c>
      <c r="S43" s="109">
        <v>99</v>
      </c>
      <c r="T43" s="108">
        <v>2018</v>
      </c>
      <c r="U43" s="109">
        <v>2016</v>
      </c>
    </row>
    <row r="44" spans="1:21" x14ac:dyDescent="0.3">
      <c r="A44" s="108" t="s">
        <v>2260</v>
      </c>
      <c r="B44" t="s">
        <v>2261</v>
      </c>
      <c r="C44" t="s">
        <v>2241</v>
      </c>
      <c r="D44">
        <v>2019</v>
      </c>
      <c r="E44" s="109" t="s">
        <v>2240</v>
      </c>
      <c r="F44" s="108">
        <v>211</v>
      </c>
      <c r="G44">
        <v>2</v>
      </c>
      <c r="H44">
        <v>0</v>
      </c>
      <c r="I44" s="109">
        <v>2</v>
      </c>
      <c r="J44" s="108">
        <v>163</v>
      </c>
      <c r="K44">
        <v>0</v>
      </c>
      <c r="L44">
        <v>0</v>
      </c>
      <c r="M44" s="109">
        <v>0</v>
      </c>
      <c r="N44" s="108">
        <v>121</v>
      </c>
      <c r="O44" s="109">
        <v>25</v>
      </c>
      <c r="P44" s="108">
        <v>470</v>
      </c>
      <c r="Q44" s="109">
        <v>202</v>
      </c>
      <c r="R44" s="108">
        <v>965</v>
      </c>
      <c r="S44" s="109">
        <v>229</v>
      </c>
      <c r="T44" s="108">
        <v>2019</v>
      </c>
      <c r="U44" s="109">
        <v>2016</v>
      </c>
    </row>
    <row r="45" spans="1:21" x14ac:dyDescent="0.3">
      <c r="A45" s="108" t="s">
        <v>2242</v>
      </c>
      <c r="B45" t="s">
        <v>2262</v>
      </c>
      <c r="C45" t="s">
        <v>2245</v>
      </c>
      <c r="D45">
        <v>2018</v>
      </c>
      <c r="E45" s="109" t="s">
        <v>2240</v>
      </c>
      <c r="F45" s="108">
        <v>71</v>
      </c>
      <c r="G45">
        <v>0</v>
      </c>
      <c r="H45">
        <v>0</v>
      </c>
      <c r="I45" s="109">
        <v>0</v>
      </c>
      <c r="J45" s="108">
        <v>27</v>
      </c>
      <c r="K45">
        <v>3</v>
      </c>
      <c r="L45">
        <v>0</v>
      </c>
      <c r="M45" s="109">
        <v>3</v>
      </c>
      <c r="N45" s="108">
        <v>47</v>
      </c>
      <c r="O45" s="109">
        <v>0</v>
      </c>
      <c r="P45" s="108">
        <v>124</v>
      </c>
      <c r="Q45" s="109">
        <v>0</v>
      </c>
      <c r="R45" s="108">
        <v>269</v>
      </c>
      <c r="S45" s="109">
        <v>3</v>
      </c>
      <c r="T45" s="108">
        <v>2018</v>
      </c>
      <c r="U45" s="109">
        <v>2016</v>
      </c>
    </row>
    <row r="46" spans="1:21" x14ac:dyDescent="0.3">
      <c r="A46" s="108" t="s">
        <v>2242</v>
      </c>
      <c r="B46" t="s">
        <v>2262</v>
      </c>
      <c r="C46" t="s">
        <v>2245</v>
      </c>
      <c r="D46">
        <v>2019</v>
      </c>
      <c r="E46" s="109" t="s">
        <v>2240</v>
      </c>
      <c r="F46" s="108">
        <v>71</v>
      </c>
      <c r="G46">
        <v>0</v>
      </c>
      <c r="H46">
        <v>0</v>
      </c>
      <c r="I46" s="109">
        <v>0</v>
      </c>
      <c r="J46" s="108">
        <v>27</v>
      </c>
      <c r="K46">
        <v>0</v>
      </c>
      <c r="L46">
        <v>0</v>
      </c>
      <c r="M46" s="109">
        <v>0</v>
      </c>
      <c r="N46" s="108">
        <v>47</v>
      </c>
      <c r="O46" s="109">
        <v>0</v>
      </c>
      <c r="P46" s="108">
        <v>124</v>
      </c>
      <c r="Q46" s="109">
        <v>0</v>
      </c>
      <c r="R46" s="108">
        <v>269</v>
      </c>
      <c r="S46" s="109">
        <v>0</v>
      </c>
      <c r="T46" s="108">
        <v>2019</v>
      </c>
      <c r="U46" s="109">
        <v>2016</v>
      </c>
    </row>
    <row r="47" spans="1:21" x14ac:dyDescent="0.3">
      <c r="A47" s="108" t="s">
        <v>2263</v>
      </c>
      <c r="B47" t="s">
        <v>2264</v>
      </c>
      <c r="C47" t="s">
        <v>2241</v>
      </c>
      <c r="D47">
        <v>2018</v>
      </c>
      <c r="E47" s="109" t="s">
        <v>2240</v>
      </c>
      <c r="F47" s="108">
        <v>103</v>
      </c>
      <c r="G47">
        <v>0</v>
      </c>
      <c r="H47">
        <v>0</v>
      </c>
      <c r="I47" s="109">
        <v>0</v>
      </c>
      <c r="J47" s="108">
        <v>66</v>
      </c>
      <c r="K47">
        <v>0</v>
      </c>
      <c r="L47">
        <v>0</v>
      </c>
      <c r="M47" s="109">
        <v>0</v>
      </c>
      <c r="N47" s="108">
        <v>64</v>
      </c>
      <c r="O47" s="109">
        <v>0</v>
      </c>
      <c r="P47" s="108">
        <v>192</v>
      </c>
      <c r="Q47" s="109">
        <v>8</v>
      </c>
      <c r="R47" s="108">
        <v>425</v>
      </c>
      <c r="S47" s="109">
        <v>8</v>
      </c>
      <c r="T47" s="108">
        <v>2018</v>
      </c>
      <c r="U47" s="109">
        <v>2016</v>
      </c>
    </row>
    <row r="48" spans="1:21" x14ac:dyDescent="0.3">
      <c r="A48" s="108" t="s">
        <v>2263</v>
      </c>
      <c r="B48" t="s">
        <v>2264</v>
      </c>
      <c r="C48" t="s">
        <v>2241</v>
      </c>
      <c r="D48">
        <v>2019</v>
      </c>
      <c r="E48" s="109" t="s">
        <v>2240</v>
      </c>
      <c r="F48" s="108">
        <v>103</v>
      </c>
      <c r="G48">
        <v>0</v>
      </c>
      <c r="H48">
        <v>0</v>
      </c>
      <c r="I48" s="109">
        <v>0</v>
      </c>
      <c r="J48" s="108">
        <v>66</v>
      </c>
      <c r="K48">
        <v>0</v>
      </c>
      <c r="L48">
        <v>0</v>
      </c>
      <c r="M48" s="109">
        <v>0</v>
      </c>
      <c r="N48" s="108">
        <v>64</v>
      </c>
      <c r="O48" s="109">
        <v>1</v>
      </c>
      <c r="P48" s="108">
        <v>192</v>
      </c>
      <c r="Q48" s="109">
        <v>9</v>
      </c>
      <c r="R48" s="108">
        <v>425</v>
      </c>
      <c r="S48" s="109">
        <v>10</v>
      </c>
      <c r="T48" s="108">
        <v>2019</v>
      </c>
      <c r="U48" s="109">
        <v>2016</v>
      </c>
    </row>
    <row r="49" spans="1:21" x14ac:dyDescent="0.3">
      <c r="A49" s="108" t="s">
        <v>2260</v>
      </c>
      <c r="B49" t="s">
        <v>2265</v>
      </c>
      <c r="C49" t="s">
        <v>2239</v>
      </c>
      <c r="D49">
        <v>2017</v>
      </c>
      <c r="E49" s="109" t="s">
        <v>2240</v>
      </c>
      <c r="F49" s="108">
        <v>143</v>
      </c>
      <c r="G49">
        <v>0</v>
      </c>
      <c r="H49">
        <v>0</v>
      </c>
      <c r="I49" s="109">
        <v>0</v>
      </c>
      <c r="J49" s="108">
        <v>125</v>
      </c>
      <c r="K49">
        <v>2</v>
      </c>
      <c r="L49">
        <v>0</v>
      </c>
      <c r="M49" s="109">
        <v>2</v>
      </c>
      <c r="N49" s="108">
        <v>85</v>
      </c>
      <c r="O49" s="109">
        <v>2</v>
      </c>
      <c r="P49" s="108">
        <v>272</v>
      </c>
      <c r="Q49" s="109">
        <v>6</v>
      </c>
      <c r="R49" s="108">
        <v>625</v>
      </c>
      <c r="S49" s="109">
        <v>10</v>
      </c>
      <c r="T49" s="108">
        <v>2017</v>
      </c>
      <c r="U49" s="109">
        <v>2016</v>
      </c>
    </row>
    <row r="50" spans="1:21" x14ac:dyDescent="0.3">
      <c r="A50" s="108" t="s">
        <v>2260</v>
      </c>
      <c r="B50" t="s">
        <v>2265</v>
      </c>
      <c r="C50" t="s">
        <v>2241</v>
      </c>
      <c r="D50">
        <v>2018</v>
      </c>
      <c r="E50" s="109" t="s">
        <v>2240</v>
      </c>
      <c r="F50" s="108">
        <v>143</v>
      </c>
      <c r="G50">
        <v>0</v>
      </c>
      <c r="H50">
        <v>0</v>
      </c>
      <c r="I50" s="109">
        <v>0</v>
      </c>
      <c r="J50" s="108">
        <v>125</v>
      </c>
      <c r="K50">
        <v>0</v>
      </c>
      <c r="L50">
        <v>0</v>
      </c>
      <c r="M50" s="109">
        <v>0</v>
      </c>
      <c r="N50" s="108">
        <v>85</v>
      </c>
      <c r="O50" s="109">
        <v>0</v>
      </c>
      <c r="P50" s="108">
        <v>272</v>
      </c>
      <c r="Q50" s="109">
        <v>0</v>
      </c>
      <c r="R50" s="108">
        <v>625</v>
      </c>
      <c r="S50" s="109">
        <v>0</v>
      </c>
      <c r="T50" s="108">
        <v>2018</v>
      </c>
      <c r="U50" s="109">
        <v>2016</v>
      </c>
    </row>
    <row r="51" spans="1:21" x14ac:dyDescent="0.3">
      <c r="A51" s="108" t="s">
        <v>2260</v>
      </c>
      <c r="B51" t="s">
        <v>2265</v>
      </c>
      <c r="C51" t="s">
        <v>2241</v>
      </c>
      <c r="D51">
        <v>2019</v>
      </c>
      <c r="E51" s="109" t="s">
        <v>2240</v>
      </c>
      <c r="F51" s="108">
        <v>143</v>
      </c>
      <c r="G51">
        <v>0</v>
      </c>
      <c r="H51">
        <v>0</v>
      </c>
      <c r="I51" s="109">
        <v>0</v>
      </c>
      <c r="J51" s="108">
        <v>125</v>
      </c>
      <c r="K51">
        <v>4</v>
      </c>
      <c r="L51">
        <v>0</v>
      </c>
      <c r="M51" s="109">
        <v>4</v>
      </c>
      <c r="N51" s="108">
        <v>85</v>
      </c>
      <c r="O51" s="109">
        <v>2</v>
      </c>
      <c r="P51" s="108">
        <v>272</v>
      </c>
      <c r="Q51" s="109">
        <v>8</v>
      </c>
      <c r="R51" s="108">
        <v>625</v>
      </c>
      <c r="S51" s="109">
        <v>14</v>
      </c>
      <c r="T51" s="108">
        <v>2019</v>
      </c>
      <c r="U51" s="109">
        <v>2016</v>
      </c>
    </row>
    <row r="52" spans="1:21" x14ac:dyDescent="0.3">
      <c r="A52" s="108" t="s">
        <v>2260</v>
      </c>
      <c r="B52" t="s">
        <v>2266</v>
      </c>
      <c r="C52" t="s">
        <v>2239</v>
      </c>
      <c r="D52">
        <v>2016</v>
      </c>
      <c r="E52" s="109" t="s">
        <v>2240</v>
      </c>
      <c r="F52" s="108">
        <v>74</v>
      </c>
      <c r="G52">
        <v>0</v>
      </c>
      <c r="H52">
        <v>0</v>
      </c>
      <c r="I52" s="109">
        <v>0</v>
      </c>
      <c r="J52" s="108">
        <v>65</v>
      </c>
      <c r="K52">
        <v>6</v>
      </c>
      <c r="L52">
        <v>6</v>
      </c>
      <c r="M52" s="109">
        <v>0</v>
      </c>
      <c r="N52" s="108">
        <v>68</v>
      </c>
      <c r="O52" s="109">
        <v>6</v>
      </c>
      <c r="P52" s="108">
        <v>259</v>
      </c>
      <c r="Q52" s="109">
        <v>0</v>
      </c>
      <c r="R52" s="108">
        <v>466</v>
      </c>
      <c r="S52" s="109">
        <v>12</v>
      </c>
      <c r="T52" s="108">
        <v>2016</v>
      </c>
      <c r="U52" s="109">
        <v>2016</v>
      </c>
    </row>
    <row r="53" spans="1:21" x14ac:dyDescent="0.3">
      <c r="A53" s="108" t="s">
        <v>2260</v>
      </c>
      <c r="B53" t="s">
        <v>2266</v>
      </c>
      <c r="C53" t="s">
        <v>2239</v>
      </c>
      <c r="D53">
        <v>2017</v>
      </c>
      <c r="E53" s="109" t="s">
        <v>2240</v>
      </c>
      <c r="F53" s="108">
        <v>74</v>
      </c>
      <c r="G53">
        <v>6</v>
      </c>
      <c r="H53">
        <v>0</v>
      </c>
      <c r="I53" s="109">
        <v>6</v>
      </c>
      <c r="J53" s="108">
        <v>65</v>
      </c>
      <c r="K53">
        <v>7</v>
      </c>
      <c r="L53">
        <v>0</v>
      </c>
      <c r="M53" s="109">
        <v>7</v>
      </c>
      <c r="N53" s="108">
        <v>68</v>
      </c>
      <c r="O53" s="109">
        <v>5</v>
      </c>
      <c r="P53" s="108">
        <v>259</v>
      </c>
      <c r="Q53" s="109">
        <v>5</v>
      </c>
      <c r="R53" s="108">
        <v>466</v>
      </c>
      <c r="S53" s="109">
        <v>23</v>
      </c>
      <c r="T53" s="108">
        <v>2017</v>
      </c>
      <c r="U53" s="109">
        <v>2016</v>
      </c>
    </row>
    <row r="54" spans="1:21" x14ac:dyDescent="0.3">
      <c r="A54" s="108" t="s">
        <v>2260</v>
      </c>
      <c r="B54" t="s">
        <v>2266</v>
      </c>
      <c r="C54" t="s">
        <v>2241</v>
      </c>
      <c r="D54">
        <v>2018</v>
      </c>
      <c r="E54" s="109" t="s">
        <v>2240</v>
      </c>
      <c r="F54" s="108">
        <v>74</v>
      </c>
      <c r="G54">
        <v>0</v>
      </c>
      <c r="H54">
        <v>0</v>
      </c>
      <c r="I54" s="109">
        <v>0</v>
      </c>
      <c r="J54" s="108">
        <v>65</v>
      </c>
      <c r="K54">
        <v>0</v>
      </c>
      <c r="L54">
        <v>0</v>
      </c>
      <c r="M54" s="109">
        <v>0</v>
      </c>
      <c r="N54" s="108">
        <v>68</v>
      </c>
      <c r="O54" s="109">
        <v>0</v>
      </c>
      <c r="P54" s="108">
        <v>259</v>
      </c>
      <c r="Q54" s="109">
        <v>0</v>
      </c>
      <c r="R54" s="108">
        <v>466</v>
      </c>
      <c r="S54" s="109">
        <v>0</v>
      </c>
      <c r="T54" s="108">
        <v>2018</v>
      </c>
      <c r="U54" s="109">
        <v>2016</v>
      </c>
    </row>
    <row r="55" spans="1:21" x14ac:dyDescent="0.3">
      <c r="A55" s="108" t="s">
        <v>2255</v>
      </c>
      <c r="B55" t="s">
        <v>2267</v>
      </c>
      <c r="C55" t="s">
        <v>2239</v>
      </c>
      <c r="D55">
        <v>2017</v>
      </c>
      <c r="E55" s="109" t="s">
        <v>2240</v>
      </c>
      <c r="F55" s="108">
        <v>128</v>
      </c>
      <c r="G55">
        <v>15</v>
      </c>
      <c r="H55">
        <v>15</v>
      </c>
      <c r="I55" s="109">
        <v>0</v>
      </c>
      <c r="J55" s="108">
        <v>169</v>
      </c>
      <c r="K55">
        <v>15</v>
      </c>
      <c r="L55">
        <v>15</v>
      </c>
      <c r="M55" s="109">
        <v>0</v>
      </c>
      <c r="N55" s="108">
        <v>204</v>
      </c>
      <c r="O55" s="109">
        <v>0</v>
      </c>
      <c r="P55" s="108">
        <v>211</v>
      </c>
      <c r="Q55" s="109">
        <v>0</v>
      </c>
      <c r="R55" s="108">
        <v>712</v>
      </c>
      <c r="S55" s="109">
        <v>30</v>
      </c>
      <c r="T55" s="108">
        <v>2017</v>
      </c>
      <c r="U55" s="109">
        <v>2016</v>
      </c>
    </row>
    <row r="56" spans="1:21" x14ac:dyDescent="0.3">
      <c r="A56" s="108" t="s">
        <v>2255</v>
      </c>
      <c r="B56" t="s">
        <v>2267</v>
      </c>
      <c r="C56" t="s">
        <v>2241</v>
      </c>
      <c r="D56">
        <v>2018</v>
      </c>
      <c r="E56" s="109" t="s">
        <v>2240</v>
      </c>
      <c r="F56" s="108">
        <v>128</v>
      </c>
      <c r="G56">
        <v>0</v>
      </c>
      <c r="H56">
        <v>0</v>
      </c>
      <c r="I56" s="109">
        <v>0</v>
      </c>
      <c r="J56" s="108">
        <v>169</v>
      </c>
      <c r="K56">
        <v>0</v>
      </c>
      <c r="L56">
        <v>0</v>
      </c>
      <c r="M56" s="109">
        <v>0</v>
      </c>
      <c r="N56" s="108">
        <v>204</v>
      </c>
      <c r="O56" s="109">
        <v>0</v>
      </c>
      <c r="P56" s="108">
        <v>211</v>
      </c>
      <c r="Q56" s="109">
        <v>0</v>
      </c>
      <c r="R56" s="108">
        <v>712</v>
      </c>
      <c r="S56" s="109">
        <v>0</v>
      </c>
      <c r="T56" s="108">
        <v>2018</v>
      </c>
      <c r="U56" s="109">
        <v>2016</v>
      </c>
    </row>
    <row r="57" spans="1:21" x14ac:dyDescent="0.3">
      <c r="A57" s="108" t="s">
        <v>2255</v>
      </c>
      <c r="B57" t="s">
        <v>2267</v>
      </c>
      <c r="C57" t="s">
        <v>2241</v>
      </c>
      <c r="D57">
        <v>2019</v>
      </c>
      <c r="E57" s="109" t="s">
        <v>2240</v>
      </c>
      <c r="F57" s="108">
        <v>128</v>
      </c>
      <c r="G57">
        <v>0</v>
      </c>
      <c r="H57">
        <v>0</v>
      </c>
      <c r="I57" s="109">
        <v>0</v>
      </c>
      <c r="J57" s="108">
        <v>169</v>
      </c>
      <c r="K57">
        <v>2</v>
      </c>
      <c r="L57">
        <v>0</v>
      </c>
      <c r="M57" s="109">
        <v>2</v>
      </c>
      <c r="N57" s="108">
        <v>204</v>
      </c>
      <c r="O57" s="109">
        <v>0</v>
      </c>
      <c r="P57" s="108">
        <v>211</v>
      </c>
      <c r="Q57" s="109">
        <v>0</v>
      </c>
      <c r="R57" s="108">
        <v>712</v>
      </c>
      <c r="S57" s="109">
        <v>2</v>
      </c>
      <c r="T57" s="108">
        <v>2019</v>
      </c>
      <c r="U57" s="109">
        <v>2016</v>
      </c>
    </row>
    <row r="58" spans="1:21" x14ac:dyDescent="0.3">
      <c r="A58" s="108" t="s">
        <v>2255</v>
      </c>
      <c r="B58" t="s">
        <v>2268</v>
      </c>
      <c r="C58" t="s">
        <v>2239</v>
      </c>
      <c r="D58">
        <v>2016</v>
      </c>
      <c r="E58" s="109" t="s">
        <v>2240</v>
      </c>
      <c r="F58" s="108">
        <v>123</v>
      </c>
      <c r="G58">
        <v>0</v>
      </c>
      <c r="H58">
        <v>0</v>
      </c>
      <c r="I58" s="109">
        <v>0</v>
      </c>
      <c r="J58" s="108">
        <v>83</v>
      </c>
      <c r="K58">
        <v>0</v>
      </c>
      <c r="L58">
        <v>0</v>
      </c>
      <c r="M58" s="109">
        <v>0</v>
      </c>
      <c r="N58" s="108">
        <v>75</v>
      </c>
      <c r="O58" s="109">
        <v>5</v>
      </c>
      <c r="P58" s="108">
        <v>243</v>
      </c>
      <c r="Q58" s="109">
        <v>64</v>
      </c>
      <c r="R58" s="108">
        <v>524</v>
      </c>
      <c r="S58" s="109">
        <v>69</v>
      </c>
      <c r="T58" s="108">
        <v>2016</v>
      </c>
      <c r="U58" s="109">
        <v>2016</v>
      </c>
    </row>
    <row r="59" spans="1:21" x14ac:dyDescent="0.3">
      <c r="A59" s="108" t="s">
        <v>2255</v>
      </c>
      <c r="B59" t="s">
        <v>2268</v>
      </c>
      <c r="C59" t="s">
        <v>2239</v>
      </c>
      <c r="D59">
        <v>2017</v>
      </c>
      <c r="E59" s="109" t="s">
        <v>2240</v>
      </c>
      <c r="F59" s="108">
        <v>123</v>
      </c>
      <c r="G59">
        <v>0</v>
      </c>
      <c r="H59">
        <v>0</v>
      </c>
      <c r="I59" s="109">
        <v>0</v>
      </c>
      <c r="J59" s="108">
        <v>83</v>
      </c>
      <c r="K59">
        <v>0</v>
      </c>
      <c r="L59">
        <v>0</v>
      </c>
      <c r="M59" s="109">
        <v>0</v>
      </c>
      <c r="N59" s="108">
        <v>75</v>
      </c>
      <c r="O59" s="109">
        <v>0</v>
      </c>
      <c r="P59" s="108">
        <v>243</v>
      </c>
      <c r="Q59" s="109">
        <v>27</v>
      </c>
      <c r="R59" s="108">
        <v>524</v>
      </c>
      <c r="S59" s="109">
        <v>27</v>
      </c>
      <c r="T59" s="108">
        <v>2017</v>
      </c>
      <c r="U59" s="109">
        <v>2016</v>
      </c>
    </row>
    <row r="60" spans="1:21" x14ac:dyDescent="0.3">
      <c r="A60" s="108" t="s">
        <v>2255</v>
      </c>
      <c r="B60" t="s">
        <v>2268</v>
      </c>
      <c r="C60" t="s">
        <v>2241</v>
      </c>
      <c r="D60">
        <v>2018</v>
      </c>
      <c r="E60" s="109" t="s">
        <v>2240</v>
      </c>
      <c r="F60" s="108">
        <v>123</v>
      </c>
      <c r="G60">
        <v>0</v>
      </c>
      <c r="H60">
        <v>0</v>
      </c>
      <c r="I60" s="109">
        <v>0</v>
      </c>
      <c r="J60" s="108">
        <v>83</v>
      </c>
      <c r="K60">
        <v>0</v>
      </c>
      <c r="L60">
        <v>0</v>
      </c>
      <c r="M60" s="109">
        <v>0</v>
      </c>
      <c r="N60" s="108">
        <v>75</v>
      </c>
      <c r="O60" s="109">
        <v>0</v>
      </c>
      <c r="P60" s="108">
        <v>243</v>
      </c>
      <c r="Q60" s="109">
        <v>34</v>
      </c>
      <c r="R60" s="108">
        <v>524</v>
      </c>
      <c r="S60" s="109">
        <v>34</v>
      </c>
      <c r="T60" s="108">
        <v>2018</v>
      </c>
      <c r="U60" s="109">
        <v>2016</v>
      </c>
    </row>
    <row r="61" spans="1:21" x14ac:dyDescent="0.3">
      <c r="A61" s="108" t="s">
        <v>2255</v>
      </c>
      <c r="B61" t="s">
        <v>2268</v>
      </c>
      <c r="C61" t="s">
        <v>2241</v>
      </c>
      <c r="D61">
        <v>2019</v>
      </c>
      <c r="E61" s="109" t="s">
        <v>2240</v>
      </c>
      <c r="F61" s="108">
        <v>123</v>
      </c>
      <c r="G61">
        <v>0</v>
      </c>
      <c r="H61">
        <v>0</v>
      </c>
      <c r="I61" s="109">
        <v>0</v>
      </c>
      <c r="J61" s="108">
        <v>83</v>
      </c>
      <c r="K61">
        <v>0</v>
      </c>
      <c r="L61">
        <v>0</v>
      </c>
      <c r="M61" s="109">
        <v>0</v>
      </c>
      <c r="N61" s="108">
        <v>75</v>
      </c>
      <c r="O61" s="109">
        <v>22</v>
      </c>
      <c r="P61" s="108">
        <v>243</v>
      </c>
      <c r="Q61" s="109">
        <v>29</v>
      </c>
      <c r="R61" s="108">
        <v>524</v>
      </c>
      <c r="S61" s="109">
        <v>51</v>
      </c>
      <c r="T61" s="108">
        <v>2019</v>
      </c>
      <c r="U61" s="109">
        <v>2016</v>
      </c>
    </row>
    <row r="62" spans="1:21" x14ac:dyDescent="0.3">
      <c r="A62" s="108" t="s">
        <v>2255</v>
      </c>
      <c r="B62" t="s">
        <v>2255</v>
      </c>
      <c r="C62" t="s">
        <v>2239</v>
      </c>
      <c r="D62">
        <v>2015</v>
      </c>
      <c r="E62" s="109" t="s">
        <v>2240</v>
      </c>
      <c r="F62" s="108">
        <v>5666</v>
      </c>
      <c r="G62">
        <v>290</v>
      </c>
      <c r="H62">
        <v>290</v>
      </c>
      <c r="I62" s="109">
        <v>0</v>
      </c>
      <c r="J62" s="108">
        <v>3289</v>
      </c>
      <c r="K62">
        <v>268</v>
      </c>
      <c r="L62">
        <v>268</v>
      </c>
      <c r="M62" s="109">
        <v>0</v>
      </c>
      <c r="N62" s="108">
        <v>3571</v>
      </c>
      <c r="O62" s="109">
        <v>384</v>
      </c>
      <c r="P62" s="108">
        <v>11039</v>
      </c>
      <c r="Q62" s="109">
        <v>2328</v>
      </c>
      <c r="R62" s="108">
        <v>23565</v>
      </c>
      <c r="S62" s="109">
        <v>3270</v>
      </c>
      <c r="T62" s="108">
        <v>2016</v>
      </c>
      <c r="U62" s="109">
        <v>2016</v>
      </c>
    </row>
    <row r="63" spans="1:21" x14ac:dyDescent="0.3">
      <c r="A63" s="108" t="s">
        <v>2255</v>
      </c>
      <c r="B63" t="s">
        <v>2255</v>
      </c>
      <c r="C63" t="s">
        <v>2239</v>
      </c>
      <c r="D63">
        <v>2016</v>
      </c>
      <c r="E63" s="109" t="s">
        <v>2240</v>
      </c>
      <c r="F63" s="108">
        <v>5666</v>
      </c>
      <c r="G63">
        <v>23</v>
      </c>
      <c r="H63">
        <v>23</v>
      </c>
      <c r="I63" s="109">
        <v>0</v>
      </c>
      <c r="J63" s="108">
        <v>3289</v>
      </c>
      <c r="K63">
        <v>8</v>
      </c>
      <c r="L63">
        <v>8</v>
      </c>
      <c r="M63" s="109">
        <v>0</v>
      </c>
      <c r="N63" s="108">
        <v>3571</v>
      </c>
      <c r="O63" s="109">
        <v>334</v>
      </c>
      <c r="P63" s="108">
        <v>11039</v>
      </c>
      <c r="Q63" s="109">
        <v>923</v>
      </c>
      <c r="R63" s="108">
        <v>23565</v>
      </c>
      <c r="S63" s="109">
        <v>1288</v>
      </c>
      <c r="T63" s="108">
        <v>2016</v>
      </c>
      <c r="U63" s="109">
        <v>2016</v>
      </c>
    </row>
    <row r="64" spans="1:21" x14ac:dyDescent="0.3">
      <c r="A64" s="108" t="s">
        <v>2255</v>
      </c>
      <c r="B64" t="s">
        <v>2255</v>
      </c>
      <c r="C64" t="s">
        <v>2239</v>
      </c>
      <c r="D64">
        <v>2017</v>
      </c>
      <c r="E64" s="109" t="s">
        <v>2240</v>
      </c>
      <c r="F64" s="108">
        <v>5666</v>
      </c>
      <c r="G64">
        <v>0</v>
      </c>
      <c r="H64">
        <v>0</v>
      </c>
      <c r="I64" s="109">
        <v>0</v>
      </c>
      <c r="J64" s="108">
        <v>3289</v>
      </c>
      <c r="K64">
        <v>4</v>
      </c>
      <c r="L64">
        <v>4</v>
      </c>
      <c r="M64" s="109">
        <v>0</v>
      </c>
      <c r="N64" s="108">
        <v>3571</v>
      </c>
      <c r="O64" s="109">
        <v>787</v>
      </c>
      <c r="P64" s="108">
        <v>11039</v>
      </c>
      <c r="Q64" s="109">
        <v>676</v>
      </c>
      <c r="R64" s="108">
        <v>23565</v>
      </c>
      <c r="S64" s="109">
        <v>1467</v>
      </c>
      <c r="T64" s="108">
        <v>2017</v>
      </c>
      <c r="U64" s="109">
        <v>2016</v>
      </c>
    </row>
    <row r="65" spans="1:21" x14ac:dyDescent="0.3">
      <c r="A65" s="108" t="s">
        <v>2255</v>
      </c>
      <c r="B65" t="s">
        <v>2255</v>
      </c>
      <c r="C65" t="s">
        <v>2241</v>
      </c>
      <c r="D65">
        <v>2018</v>
      </c>
      <c r="E65" s="109" t="s">
        <v>2240</v>
      </c>
      <c r="F65" s="108">
        <v>5666</v>
      </c>
      <c r="G65">
        <v>135</v>
      </c>
      <c r="H65">
        <v>135</v>
      </c>
      <c r="I65" s="109">
        <v>0</v>
      </c>
      <c r="J65" s="108">
        <v>3289</v>
      </c>
      <c r="K65">
        <v>0</v>
      </c>
      <c r="L65">
        <v>0</v>
      </c>
      <c r="M65" s="109">
        <v>0</v>
      </c>
      <c r="N65" s="108">
        <v>3571</v>
      </c>
      <c r="O65" s="109">
        <v>0</v>
      </c>
      <c r="P65" s="108">
        <v>11039</v>
      </c>
      <c r="Q65" s="109">
        <v>1202</v>
      </c>
      <c r="R65" s="108">
        <v>23565</v>
      </c>
      <c r="S65" s="109">
        <v>1337</v>
      </c>
      <c r="T65" s="108">
        <v>2018</v>
      </c>
      <c r="U65" s="109">
        <v>2016</v>
      </c>
    </row>
    <row r="66" spans="1:21" x14ac:dyDescent="0.3">
      <c r="A66" s="108" t="s">
        <v>2255</v>
      </c>
      <c r="B66" t="s">
        <v>2255</v>
      </c>
      <c r="C66" t="s">
        <v>2241</v>
      </c>
      <c r="D66">
        <v>2019</v>
      </c>
      <c r="E66" s="109" t="s">
        <v>2240</v>
      </c>
      <c r="F66" s="108">
        <v>5666</v>
      </c>
      <c r="G66">
        <v>41</v>
      </c>
      <c r="H66">
        <v>41</v>
      </c>
      <c r="I66" s="109">
        <v>0</v>
      </c>
      <c r="J66" s="108">
        <v>3289</v>
      </c>
      <c r="K66">
        <v>5</v>
      </c>
      <c r="L66">
        <v>5</v>
      </c>
      <c r="M66" s="109">
        <v>0</v>
      </c>
      <c r="N66" s="108">
        <v>3571</v>
      </c>
      <c r="O66" s="109">
        <v>0</v>
      </c>
      <c r="P66" s="108">
        <v>11039</v>
      </c>
      <c r="Q66" s="109">
        <v>1970</v>
      </c>
      <c r="R66" s="108">
        <v>23565</v>
      </c>
      <c r="S66" s="109">
        <v>2016</v>
      </c>
      <c r="T66" s="108">
        <v>2019</v>
      </c>
      <c r="U66" s="109">
        <v>2016</v>
      </c>
    </row>
    <row r="67" spans="1:21" x14ac:dyDescent="0.3">
      <c r="A67" s="108" t="s">
        <v>2255</v>
      </c>
      <c r="B67" t="s">
        <v>2480</v>
      </c>
      <c r="C67" t="s">
        <v>2239</v>
      </c>
      <c r="D67">
        <v>2015</v>
      </c>
      <c r="E67" s="109" t="s">
        <v>2240</v>
      </c>
      <c r="F67" s="108">
        <v>460</v>
      </c>
      <c r="G67">
        <v>0</v>
      </c>
      <c r="H67">
        <v>0</v>
      </c>
      <c r="I67" s="109">
        <v>0</v>
      </c>
      <c r="J67" s="108">
        <v>527</v>
      </c>
      <c r="K67">
        <v>0</v>
      </c>
      <c r="L67">
        <v>0</v>
      </c>
      <c r="M67" s="109">
        <v>0</v>
      </c>
      <c r="N67" s="108">
        <v>589</v>
      </c>
      <c r="O67" s="109">
        <v>102</v>
      </c>
      <c r="P67" s="108">
        <v>1146</v>
      </c>
      <c r="Q67" s="109">
        <v>162</v>
      </c>
      <c r="R67" s="108">
        <v>2722</v>
      </c>
      <c r="S67" s="109">
        <v>264</v>
      </c>
      <c r="T67" s="108">
        <v>2016</v>
      </c>
      <c r="U67" s="109">
        <v>2016</v>
      </c>
    </row>
    <row r="68" spans="1:21" x14ac:dyDescent="0.3">
      <c r="A68" s="108" t="s">
        <v>2255</v>
      </c>
      <c r="B68" t="s">
        <v>2480</v>
      </c>
      <c r="C68" t="s">
        <v>2239</v>
      </c>
      <c r="D68">
        <v>2016</v>
      </c>
      <c r="E68" s="109" t="s">
        <v>2240</v>
      </c>
      <c r="F68" s="108">
        <v>460</v>
      </c>
      <c r="G68">
        <v>0</v>
      </c>
      <c r="H68">
        <v>0</v>
      </c>
      <c r="I68" s="109">
        <v>0</v>
      </c>
      <c r="J68" s="108">
        <v>527</v>
      </c>
      <c r="K68">
        <v>0</v>
      </c>
      <c r="L68">
        <v>0</v>
      </c>
      <c r="M68" s="109">
        <v>0</v>
      </c>
      <c r="N68" s="108">
        <v>589</v>
      </c>
      <c r="O68" s="109">
        <v>63</v>
      </c>
      <c r="P68" s="108">
        <v>1146</v>
      </c>
      <c r="Q68" s="109">
        <v>38</v>
      </c>
      <c r="R68" s="108">
        <v>2722</v>
      </c>
      <c r="S68" s="109">
        <v>101</v>
      </c>
      <c r="T68" s="108">
        <v>2016</v>
      </c>
      <c r="U68" s="109">
        <v>2016</v>
      </c>
    </row>
    <row r="69" spans="1:21" x14ac:dyDescent="0.3">
      <c r="A69" s="108" t="s">
        <v>2255</v>
      </c>
      <c r="B69" t="s">
        <v>2480</v>
      </c>
      <c r="C69" t="s">
        <v>2239</v>
      </c>
      <c r="D69">
        <v>2017</v>
      </c>
      <c r="E69" s="109" t="s">
        <v>2240</v>
      </c>
      <c r="F69" s="108">
        <v>460</v>
      </c>
      <c r="G69">
        <v>0</v>
      </c>
      <c r="H69">
        <v>0</v>
      </c>
      <c r="I69" s="109">
        <v>0</v>
      </c>
      <c r="J69" s="108">
        <v>527</v>
      </c>
      <c r="K69">
        <v>0</v>
      </c>
      <c r="L69">
        <v>0</v>
      </c>
      <c r="M69" s="109">
        <v>0</v>
      </c>
      <c r="N69" s="108">
        <v>589</v>
      </c>
      <c r="O69" s="109">
        <v>54</v>
      </c>
      <c r="P69" s="108">
        <v>1146</v>
      </c>
      <c r="Q69" s="109">
        <v>71</v>
      </c>
      <c r="R69" s="108">
        <v>2722</v>
      </c>
      <c r="S69" s="109">
        <v>125</v>
      </c>
      <c r="T69" s="108">
        <v>2017</v>
      </c>
      <c r="U69" s="109">
        <v>2016</v>
      </c>
    </row>
    <row r="70" spans="1:21" x14ac:dyDescent="0.3">
      <c r="A70" s="108" t="s">
        <v>2255</v>
      </c>
      <c r="B70" t="s">
        <v>2480</v>
      </c>
      <c r="C70" t="s">
        <v>2241</v>
      </c>
      <c r="D70">
        <v>2018</v>
      </c>
      <c r="E70" s="109" t="s">
        <v>2240</v>
      </c>
      <c r="F70" s="108">
        <v>460</v>
      </c>
      <c r="G70">
        <v>28</v>
      </c>
      <c r="H70">
        <v>2</v>
      </c>
      <c r="I70" s="109">
        <v>26</v>
      </c>
      <c r="J70" s="108">
        <v>527</v>
      </c>
      <c r="K70">
        <v>9</v>
      </c>
      <c r="L70">
        <v>0</v>
      </c>
      <c r="M70" s="109">
        <v>9</v>
      </c>
      <c r="N70" s="108">
        <v>589</v>
      </c>
      <c r="O70" s="109">
        <v>18</v>
      </c>
      <c r="P70" s="108">
        <v>1146</v>
      </c>
      <c r="Q70" s="109">
        <v>0</v>
      </c>
      <c r="R70" s="108">
        <v>2722</v>
      </c>
      <c r="S70" s="109">
        <v>55</v>
      </c>
      <c r="T70" s="108">
        <v>2018</v>
      </c>
      <c r="U70" s="109">
        <v>2016</v>
      </c>
    </row>
    <row r="71" spans="1:21" x14ac:dyDescent="0.3">
      <c r="A71" s="108" t="s">
        <v>2255</v>
      </c>
      <c r="B71" t="s">
        <v>2480</v>
      </c>
      <c r="C71" t="s">
        <v>2241</v>
      </c>
      <c r="D71">
        <v>2019</v>
      </c>
      <c r="E71" s="109" t="s">
        <v>2240</v>
      </c>
      <c r="F71" s="108">
        <v>460</v>
      </c>
      <c r="G71">
        <v>20</v>
      </c>
      <c r="H71">
        <v>0</v>
      </c>
      <c r="I71" s="109">
        <v>20</v>
      </c>
      <c r="J71" s="108">
        <v>527</v>
      </c>
      <c r="K71">
        <v>40</v>
      </c>
      <c r="L71">
        <v>0</v>
      </c>
      <c r="M71" s="109">
        <v>40</v>
      </c>
      <c r="N71" s="108">
        <v>589</v>
      </c>
      <c r="O71" s="109">
        <v>20</v>
      </c>
      <c r="P71" s="108">
        <v>1146</v>
      </c>
      <c r="Q71" s="109">
        <v>56</v>
      </c>
      <c r="R71" s="108">
        <v>2722</v>
      </c>
      <c r="S71" s="109">
        <v>136</v>
      </c>
      <c r="T71" s="108">
        <v>2019</v>
      </c>
      <c r="U71" s="109">
        <v>2016</v>
      </c>
    </row>
    <row r="72" spans="1:21" x14ac:dyDescent="0.3">
      <c r="A72" s="108" t="s">
        <v>2242</v>
      </c>
      <c r="B72" t="s">
        <v>2269</v>
      </c>
      <c r="C72" t="s">
        <v>2245</v>
      </c>
      <c r="D72">
        <v>2018</v>
      </c>
      <c r="E72" s="109" t="s">
        <v>2240</v>
      </c>
      <c r="F72" s="108">
        <v>61</v>
      </c>
      <c r="G72">
        <v>0</v>
      </c>
      <c r="H72">
        <v>0</v>
      </c>
      <c r="I72" s="109">
        <v>0</v>
      </c>
      <c r="J72" s="108">
        <v>56</v>
      </c>
      <c r="K72">
        <v>0</v>
      </c>
      <c r="L72">
        <v>0</v>
      </c>
      <c r="M72" s="109">
        <v>0</v>
      </c>
      <c r="N72" s="108">
        <v>51</v>
      </c>
      <c r="O72" s="109">
        <v>0</v>
      </c>
      <c r="P72" s="108">
        <v>136</v>
      </c>
      <c r="Q72" s="109">
        <v>0</v>
      </c>
      <c r="R72" s="108">
        <v>304</v>
      </c>
      <c r="S72" s="109">
        <v>0</v>
      </c>
      <c r="T72" s="108">
        <v>2018</v>
      </c>
      <c r="U72" s="109">
        <v>2016</v>
      </c>
    </row>
    <row r="73" spans="1:21" x14ac:dyDescent="0.3">
      <c r="A73" s="108" t="s">
        <v>2242</v>
      </c>
      <c r="B73" t="s">
        <v>2269</v>
      </c>
      <c r="C73" t="s">
        <v>2245</v>
      </c>
      <c r="D73">
        <v>2019</v>
      </c>
      <c r="E73" s="109" t="s">
        <v>2240</v>
      </c>
      <c r="F73" s="108">
        <v>61</v>
      </c>
      <c r="G73">
        <v>0</v>
      </c>
      <c r="H73">
        <v>0</v>
      </c>
      <c r="I73" s="109">
        <v>0</v>
      </c>
      <c r="J73" s="108">
        <v>56</v>
      </c>
      <c r="K73">
        <v>0</v>
      </c>
      <c r="L73">
        <v>0</v>
      </c>
      <c r="M73" s="109">
        <v>0</v>
      </c>
      <c r="N73" s="108">
        <v>51</v>
      </c>
      <c r="O73" s="109">
        <v>0</v>
      </c>
      <c r="P73" s="108">
        <v>136</v>
      </c>
      <c r="Q73" s="109">
        <v>5</v>
      </c>
      <c r="R73" s="108">
        <v>304</v>
      </c>
      <c r="S73" s="109">
        <v>5</v>
      </c>
      <c r="T73" s="108">
        <v>2019</v>
      </c>
      <c r="U73" s="109">
        <v>2016</v>
      </c>
    </row>
    <row r="74" spans="1:21" x14ac:dyDescent="0.3">
      <c r="A74" s="108" t="s">
        <v>2246</v>
      </c>
      <c r="B74" t="s">
        <v>2270</v>
      </c>
      <c r="C74" t="s">
        <v>2248</v>
      </c>
      <c r="D74">
        <v>2016</v>
      </c>
      <c r="E74" s="109" t="s">
        <v>2240</v>
      </c>
      <c r="F74" s="108">
        <v>1097</v>
      </c>
      <c r="G74">
        <v>0</v>
      </c>
      <c r="H74">
        <v>0</v>
      </c>
      <c r="I74" s="109">
        <v>0</v>
      </c>
      <c r="J74" s="108">
        <v>821</v>
      </c>
      <c r="K74">
        <v>0</v>
      </c>
      <c r="L74">
        <v>0</v>
      </c>
      <c r="M74" s="109">
        <v>0</v>
      </c>
      <c r="N74" s="108">
        <v>865</v>
      </c>
      <c r="O74" s="109">
        <v>49</v>
      </c>
      <c r="P74" s="108">
        <v>2049</v>
      </c>
      <c r="Q74" s="109">
        <v>276</v>
      </c>
      <c r="R74" s="108">
        <v>4832</v>
      </c>
      <c r="S74" s="109">
        <v>325</v>
      </c>
      <c r="T74" s="108">
        <v>2016</v>
      </c>
      <c r="U74" s="109">
        <v>2016</v>
      </c>
    </row>
    <row r="75" spans="1:21" x14ac:dyDescent="0.3">
      <c r="A75" s="108" t="s">
        <v>2246</v>
      </c>
      <c r="B75" t="s">
        <v>2270</v>
      </c>
      <c r="C75" t="s">
        <v>2248</v>
      </c>
      <c r="D75">
        <v>2017</v>
      </c>
      <c r="E75" s="109" t="s">
        <v>2240</v>
      </c>
      <c r="F75" s="108">
        <v>1097</v>
      </c>
      <c r="G75">
        <v>0</v>
      </c>
      <c r="H75">
        <v>0</v>
      </c>
      <c r="I75" s="109">
        <v>0</v>
      </c>
      <c r="J75" s="108">
        <v>821</v>
      </c>
      <c r="K75">
        <v>0</v>
      </c>
      <c r="L75">
        <v>0</v>
      </c>
      <c r="M75" s="109">
        <v>0</v>
      </c>
      <c r="N75" s="108">
        <v>865</v>
      </c>
      <c r="O75" s="109">
        <v>6</v>
      </c>
      <c r="P75" s="108">
        <v>2049</v>
      </c>
      <c r="Q75" s="109">
        <v>177</v>
      </c>
      <c r="R75" s="108">
        <v>4832</v>
      </c>
      <c r="S75" s="109">
        <v>183</v>
      </c>
      <c r="T75" s="108">
        <v>2017</v>
      </c>
      <c r="U75" s="109">
        <v>2016</v>
      </c>
    </row>
    <row r="76" spans="1:21" x14ac:dyDescent="0.3">
      <c r="A76" s="108" t="s">
        <v>2246</v>
      </c>
      <c r="B76" t="s">
        <v>2270</v>
      </c>
      <c r="C76" t="s">
        <v>2249</v>
      </c>
      <c r="D76">
        <v>2018</v>
      </c>
      <c r="E76" s="109" t="s">
        <v>2240</v>
      </c>
      <c r="F76" s="108">
        <v>1097</v>
      </c>
      <c r="G76">
        <v>0</v>
      </c>
      <c r="H76">
        <v>0</v>
      </c>
      <c r="I76" s="109">
        <v>0</v>
      </c>
      <c r="J76" s="108">
        <v>821</v>
      </c>
      <c r="K76">
        <v>0</v>
      </c>
      <c r="L76">
        <v>0</v>
      </c>
      <c r="M76" s="109">
        <v>0</v>
      </c>
      <c r="N76" s="108">
        <v>865</v>
      </c>
      <c r="O76" s="109">
        <v>0</v>
      </c>
      <c r="P76" s="108">
        <v>2049</v>
      </c>
      <c r="Q76" s="109">
        <v>202</v>
      </c>
      <c r="R76" s="108">
        <v>4832</v>
      </c>
      <c r="S76" s="109">
        <v>202</v>
      </c>
      <c r="T76" s="108">
        <v>2018</v>
      </c>
      <c r="U76" s="109">
        <v>2016</v>
      </c>
    </row>
    <row r="77" spans="1:21" x14ac:dyDescent="0.3">
      <c r="A77" s="108" t="s">
        <v>2246</v>
      </c>
      <c r="B77" t="s">
        <v>2270</v>
      </c>
      <c r="C77" t="s">
        <v>2249</v>
      </c>
      <c r="D77">
        <v>2019</v>
      </c>
      <c r="E77" s="109" t="s">
        <v>2240</v>
      </c>
      <c r="F77" s="108">
        <v>1097</v>
      </c>
      <c r="G77">
        <v>0</v>
      </c>
      <c r="H77">
        <v>0</v>
      </c>
      <c r="I77" s="109">
        <v>0</v>
      </c>
      <c r="J77" s="108">
        <v>821</v>
      </c>
      <c r="K77">
        <v>0</v>
      </c>
      <c r="L77">
        <v>0</v>
      </c>
      <c r="M77" s="109">
        <v>0</v>
      </c>
      <c r="N77" s="108">
        <v>865</v>
      </c>
      <c r="O77" s="109">
        <v>25</v>
      </c>
      <c r="P77" s="108">
        <v>2049</v>
      </c>
      <c r="Q77" s="109">
        <v>214</v>
      </c>
      <c r="R77" s="108">
        <v>4832</v>
      </c>
      <c r="S77" s="109">
        <v>239</v>
      </c>
      <c r="T77" s="108">
        <v>2019</v>
      </c>
      <c r="U77" s="109">
        <v>2016</v>
      </c>
    </row>
    <row r="78" spans="1:21" x14ac:dyDescent="0.3">
      <c r="A78" s="108" t="s">
        <v>2251</v>
      </c>
      <c r="B78" t="s">
        <v>2271</v>
      </c>
      <c r="C78" t="s">
        <v>2239</v>
      </c>
      <c r="D78">
        <v>2015</v>
      </c>
      <c r="E78" s="109" t="s">
        <v>2240</v>
      </c>
      <c r="F78" s="108">
        <v>53</v>
      </c>
      <c r="G78">
        <v>0</v>
      </c>
      <c r="H78">
        <v>0</v>
      </c>
      <c r="I78" s="109">
        <v>0</v>
      </c>
      <c r="J78" s="108">
        <v>34</v>
      </c>
      <c r="K78">
        <v>0</v>
      </c>
      <c r="L78">
        <v>0</v>
      </c>
      <c r="M78" s="109">
        <v>0</v>
      </c>
      <c r="N78" s="108">
        <v>38</v>
      </c>
      <c r="O78" s="109">
        <v>0</v>
      </c>
      <c r="P78" s="108">
        <v>93</v>
      </c>
      <c r="Q78" s="109">
        <v>32</v>
      </c>
      <c r="R78" s="108">
        <v>218</v>
      </c>
      <c r="S78" s="109">
        <v>32</v>
      </c>
      <c r="T78" s="108">
        <v>2016</v>
      </c>
      <c r="U78" s="109">
        <v>2016</v>
      </c>
    </row>
    <row r="79" spans="1:21" x14ac:dyDescent="0.3">
      <c r="A79" s="108" t="s">
        <v>2251</v>
      </c>
      <c r="B79" t="s">
        <v>2271</v>
      </c>
      <c r="C79" t="s">
        <v>2239</v>
      </c>
      <c r="D79">
        <v>2016</v>
      </c>
      <c r="E79" s="109" t="s">
        <v>2240</v>
      </c>
      <c r="F79" s="108">
        <v>53</v>
      </c>
      <c r="G79">
        <v>0</v>
      </c>
      <c r="H79">
        <v>0</v>
      </c>
      <c r="I79" s="109">
        <v>0</v>
      </c>
      <c r="J79" s="108">
        <v>34</v>
      </c>
      <c r="K79">
        <v>0</v>
      </c>
      <c r="L79">
        <v>0</v>
      </c>
      <c r="M79" s="109">
        <v>0</v>
      </c>
      <c r="N79" s="108">
        <v>38</v>
      </c>
      <c r="O79" s="109">
        <v>0</v>
      </c>
      <c r="P79" s="108">
        <v>93</v>
      </c>
      <c r="Q79" s="109">
        <v>15</v>
      </c>
      <c r="R79" s="108">
        <v>218</v>
      </c>
      <c r="S79" s="109">
        <v>15</v>
      </c>
      <c r="T79" s="108">
        <v>2016</v>
      </c>
      <c r="U79" s="109">
        <v>2016</v>
      </c>
    </row>
    <row r="80" spans="1:21" x14ac:dyDescent="0.3">
      <c r="A80" s="108" t="s">
        <v>2251</v>
      </c>
      <c r="B80" t="s">
        <v>2271</v>
      </c>
      <c r="C80" t="s">
        <v>2239</v>
      </c>
      <c r="D80">
        <v>2017</v>
      </c>
      <c r="E80" s="109" t="s">
        <v>2240</v>
      </c>
      <c r="F80" s="108">
        <v>53</v>
      </c>
      <c r="G80">
        <v>0</v>
      </c>
      <c r="H80">
        <v>0</v>
      </c>
      <c r="I80" s="109">
        <v>0</v>
      </c>
      <c r="J80" s="108">
        <v>34</v>
      </c>
      <c r="K80">
        <v>0</v>
      </c>
      <c r="L80">
        <v>0</v>
      </c>
      <c r="M80" s="109">
        <v>0</v>
      </c>
      <c r="N80" s="108">
        <v>38</v>
      </c>
      <c r="O80" s="109">
        <v>0</v>
      </c>
      <c r="P80" s="108">
        <v>93</v>
      </c>
      <c r="Q80" s="109">
        <v>16</v>
      </c>
      <c r="R80" s="108">
        <v>218</v>
      </c>
      <c r="S80" s="109">
        <v>16</v>
      </c>
      <c r="T80" s="108">
        <v>2017</v>
      </c>
      <c r="U80" s="109">
        <v>2016</v>
      </c>
    </row>
    <row r="81" spans="1:21" x14ac:dyDescent="0.3">
      <c r="A81" s="108" t="s">
        <v>2251</v>
      </c>
      <c r="B81" t="s">
        <v>2271</v>
      </c>
      <c r="C81" t="s">
        <v>2241</v>
      </c>
      <c r="D81">
        <v>2018</v>
      </c>
      <c r="E81" s="109" t="s">
        <v>2240</v>
      </c>
      <c r="F81" s="108">
        <v>53</v>
      </c>
      <c r="G81">
        <v>0</v>
      </c>
      <c r="H81">
        <v>0</v>
      </c>
      <c r="I81" s="109">
        <v>0</v>
      </c>
      <c r="J81" s="108">
        <v>34</v>
      </c>
      <c r="K81">
        <v>0</v>
      </c>
      <c r="L81">
        <v>0</v>
      </c>
      <c r="M81" s="109">
        <v>0</v>
      </c>
      <c r="N81" s="108">
        <v>38</v>
      </c>
      <c r="O81" s="109">
        <v>0</v>
      </c>
      <c r="P81" s="108">
        <v>93</v>
      </c>
      <c r="Q81" s="109">
        <v>8</v>
      </c>
      <c r="R81" s="108">
        <v>218</v>
      </c>
      <c r="S81" s="109">
        <v>8</v>
      </c>
      <c r="T81" s="108">
        <v>2018</v>
      </c>
      <c r="U81" s="109">
        <v>2016</v>
      </c>
    </row>
    <row r="82" spans="1:21" x14ac:dyDescent="0.3">
      <c r="A82" s="108" t="s">
        <v>2251</v>
      </c>
      <c r="B82" t="s">
        <v>2271</v>
      </c>
      <c r="C82" t="s">
        <v>2241</v>
      </c>
      <c r="D82">
        <v>2019</v>
      </c>
      <c r="E82" s="109" t="s">
        <v>2240</v>
      </c>
      <c r="F82" s="108">
        <v>53</v>
      </c>
      <c r="G82">
        <v>0</v>
      </c>
      <c r="H82">
        <v>0</v>
      </c>
      <c r="I82" s="109">
        <v>0</v>
      </c>
      <c r="J82" s="108">
        <v>34</v>
      </c>
      <c r="K82">
        <v>0</v>
      </c>
      <c r="L82">
        <v>0</v>
      </c>
      <c r="M82" s="109">
        <v>0</v>
      </c>
      <c r="N82" s="108">
        <v>38</v>
      </c>
      <c r="O82" s="109">
        <v>0</v>
      </c>
      <c r="P82" s="108">
        <v>93</v>
      </c>
      <c r="Q82" s="109">
        <v>20</v>
      </c>
      <c r="R82" s="108">
        <v>218</v>
      </c>
      <c r="S82" s="109">
        <v>20</v>
      </c>
      <c r="T82" s="108">
        <v>2019</v>
      </c>
      <c r="U82" s="109">
        <v>2016</v>
      </c>
    </row>
    <row r="83" spans="1:21" x14ac:dyDescent="0.3">
      <c r="A83" s="108" t="s">
        <v>2255</v>
      </c>
      <c r="B83" t="s">
        <v>2272</v>
      </c>
      <c r="C83" t="s">
        <v>2239</v>
      </c>
      <c r="D83">
        <v>2015</v>
      </c>
      <c r="E83" s="109" t="s">
        <v>2240</v>
      </c>
      <c r="F83" s="108">
        <v>87</v>
      </c>
      <c r="G83">
        <v>0</v>
      </c>
      <c r="H83">
        <v>0</v>
      </c>
      <c r="I83" s="109">
        <v>0</v>
      </c>
      <c r="J83" s="108">
        <v>107</v>
      </c>
      <c r="K83">
        <v>0</v>
      </c>
      <c r="L83">
        <v>0</v>
      </c>
      <c r="M83" s="109">
        <v>0</v>
      </c>
      <c r="N83" s="108">
        <v>106</v>
      </c>
      <c r="O83" s="109">
        <v>0</v>
      </c>
      <c r="P83" s="108">
        <v>124</v>
      </c>
      <c r="Q83" s="109">
        <v>0</v>
      </c>
      <c r="R83" s="108">
        <v>424</v>
      </c>
      <c r="S83" s="109">
        <v>0</v>
      </c>
      <c r="T83" s="108">
        <v>2016</v>
      </c>
      <c r="U83" s="109">
        <v>2016</v>
      </c>
    </row>
    <row r="84" spans="1:21" x14ac:dyDescent="0.3">
      <c r="A84" s="108" t="s">
        <v>2255</v>
      </c>
      <c r="B84" t="s">
        <v>2272</v>
      </c>
      <c r="C84" t="s">
        <v>2239</v>
      </c>
      <c r="D84">
        <v>2016</v>
      </c>
      <c r="E84" s="109" t="s">
        <v>2240</v>
      </c>
      <c r="F84" s="108">
        <v>87</v>
      </c>
      <c r="G84">
        <v>0</v>
      </c>
      <c r="H84">
        <v>0</v>
      </c>
      <c r="I84" s="109">
        <v>0</v>
      </c>
      <c r="J84" s="108">
        <v>107</v>
      </c>
      <c r="K84">
        <v>22</v>
      </c>
      <c r="L84">
        <v>22</v>
      </c>
      <c r="M84" s="109">
        <v>0</v>
      </c>
      <c r="N84" s="108">
        <v>106</v>
      </c>
      <c r="O84" s="109">
        <v>34</v>
      </c>
      <c r="P84" s="108">
        <v>124</v>
      </c>
      <c r="Q84" s="109">
        <v>0</v>
      </c>
      <c r="R84" s="108">
        <v>424</v>
      </c>
      <c r="S84" s="109">
        <v>56</v>
      </c>
      <c r="T84" s="108">
        <v>2016</v>
      </c>
      <c r="U84" s="109">
        <v>2016</v>
      </c>
    </row>
    <row r="85" spans="1:21" x14ac:dyDescent="0.3">
      <c r="A85" s="108" t="s">
        <v>2255</v>
      </c>
      <c r="B85" t="s">
        <v>2272</v>
      </c>
      <c r="C85" t="s">
        <v>2239</v>
      </c>
      <c r="D85">
        <v>2017</v>
      </c>
      <c r="E85" s="109" t="s">
        <v>2240</v>
      </c>
      <c r="F85" s="108">
        <v>87</v>
      </c>
      <c r="G85">
        <v>0</v>
      </c>
      <c r="H85">
        <v>0</v>
      </c>
      <c r="I85" s="109">
        <v>0</v>
      </c>
      <c r="J85" s="108">
        <v>107</v>
      </c>
      <c r="K85">
        <v>0</v>
      </c>
      <c r="L85">
        <v>0</v>
      </c>
      <c r="M85" s="109">
        <v>0</v>
      </c>
      <c r="N85" s="108">
        <v>106</v>
      </c>
      <c r="O85" s="109">
        <v>0</v>
      </c>
      <c r="P85" s="108">
        <v>124</v>
      </c>
      <c r="Q85" s="109">
        <v>0</v>
      </c>
      <c r="R85" s="108">
        <v>424</v>
      </c>
      <c r="S85" s="109">
        <v>0</v>
      </c>
      <c r="T85" s="108">
        <v>2017</v>
      </c>
      <c r="U85" s="109">
        <v>2016</v>
      </c>
    </row>
    <row r="86" spans="1:21" x14ac:dyDescent="0.3">
      <c r="A86" s="108" t="s">
        <v>2255</v>
      </c>
      <c r="B86" t="s">
        <v>2272</v>
      </c>
      <c r="C86" t="s">
        <v>2241</v>
      </c>
      <c r="D86">
        <v>2018</v>
      </c>
      <c r="E86" s="109" t="s">
        <v>2240</v>
      </c>
      <c r="F86" s="108">
        <v>87</v>
      </c>
      <c r="G86">
        <v>0</v>
      </c>
      <c r="H86">
        <v>0</v>
      </c>
      <c r="I86" s="109">
        <v>0</v>
      </c>
      <c r="J86" s="108">
        <v>107</v>
      </c>
      <c r="K86">
        <v>4</v>
      </c>
      <c r="L86">
        <v>0</v>
      </c>
      <c r="M86" s="109">
        <v>4</v>
      </c>
      <c r="N86" s="108">
        <v>106</v>
      </c>
      <c r="O86" s="109">
        <v>0</v>
      </c>
      <c r="P86" s="108">
        <v>124</v>
      </c>
      <c r="Q86" s="109">
        <v>0</v>
      </c>
      <c r="R86" s="108">
        <v>424</v>
      </c>
      <c r="S86" s="109">
        <v>4</v>
      </c>
      <c r="T86" s="108">
        <v>2018</v>
      </c>
      <c r="U86" s="109">
        <v>2016</v>
      </c>
    </row>
    <row r="87" spans="1:21" x14ac:dyDescent="0.3">
      <c r="A87" s="108" t="s">
        <v>2255</v>
      </c>
      <c r="B87" t="s">
        <v>2273</v>
      </c>
      <c r="C87" t="s">
        <v>2239</v>
      </c>
      <c r="D87">
        <v>2017</v>
      </c>
      <c r="E87" s="109" t="s">
        <v>2240</v>
      </c>
      <c r="F87" s="108">
        <v>238</v>
      </c>
      <c r="G87">
        <v>0</v>
      </c>
      <c r="H87">
        <v>0</v>
      </c>
      <c r="I87" s="109">
        <v>0</v>
      </c>
      <c r="J87" s="108">
        <v>211</v>
      </c>
      <c r="K87">
        <v>5</v>
      </c>
      <c r="L87">
        <v>5</v>
      </c>
      <c r="M87" s="109">
        <v>0</v>
      </c>
      <c r="N87" s="108">
        <v>202</v>
      </c>
      <c r="O87" s="109">
        <v>34</v>
      </c>
      <c r="P87" s="108">
        <v>258</v>
      </c>
      <c r="Q87" s="109">
        <v>9</v>
      </c>
      <c r="R87" s="108">
        <v>909</v>
      </c>
      <c r="S87" s="109">
        <v>48</v>
      </c>
      <c r="T87" s="108">
        <v>2017</v>
      </c>
      <c r="U87" s="109">
        <v>2016</v>
      </c>
    </row>
    <row r="88" spans="1:21" x14ac:dyDescent="0.3">
      <c r="A88" s="108" t="s">
        <v>2255</v>
      </c>
      <c r="B88" t="s">
        <v>2273</v>
      </c>
      <c r="C88" t="s">
        <v>2241</v>
      </c>
      <c r="D88">
        <v>2018</v>
      </c>
      <c r="E88" s="109" t="s">
        <v>2240</v>
      </c>
      <c r="F88" s="108">
        <v>238</v>
      </c>
      <c r="G88">
        <v>0</v>
      </c>
      <c r="H88">
        <v>0</v>
      </c>
      <c r="I88" s="109">
        <v>0</v>
      </c>
      <c r="J88" s="108">
        <v>211</v>
      </c>
      <c r="K88">
        <v>1</v>
      </c>
      <c r="L88">
        <v>0</v>
      </c>
      <c r="M88" s="109">
        <v>1</v>
      </c>
      <c r="N88" s="108">
        <v>202</v>
      </c>
      <c r="O88" s="109">
        <v>37</v>
      </c>
      <c r="P88" s="108">
        <v>258</v>
      </c>
      <c r="Q88" s="109">
        <v>58</v>
      </c>
      <c r="R88" s="108">
        <v>909</v>
      </c>
      <c r="S88" s="109">
        <v>96</v>
      </c>
      <c r="T88" s="108">
        <v>2018</v>
      </c>
      <c r="U88" s="109">
        <v>2016</v>
      </c>
    </row>
    <row r="89" spans="1:21" x14ac:dyDescent="0.3">
      <c r="A89" s="108" t="s">
        <v>2255</v>
      </c>
      <c r="B89" t="s">
        <v>2273</v>
      </c>
      <c r="C89" t="s">
        <v>2241</v>
      </c>
      <c r="D89">
        <v>2019</v>
      </c>
      <c r="E89" s="109" t="s">
        <v>2240</v>
      </c>
      <c r="F89" s="108">
        <v>238</v>
      </c>
      <c r="G89">
        <v>1</v>
      </c>
      <c r="H89">
        <v>0</v>
      </c>
      <c r="I89" s="109">
        <v>1</v>
      </c>
      <c r="J89" s="108">
        <v>211</v>
      </c>
      <c r="K89">
        <v>7</v>
      </c>
      <c r="L89">
        <v>6</v>
      </c>
      <c r="M89" s="109">
        <v>1</v>
      </c>
      <c r="N89" s="108">
        <v>202</v>
      </c>
      <c r="O89" s="109">
        <v>58</v>
      </c>
      <c r="P89" s="108">
        <v>258</v>
      </c>
      <c r="Q89" s="109">
        <v>12</v>
      </c>
      <c r="R89" s="108">
        <v>909</v>
      </c>
      <c r="S89" s="109">
        <v>78</v>
      </c>
      <c r="T89" s="108">
        <v>2019</v>
      </c>
      <c r="U89" s="109">
        <v>2016</v>
      </c>
    </row>
    <row r="90" spans="1:21" x14ac:dyDescent="0.3">
      <c r="A90" s="108" t="s">
        <v>2237</v>
      </c>
      <c r="B90" t="s">
        <v>2481</v>
      </c>
      <c r="C90" t="s">
        <v>2239</v>
      </c>
      <c r="D90">
        <v>2015</v>
      </c>
      <c r="E90" s="109" t="s">
        <v>2240</v>
      </c>
      <c r="F90" s="108">
        <v>4888</v>
      </c>
      <c r="G90">
        <v>0</v>
      </c>
      <c r="H90">
        <v>0</v>
      </c>
      <c r="I90" s="109">
        <v>0</v>
      </c>
      <c r="J90" s="108">
        <v>3107</v>
      </c>
      <c r="K90">
        <v>0</v>
      </c>
      <c r="L90">
        <v>0</v>
      </c>
      <c r="M90" s="109">
        <v>0</v>
      </c>
      <c r="N90" s="108">
        <v>3126</v>
      </c>
      <c r="O90" s="109">
        <v>0</v>
      </c>
      <c r="P90" s="108">
        <v>10462</v>
      </c>
      <c r="Q90" s="109">
        <v>0</v>
      </c>
      <c r="R90" s="108">
        <v>21583</v>
      </c>
      <c r="S90" s="109">
        <v>0</v>
      </c>
      <c r="T90" s="108">
        <v>2016</v>
      </c>
      <c r="U90" s="109">
        <v>2016</v>
      </c>
    </row>
    <row r="91" spans="1:21" x14ac:dyDescent="0.3">
      <c r="A91" s="108" t="s">
        <v>2237</v>
      </c>
      <c r="B91" t="s">
        <v>2481</v>
      </c>
      <c r="C91" t="s">
        <v>2239</v>
      </c>
      <c r="D91">
        <v>2016</v>
      </c>
      <c r="E91" s="109" t="s">
        <v>2240</v>
      </c>
      <c r="F91" s="108">
        <v>4888</v>
      </c>
      <c r="G91">
        <v>103</v>
      </c>
      <c r="H91">
        <v>103</v>
      </c>
      <c r="I91" s="109">
        <v>0</v>
      </c>
      <c r="J91" s="108">
        <v>3107</v>
      </c>
      <c r="K91">
        <v>57</v>
      </c>
      <c r="L91">
        <v>57</v>
      </c>
      <c r="M91" s="109">
        <v>0</v>
      </c>
      <c r="N91" s="108">
        <v>3126</v>
      </c>
      <c r="O91" s="109">
        <v>0</v>
      </c>
      <c r="P91" s="108">
        <v>10462</v>
      </c>
      <c r="Q91" s="109">
        <v>3</v>
      </c>
      <c r="R91" s="108">
        <v>21583</v>
      </c>
      <c r="S91" s="109">
        <v>163</v>
      </c>
      <c r="T91" s="108">
        <v>2016</v>
      </c>
      <c r="U91" s="109">
        <v>2016</v>
      </c>
    </row>
    <row r="92" spans="1:21" x14ac:dyDescent="0.3">
      <c r="A92" s="108" t="s">
        <v>2237</v>
      </c>
      <c r="B92" t="s">
        <v>2481</v>
      </c>
      <c r="C92" t="s">
        <v>2239</v>
      </c>
      <c r="D92">
        <v>2017</v>
      </c>
      <c r="E92" s="109" t="s">
        <v>2240</v>
      </c>
      <c r="F92" s="108">
        <v>4888</v>
      </c>
      <c r="G92">
        <v>0</v>
      </c>
      <c r="H92">
        <v>0</v>
      </c>
      <c r="I92" s="109">
        <v>0</v>
      </c>
      <c r="J92" s="108">
        <v>3107</v>
      </c>
      <c r="K92">
        <v>0</v>
      </c>
      <c r="L92">
        <v>0</v>
      </c>
      <c r="M92" s="109">
        <v>0</v>
      </c>
      <c r="N92" s="108">
        <v>3126</v>
      </c>
      <c r="O92" s="109">
        <v>0</v>
      </c>
      <c r="P92" s="108">
        <v>10462</v>
      </c>
      <c r="Q92" s="109">
        <v>0</v>
      </c>
      <c r="R92" s="108">
        <v>21583</v>
      </c>
      <c r="S92" s="109">
        <v>0</v>
      </c>
      <c r="T92" s="108">
        <v>2017</v>
      </c>
      <c r="U92" s="109">
        <v>2016</v>
      </c>
    </row>
    <row r="93" spans="1:21" x14ac:dyDescent="0.3">
      <c r="A93" s="108" t="s">
        <v>2237</v>
      </c>
      <c r="B93" t="s">
        <v>2481</v>
      </c>
      <c r="C93" t="s">
        <v>2241</v>
      </c>
      <c r="D93">
        <v>2018</v>
      </c>
      <c r="E93" s="109" t="s">
        <v>2240</v>
      </c>
      <c r="F93" s="108">
        <v>4888</v>
      </c>
      <c r="G93">
        <v>0</v>
      </c>
      <c r="H93">
        <v>0</v>
      </c>
      <c r="I93" s="109">
        <v>0</v>
      </c>
      <c r="J93" s="108">
        <v>3107</v>
      </c>
      <c r="K93">
        <v>0</v>
      </c>
      <c r="L93">
        <v>0</v>
      </c>
      <c r="M93" s="109">
        <v>0</v>
      </c>
      <c r="N93" s="108">
        <v>3126</v>
      </c>
      <c r="O93" s="109">
        <v>0</v>
      </c>
      <c r="P93" s="108">
        <v>10462</v>
      </c>
      <c r="Q93" s="109">
        <v>0</v>
      </c>
      <c r="R93" s="108">
        <v>21583</v>
      </c>
      <c r="S93" s="109">
        <v>0</v>
      </c>
      <c r="T93" s="108">
        <v>2018</v>
      </c>
      <c r="U93" s="109">
        <v>2016</v>
      </c>
    </row>
    <row r="94" spans="1:21" x14ac:dyDescent="0.3">
      <c r="A94" s="108" t="s">
        <v>2237</v>
      </c>
      <c r="B94" t="s">
        <v>2481</v>
      </c>
      <c r="C94" t="s">
        <v>2241</v>
      </c>
      <c r="D94">
        <v>2019</v>
      </c>
      <c r="E94" s="109" t="s">
        <v>2240</v>
      </c>
      <c r="F94" s="108">
        <v>4888</v>
      </c>
      <c r="G94">
        <v>0</v>
      </c>
      <c r="H94">
        <v>0</v>
      </c>
      <c r="I94" s="109">
        <v>0</v>
      </c>
      <c r="J94" s="108">
        <v>3107</v>
      </c>
      <c r="K94">
        <v>77</v>
      </c>
      <c r="L94">
        <v>0</v>
      </c>
      <c r="M94" s="109">
        <v>77</v>
      </c>
      <c r="N94" s="108">
        <v>3126</v>
      </c>
      <c r="O94" s="109">
        <v>117</v>
      </c>
      <c r="P94" s="108">
        <v>10462</v>
      </c>
      <c r="Q94" s="109">
        <v>130</v>
      </c>
      <c r="R94" s="108">
        <v>21583</v>
      </c>
      <c r="S94" s="109">
        <v>324</v>
      </c>
      <c r="T94" s="108">
        <v>2019</v>
      </c>
      <c r="U94" s="109">
        <v>2016</v>
      </c>
    </row>
    <row r="95" spans="1:21" x14ac:dyDescent="0.3">
      <c r="A95" s="108" t="s">
        <v>2246</v>
      </c>
      <c r="B95" t="s">
        <v>2482</v>
      </c>
      <c r="C95" t="s">
        <v>2248</v>
      </c>
      <c r="D95">
        <v>2017</v>
      </c>
      <c r="E95" s="109" t="s">
        <v>2240</v>
      </c>
      <c r="F95" s="108">
        <v>186</v>
      </c>
      <c r="G95">
        <v>0</v>
      </c>
      <c r="H95">
        <v>0</v>
      </c>
      <c r="I95" s="109">
        <v>0</v>
      </c>
      <c r="J95" s="108">
        <v>138</v>
      </c>
      <c r="K95">
        <v>8</v>
      </c>
      <c r="L95">
        <v>8</v>
      </c>
      <c r="M95" s="109">
        <v>0</v>
      </c>
      <c r="N95" s="108">
        <v>147</v>
      </c>
      <c r="O95" s="109">
        <v>1</v>
      </c>
      <c r="P95" s="108">
        <v>347</v>
      </c>
      <c r="Q95" s="109">
        <v>8</v>
      </c>
      <c r="R95" s="108">
        <v>818</v>
      </c>
      <c r="S95" s="109">
        <v>17</v>
      </c>
      <c r="T95" s="108">
        <v>2017</v>
      </c>
      <c r="U95" s="109">
        <v>2016</v>
      </c>
    </row>
    <row r="96" spans="1:21" x14ac:dyDescent="0.3">
      <c r="A96" s="108" t="s">
        <v>2246</v>
      </c>
      <c r="B96" t="s">
        <v>2482</v>
      </c>
      <c r="C96" t="s">
        <v>2249</v>
      </c>
      <c r="D96">
        <v>2018</v>
      </c>
      <c r="E96" s="109" t="s">
        <v>2240</v>
      </c>
      <c r="F96" s="108">
        <v>186</v>
      </c>
      <c r="G96">
        <v>0</v>
      </c>
      <c r="H96">
        <v>0</v>
      </c>
      <c r="I96" s="109">
        <v>0</v>
      </c>
      <c r="J96" s="108">
        <v>138</v>
      </c>
      <c r="K96">
        <v>11</v>
      </c>
      <c r="L96">
        <v>0</v>
      </c>
      <c r="M96" s="109">
        <v>11</v>
      </c>
      <c r="N96" s="108">
        <v>147</v>
      </c>
      <c r="O96" s="109">
        <v>1</v>
      </c>
      <c r="P96" s="108">
        <v>347</v>
      </c>
      <c r="Q96" s="109">
        <v>8</v>
      </c>
      <c r="R96" s="108">
        <v>818</v>
      </c>
      <c r="S96" s="109">
        <v>20</v>
      </c>
      <c r="T96" s="108">
        <v>2018</v>
      </c>
      <c r="U96" s="109">
        <v>2016</v>
      </c>
    </row>
    <row r="97" spans="1:21" x14ac:dyDescent="0.3">
      <c r="A97" s="108" t="s">
        <v>2246</v>
      </c>
      <c r="B97" t="s">
        <v>2482</v>
      </c>
      <c r="C97" t="s">
        <v>2249</v>
      </c>
      <c r="D97">
        <v>2019</v>
      </c>
      <c r="E97" s="109" t="s">
        <v>2240</v>
      </c>
      <c r="F97" s="108">
        <v>186</v>
      </c>
      <c r="G97">
        <v>0</v>
      </c>
      <c r="H97">
        <v>0</v>
      </c>
      <c r="I97" s="109">
        <v>0</v>
      </c>
      <c r="J97" s="108">
        <v>138</v>
      </c>
      <c r="K97">
        <v>12</v>
      </c>
      <c r="L97">
        <v>0</v>
      </c>
      <c r="M97" s="109">
        <v>12</v>
      </c>
      <c r="N97" s="108">
        <v>147</v>
      </c>
      <c r="O97" s="109">
        <v>2</v>
      </c>
      <c r="P97" s="108">
        <v>347</v>
      </c>
      <c r="Q97" s="109">
        <v>8</v>
      </c>
      <c r="R97" s="108">
        <v>818</v>
      </c>
      <c r="S97" s="109">
        <v>22</v>
      </c>
      <c r="T97" s="108">
        <v>2019</v>
      </c>
      <c r="U97" s="109">
        <v>2016</v>
      </c>
    </row>
    <row r="98" spans="1:21" x14ac:dyDescent="0.3">
      <c r="A98" s="108" t="s">
        <v>2255</v>
      </c>
      <c r="B98" t="s">
        <v>2274</v>
      </c>
      <c r="C98" t="s">
        <v>2239</v>
      </c>
      <c r="D98">
        <v>2017</v>
      </c>
      <c r="E98" s="109" t="s">
        <v>2240</v>
      </c>
      <c r="F98" s="108">
        <v>113</v>
      </c>
      <c r="G98">
        <v>0</v>
      </c>
      <c r="H98">
        <v>0</v>
      </c>
      <c r="I98" s="109">
        <v>0</v>
      </c>
      <c r="J98" s="108">
        <v>70</v>
      </c>
      <c r="K98">
        <v>0</v>
      </c>
      <c r="L98">
        <v>0</v>
      </c>
      <c r="M98" s="109">
        <v>0</v>
      </c>
      <c r="N98" s="108">
        <v>60</v>
      </c>
      <c r="O98" s="109">
        <v>19</v>
      </c>
      <c r="P98" s="108">
        <v>131</v>
      </c>
      <c r="Q98" s="109">
        <v>0</v>
      </c>
      <c r="R98" s="108">
        <v>374</v>
      </c>
      <c r="S98" s="109">
        <v>19</v>
      </c>
      <c r="T98" s="108">
        <v>2017</v>
      </c>
      <c r="U98" s="109">
        <v>2016</v>
      </c>
    </row>
    <row r="99" spans="1:21" x14ac:dyDescent="0.3">
      <c r="A99" s="108" t="s">
        <v>2255</v>
      </c>
      <c r="B99" t="s">
        <v>2274</v>
      </c>
      <c r="C99" t="s">
        <v>2241</v>
      </c>
      <c r="D99">
        <v>2018</v>
      </c>
      <c r="E99" s="109" t="s">
        <v>2240</v>
      </c>
      <c r="F99" s="108">
        <v>113</v>
      </c>
      <c r="G99">
        <v>0</v>
      </c>
      <c r="H99">
        <v>0</v>
      </c>
      <c r="I99" s="109">
        <v>0</v>
      </c>
      <c r="J99" s="108">
        <v>70</v>
      </c>
      <c r="K99">
        <v>0</v>
      </c>
      <c r="L99">
        <v>0</v>
      </c>
      <c r="M99" s="109">
        <v>0</v>
      </c>
      <c r="N99" s="108">
        <v>60</v>
      </c>
      <c r="O99" s="109">
        <v>0</v>
      </c>
      <c r="P99" s="108">
        <v>131</v>
      </c>
      <c r="Q99" s="109">
        <v>0</v>
      </c>
      <c r="R99" s="108">
        <v>374</v>
      </c>
      <c r="S99" s="109">
        <v>0</v>
      </c>
      <c r="T99" s="108">
        <v>2018</v>
      </c>
      <c r="U99" s="109">
        <v>2016</v>
      </c>
    </row>
    <row r="100" spans="1:21" x14ac:dyDescent="0.3">
      <c r="A100" s="108" t="s">
        <v>2255</v>
      </c>
      <c r="B100" t="s">
        <v>2274</v>
      </c>
      <c r="C100" t="s">
        <v>2241</v>
      </c>
      <c r="D100">
        <v>2019</v>
      </c>
      <c r="E100" s="109" t="s">
        <v>2240</v>
      </c>
      <c r="F100" s="108">
        <v>113</v>
      </c>
      <c r="G100">
        <v>12</v>
      </c>
      <c r="H100">
        <v>0</v>
      </c>
      <c r="I100" s="109">
        <v>12</v>
      </c>
      <c r="J100" s="108">
        <v>70</v>
      </c>
      <c r="K100">
        <v>39</v>
      </c>
      <c r="L100">
        <v>35</v>
      </c>
      <c r="M100" s="109">
        <v>4</v>
      </c>
      <c r="N100" s="108">
        <v>60</v>
      </c>
      <c r="O100" s="109">
        <v>3</v>
      </c>
      <c r="P100" s="108">
        <v>131</v>
      </c>
      <c r="Q100" s="109">
        <v>62</v>
      </c>
      <c r="R100" s="108">
        <v>374</v>
      </c>
      <c r="S100" s="109">
        <v>116</v>
      </c>
      <c r="T100" s="108">
        <v>2019</v>
      </c>
      <c r="U100" s="109">
        <v>2016</v>
      </c>
    </row>
    <row r="101" spans="1:21" x14ac:dyDescent="0.3">
      <c r="A101" s="108" t="s">
        <v>2263</v>
      </c>
      <c r="B101" t="s">
        <v>2275</v>
      </c>
      <c r="C101" t="s">
        <v>2239</v>
      </c>
      <c r="D101">
        <v>2015</v>
      </c>
      <c r="E101" s="109" t="s">
        <v>2240</v>
      </c>
      <c r="F101" s="108">
        <v>1019</v>
      </c>
      <c r="G101">
        <v>0</v>
      </c>
      <c r="H101">
        <v>0</v>
      </c>
      <c r="I101" s="109">
        <v>0</v>
      </c>
      <c r="J101" s="108">
        <v>759</v>
      </c>
      <c r="K101">
        <v>0</v>
      </c>
      <c r="L101">
        <v>0</v>
      </c>
      <c r="M101" s="109">
        <v>0</v>
      </c>
      <c r="N101" s="108">
        <v>957</v>
      </c>
      <c r="O101" s="109">
        <v>0</v>
      </c>
      <c r="P101" s="108">
        <v>2421</v>
      </c>
      <c r="Q101" s="109">
        <v>343</v>
      </c>
      <c r="R101" s="108">
        <v>5156</v>
      </c>
      <c r="S101" s="109">
        <v>343</v>
      </c>
      <c r="T101" s="108">
        <v>2016</v>
      </c>
      <c r="U101" s="109">
        <v>2016</v>
      </c>
    </row>
    <row r="102" spans="1:21" x14ac:dyDescent="0.3">
      <c r="A102" s="108" t="s">
        <v>2263</v>
      </c>
      <c r="B102" t="s">
        <v>2275</v>
      </c>
      <c r="C102" t="s">
        <v>2239</v>
      </c>
      <c r="D102">
        <v>2016</v>
      </c>
      <c r="E102" s="109" t="s">
        <v>2240</v>
      </c>
      <c r="F102" s="108">
        <v>1019</v>
      </c>
      <c r="G102">
        <v>0</v>
      </c>
      <c r="H102">
        <v>0</v>
      </c>
      <c r="I102" s="109">
        <v>0</v>
      </c>
      <c r="J102" s="108">
        <v>759</v>
      </c>
      <c r="K102">
        <v>0</v>
      </c>
      <c r="L102">
        <v>0</v>
      </c>
      <c r="M102" s="109">
        <v>0</v>
      </c>
      <c r="N102" s="108">
        <v>957</v>
      </c>
      <c r="O102" s="109">
        <v>0</v>
      </c>
      <c r="P102" s="108">
        <v>2421</v>
      </c>
      <c r="Q102" s="109">
        <v>170</v>
      </c>
      <c r="R102" s="108">
        <v>5156</v>
      </c>
      <c r="S102" s="109">
        <v>170</v>
      </c>
      <c r="T102" s="108">
        <v>2016</v>
      </c>
      <c r="U102" s="109">
        <v>2016</v>
      </c>
    </row>
    <row r="103" spans="1:21" x14ac:dyDescent="0.3">
      <c r="A103" s="108" t="s">
        <v>2263</v>
      </c>
      <c r="B103" t="s">
        <v>2275</v>
      </c>
      <c r="C103" t="s">
        <v>2239</v>
      </c>
      <c r="D103">
        <v>2017</v>
      </c>
      <c r="E103" s="109" t="s">
        <v>2240</v>
      </c>
      <c r="F103" s="108">
        <v>1019</v>
      </c>
      <c r="G103">
        <v>0</v>
      </c>
      <c r="H103">
        <v>0</v>
      </c>
      <c r="I103" s="109">
        <v>0</v>
      </c>
      <c r="J103" s="108">
        <v>759</v>
      </c>
      <c r="K103">
        <v>0</v>
      </c>
      <c r="L103">
        <v>0</v>
      </c>
      <c r="M103" s="109">
        <v>0</v>
      </c>
      <c r="N103" s="108">
        <v>957</v>
      </c>
      <c r="O103" s="109">
        <v>0</v>
      </c>
      <c r="P103" s="108">
        <v>2421</v>
      </c>
      <c r="Q103" s="109">
        <v>297</v>
      </c>
      <c r="R103" s="108">
        <v>5156</v>
      </c>
      <c r="S103" s="109">
        <v>297</v>
      </c>
      <c r="T103" s="108">
        <v>2017</v>
      </c>
      <c r="U103" s="109">
        <v>2016</v>
      </c>
    </row>
    <row r="104" spans="1:21" x14ac:dyDescent="0.3">
      <c r="A104" s="108" t="s">
        <v>2263</v>
      </c>
      <c r="B104" t="s">
        <v>2275</v>
      </c>
      <c r="C104" t="s">
        <v>2241</v>
      </c>
      <c r="D104">
        <v>2018</v>
      </c>
      <c r="E104" s="109" t="s">
        <v>2240</v>
      </c>
      <c r="F104" s="108">
        <v>1019</v>
      </c>
      <c r="G104">
        <v>0</v>
      </c>
      <c r="H104">
        <v>0</v>
      </c>
      <c r="I104" s="109">
        <v>0</v>
      </c>
      <c r="J104" s="108">
        <v>759</v>
      </c>
      <c r="K104">
        <v>0</v>
      </c>
      <c r="L104">
        <v>0</v>
      </c>
      <c r="M104" s="109">
        <v>0</v>
      </c>
      <c r="N104" s="108">
        <v>957</v>
      </c>
      <c r="O104" s="109">
        <v>0</v>
      </c>
      <c r="P104" s="108">
        <v>2421</v>
      </c>
      <c r="Q104" s="109">
        <v>383</v>
      </c>
      <c r="R104" s="108">
        <v>5156</v>
      </c>
      <c r="S104" s="109">
        <v>383</v>
      </c>
      <c r="T104" s="108">
        <v>2018</v>
      </c>
      <c r="U104" s="109">
        <v>2016</v>
      </c>
    </row>
    <row r="105" spans="1:21" x14ac:dyDescent="0.3">
      <c r="A105" s="108" t="s">
        <v>2263</v>
      </c>
      <c r="B105" t="s">
        <v>2275</v>
      </c>
      <c r="C105" t="s">
        <v>2241</v>
      </c>
      <c r="D105">
        <v>2019</v>
      </c>
      <c r="E105" s="109" t="s">
        <v>2240</v>
      </c>
      <c r="F105" s="108">
        <v>1019</v>
      </c>
      <c r="G105">
        <v>0</v>
      </c>
      <c r="H105">
        <v>0</v>
      </c>
      <c r="I105" s="109">
        <v>0</v>
      </c>
      <c r="J105" s="108">
        <v>759</v>
      </c>
      <c r="K105">
        <v>0</v>
      </c>
      <c r="L105">
        <v>0</v>
      </c>
      <c r="M105" s="109">
        <v>0</v>
      </c>
      <c r="N105" s="108">
        <v>957</v>
      </c>
      <c r="O105" s="109">
        <v>0</v>
      </c>
      <c r="P105" s="108">
        <v>2421</v>
      </c>
      <c r="Q105" s="109">
        <v>389</v>
      </c>
      <c r="R105" s="108">
        <v>5156</v>
      </c>
      <c r="S105" s="109">
        <v>389</v>
      </c>
      <c r="T105" s="108">
        <v>2019</v>
      </c>
      <c r="U105" s="109">
        <v>2016</v>
      </c>
    </row>
    <row r="106" spans="1:21" x14ac:dyDescent="0.3">
      <c r="A106" s="108" t="s">
        <v>2246</v>
      </c>
      <c r="B106" t="s">
        <v>2276</v>
      </c>
      <c r="C106" t="s">
        <v>2249</v>
      </c>
      <c r="D106">
        <v>2018</v>
      </c>
      <c r="E106" s="109" t="s">
        <v>2240</v>
      </c>
      <c r="F106" s="108">
        <v>677</v>
      </c>
      <c r="G106">
        <v>0</v>
      </c>
      <c r="H106">
        <v>0</v>
      </c>
      <c r="I106" s="109">
        <v>0</v>
      </c>
      <c r="J106" s="108">
        <v>507</v>
      </c>
      <c r="K106">
        <v>0</v>
      </c>
      <c r="L106">
        <v>0</v>
      </c>
      <c r="M106" s="109">
        <v>0</v>
      </c>
      <c r="N106" s="108">
        <v>534</v>
      </c>
      <c r="O106" s="109">
        <v>8</v>
      </c>
      <c r="P106" s="108">
        <v>1267</v>
      </c>
      <c r="Q106" s="109">
        <v>0</v>
      </c>
      <c r="R106" s="108">
        <v>2985</v>
      </c>
      <c r="S106" s="109">
        <v>8</v>
      </c>
      <c r="T106" s="108">
        <v>2018</v>
      </c>
      <c r="U106" s="109">
        <v>2016</v>
      </c>
    </row>
    <row r="107" spans="1:21" x14ac:dyDescent="0.3">
      <c r="A107" s="108" t="s">
        <v>2246</v>
      </c>
      <c r="B107" t="s">
        <v>2276</v>
      </c>
      <c r="C107" t="s">
        <v>2249</v>
      </c>
      <c r="D107">
        <v>2019</v>
      </c>
      <c r="E107" s="109" t="s">
        <v>2240</v>
      </c>
      <c r="F107" s="108">
        <v>677</v>
      </c>
      <c r="G107">
        <v>0</v>
      </c>
      <c r="H107">
        <v>0</v>
      </c>
      <c r="I107" s="109">
        <v>0</v>
      </c>
      <c r="J107" s="108">
        <v>507</v>
      </c>
      <c r="K107">
        <v>0</v>
      </c>
      <c r="L107">
        <v>0</v>
      </c>
      <c r="M107" s="109">
        <v>0</v>
      </c>
      <c r="N107" s="108">
        <v>534</v>
      </c>
      <c r="O107" s="109">
        <v>26</v>
      </c>
      <c r="P107" s="108">
        <v>1267</v>
      </c>
      <c r="Q107" s="109">
        <v>119</v>
      </c>
      <c r="R107" s="108">
        <v>2985</v>
      </c>
      <c r="S107" s="109">
        <v>145</v>
      </c>
      <c r="T107" s="108">
        <v>2019</v>
      </c>
      <c r="U107" s="109">
        <v>2016</v>
      </c>
    </row>
    <row r="108" spans="1:21" x14ac:dyDescent="0.3">
      <c r="A108" s="108" t="s">
        <v>2260</v>
      </c>
      <c r="B108" t="s">
        <v>2277</v>
      </c>
      <c r="C108" t="s">
        <v>2239</v>
      </c>
      <c r="D108">
        <v>2015</v>
      </c>
      <c r="E108" s="109" t="s">
        <v>2240</v>
      </c>
      <c r="F108" s="108">
        <v>80</v>
      </c>
      <c r="G108">
        <v>4</v>
      </c>
      <c r="H108">
        <v>4</v>
      </c>
      <c r="I108" s="109">
        <v>0</v>
      </c>
      <c r="J108" s="108">
        <v>80</v>
      </c>
      <c r="K108">
        <v>28</v>
      </c>
      <c r="L108">
        <v>27</v>
      </c>
      <c r="M108" s="109">
        <v>1</v>
      </c>
      <c r="N108" s="108">
        <v>82</v>
      </c>
      <c r="O108" s="109">
        <v>7</v>
      </c>
      <c r="P108" s="108">
        <v>348</v>
      </c>
      <c r="Q108" s="109">
        <v>9</v>
      </c>
      <c r="R108" s="108">
        <v>590</v>
      </c>
      <c r="S108" s="109">
        <v>48</v>
      </c>
      <c r="T108" s="108">
        <v>2016</v>
      </c>
      <c r="U108" s="109">
        <v>2016</v>
      </c>
    </row>
    <row r="109" spans="1:21" x14ac:dyDescent="0.3">
      <c r="A109" s="108" t="s">
        <v>2260</v>
      </c>
      <c r="B109" t="s">
        <v>2277</v>
      </c>
      <c r="C109" t="s">
        <v>2239</v>
      </c>
      <c r="D109">
        <v>2016</v>
      </c>
      <c r="E109" s="109" t="s">
        <v>2240</v>
      </c>
      <c r="F109" s="108">
        <v>80</v>
      </c>
      <c r="G109">
        <v>3</v>
      </c>
      <c r="H109">
        <v>3</v>
      </c>
      <c r="I109" s="109">
        <v>0</v>
      </c>
      <c r="J109" s="108">
        <v>80</v>
      </c>
      <c r="K109">
        <v>20</v>
      </c>
      <c r="L109">
        <v>20</v>
      </c>
      <c r="M109" s="109">
        <v>0</v>
      </c>
      <c r="N109" s="108">
        <v>82</v>
      </c>
      <c r="O109" s="109">
        <v>0</v>
      </c>
      <c r="P109" s="108">
        <v>348</v>
      </c>
      <c r="Q109" s="109">
        <v>1</v>
      </c>
      <c r="R109" s="108">
        <v>590</v>
      </c>
      <c r="S109" s="109">
        <v>24</v>
      </c>
      <c r="T109" s="108">
        <v>2016</v>
      </c>
      <c r="U109" s="109">
        <v>2016</v>
      </c>
    </row>
    <row r="110" spans="1:21" x14ac:dyDescent="0.3">
      <c r="A110" s="108" t="s">
        <v>2260</v>
      </c>
      <c r="B110" t="s">
        <v>2277</v>
      </c>
      <c r="C110" t="s">
        <v>2239</v>
      </c>
      <c r="D110">
        <v>2017</v>
      </c>
      <c r="E110" s="109" t="s">
        <v>2240</v>
      </c>
      <c r="F110" s="108">
        <v>80</v>
      </c>
      <c r="G110">
        <v>33</v>
      </c>
      <c r="H110">
        <v>32</v>
      </c>
      <c r="I110" s="109">
        <v>1</v>
      </c>
      <c r="J110" s="108">
        <v>80</v>
      </c>
      <c r="K110">
        <v>19</v>
      </c>
      <c r="L110">
        <v>18</v>
      </c>
      <c r="M110" s="109">
        <v>1</v>
      </c>
      <c r="N110" s="108">
        <v>82</v>
      </c>
      <c r="O110" s="109">
        <v>20</v>
      </c>
      <c r="P110" s="108">
        <v>348</v>
      </c>
      <c r="Q110" s="109">
        <v>0</v>
      </c>
      <c r="R110" s="108">
        <v>590</v>
      </c>
      <c r="S110" s="109">
        <v>72</v>
      </c>
      <c r="T110" s="108">
        <v>2017</v>
      </c>
      <c r="U110" s="109">
        <v>2016</v>
      </c>
    </row>
    <row r="111" spans="1:21" x14ac:dyDescent="0.3">
      <c r="A111" s="108" t="s">
        <v>2260</v>
      </c>
      <c r="B111" t="s">
        <v>2277</v>
      </c>
      <c r="C111" t="s">
        <v>2241</v>
      </c>
      <c r="D111">
        <v>2018</v>
      </c>
      <c r="E111" s="109" t="s">
        <v>2240</v>
      </c>
      <c r="F111" s="108">
        <v>80</v>
      </c>
      <c r="G111">
        <v>0</v>
      </c>
      <c r="H111">
        <v>0</v>
      </c>
      <c r="I111" s="109">
        <v>0</v>
      </c>
      <c r="J111" s="108">
        <v>80</v>
      </c>
      <c r="K111">
        <v>1</v>
      </c>
      <c r="L111">
        <v>0</v>
      </c>
      <c r="M111" s="109">
        <v>1</v>
      </c>
      <c r="N111" s="108">
        <v>82</v>
      </c>
      <c r="O111" s="109">
        <v>20</v>
      </c>
      <c r="P111" s="108">
        <v>348</v>
      </c>
      <c r="Q111" s="109">
        <v>0</v>
      </c>
      <c r="R111" s="108">
        <v>590</v>
      </c>
      <c r="S111" s="109">
        <v>21</v>
      </c>
      <c r="T111" s="108">
        <v>2018</v>
      </c>
      <c r="U111" s="109">
        <v>2016</v>
      </c>
    </row>
    <row r="112" spans="1:21" x14ac:dyDescent="0.3">
      <c r="A112" s="108" t="s">
        <v>2260</v>
      </c>
      <c r="B112" t="s">
        <v>2277</v>
      </c>
      <c r="C112" t="s">
        <v>2241</v>
      </c>
      <c r="D112">
        <v>2019</v>
      </c>
      <c r="E112" s="109" t="s">
        <v>2240</v>
      </c>
      <c r="F112" s="108">
        <v>80</v>
      </c>
      <c r="G112">
        <v>0</v>
      </c>
      <c r="H112">
        <v>0</v>
      </c>
      <c r="I112" s="109">
        <v>0</v>
      </c>
      <c r="J112" s="108">
        <v>80</v>
      </c>
      <c r="K112">
        <v>0</v>
      </c>
      <c r="L112">
        <v>0</v>
      </c>
      <c r="M112" s="109">
        <v>0</v>
      </c>
      <c r="N112" s="108">
        <v>82</v>
      </c>
      <c r="O112" s="109">
        <v>6</v>
      </c>
      <c r="P112" s="108">
        <v>348</v>
      </c>
      <c r="Q112" s="109">
        <v>0</v>
      </c>
      <c r="R112" s="108">
        <v>590</v>
      </c>
      <c r="S112" s="109">
        <v>6</v>
      </c>
      <c r="T112" s="108">
        <v>2019</v>
      </c>
      <c r="U112" s="109">
        <v>2016</v>
      </c>
    </row>
    <row r="113" spans="1:21" x14ac:dyDescent="0.3">
      <c r="A113" s="108" t="s">
        <v>2242</v>
      </c>
      <c r="B113" t="s">
        <v>2278</v>
      </c>
      <c r="C113" t="s">
        <v>2244</v>
      </c>
      <c r="D113">
        <v>2016</v>
      </c>
      <c r="E113" s="109" t="s">
        <v>2240</v>
      </c>
      <c r="F113" s="108">
        <v>249</v>
      </c>
      <c r="G113">
        <v>0</v>
      </c>
      <c r="H113">
        <v>0</v>
      </c>
      <c r="I113" s="109">
        <v>0</v>
      </c>
      <c r="J113" s="108">
        <v>178</v>
      </c>
      <c r="K113">
        <v>0</v>
      </c>
      <c r="L113">
        <v>0</v>
      </c>
      <c r="M113" s="109">
        <v>0</v>
      </c>
      <c r="N113" s="108">
        <v>163</v>
      </c>
      <c r="O113" s="109">
        <v>0</v>
      </c>
      <c r="P113" s="108">
        <v>435</v>
      </c>
      <c r="Q113" s="109">
        <v>34</v>
      </c>
      <c r="R113" s="108">
        <v>1025</v>
      </c>
      <c r="S113" s="109">
        <v>34</v>
      </c>
      <c r="T113" s="108">
        <v>2016</v>
      </c>
      <c r="U113" s="109">
        <v>2016</v>
      </c>
    </row>
    <row r="114" spans="1:21" x14ac:dyDescent="0.3">
      <c r="A114" s="108" t="s">
        <v>2242</v>
      </c>
      <c r="B114" t="s">
        <v>2278</v>
      </c>
      <c r="C114" t="s">
        <v>2244</v>
      </c>
      <c r="D114">
        <v>2017</v>
      </c>
      <c r="E114" s="109" t="s">
        <v>2240</v>
      </c>
      <c r="F114" s="108">
        <v>249</v>
      </c>
      <c r="G114">
        <v>0</v>
      </c>
      <c r="H114">
        <v>0</v>
      </c>
      <c r="I114" s="109">
        <v>0</v>
      </c>
      <c r="J114" s="108">
        <v>178</v>
      </c>
      <c r="K114">
        <v>5</v>
      </c>
      <c r="L114">
        <v>5</v>
      </c>
      <c r="M114" s="109">
        <v>0</v>
      </c>
      <c r="N114" s="108">
        <v>163</v>
      </c>
      <c r="O114" s="109">
        <v>0</v>
      </c>
      <c r="P114" s="108">
        <v>435</v>
      </c>
      <c r="Q114" s="109">
        <v>69</v>
      </c>
      <c r="R114" s="108">
        <v>1025</v>
      </c>
      <c r="S114" s="109">
        <v>74</v>
      </c>
      <c r="T114" s="108">
        <v>2017</v>
      </c>
      <c r="U114" s="109">
        <v>2016</v>
      </c>
    </row>
    <row r="115" spans="1:21" x14ac:dyDescent="0.3">
      <c r="A115" s="108" t="s">
        <v>2242</v>
      </c>
      <c r="B115" t="s">
        <v>2278</v>
      </c>
      <c r="C115" t="s">
        <v>2245</v>
      </c>
      <c r="D115">
        <v>2018</v>
      </c>
      <c r="E115" s="109" t="s">
        <v>2240</v>
      </c>
      <c r="F115" s="108">
        <v>249</v>
      </c>
      <c r="G115">
        <v>0</v>
      </c>
      <c r="H115">
        <v>0</v>
      </c>
      <c r="I115" s="109">
        <v>0</v>
      </c>
      <c r="J115" s="108">
        <v>178</v>
      </c>
      <c r="K115">
        <v>0</v>
      </c>
      <c r="L115">
        <v>0</v>
      </c>
      <c r="M115" s="109">
        <v>0</v>
      </c>
      <c r="N115" s="108">
        <v>163</v>
      </c>
      <c r="O115" s="109">
        <v>0</v>
      </c>
      <c r="P115" s="108">
        <v>435</v>
      </c>
      <c r="Q115" s="109">
        <v>24</v>
      </c>
      <c r="R115" s="108">
        <v>1025</v>
      </c>
      <c r="S115" s="109">
        <v>24</v>
      </c>
      <c r="T115" s="108">
        <v>2018</v>
      </c>
      <c r="U115" s="109">
        <v>2016</v>
      </c>
    </row>
    <row r="116" spans="1:21" x14ac:dyDescent="0.3">
      <c r="A116" s="108" t="s">
        <v>2242</v>
      </c>
      <c r="B116" t="s">
        <v>2278</v>
      </c>
      <c r="C116" t="s">
        <v>2245</v>
      </c>
      <c r="D116">
        <v>2019</v>
      </c>
      <c r="E116" s="109" t="s">
        <v>2240</v>
      </c>
      <c r="F116" s="108">
        <v>249</v>
      </c>
      <c r="G116">
        <v>0</v>
      </c>
      <c r="H116">
        <v>0</v>
      </c>
      <c r="I116" s="109">
        <v>0</v>
      </c>
      <c r="J116" s="108">
        <v>178</v>
      </c>
      <c r="K116">
        <v>4</v>
      </c>
      <c r="L116">
        <v>0</v>
      </c>
      <c r="M116" s="109">
        <v>4</v>
      </c>
      <c r="N116" s="108">
        <v>163</v>
      </c>
      <c r="O116" s="109">
        <v>7</v>
      </c>
      <c r="P116" s="108">
        <v>435</v>
      </c>
      <c r="Q116" s="109">
        <v>76</v>
      </c>
      <c r="R116" s="108">
        <v>1025</v>
      </c>
      <c r="S116" s="109">
        <v>87</v>
      </c>
      <c r="T116" s="108">
        <v>2019</v>
      </c>
      <c r="U116" s="109">
        <v>2016</v>
      </c>
    </row>
    <row r="117" spans="1:21" x14ac:dyDescent="0.3">
      <c r="A117" s="108" t="s">
        <v>2263</v>
      </c>
      <c r="B117" t="s">
        <v>2279</v>
      </c>
      <c r="C117" t="s">
        <v>2239</v>
      </c>
      <c r="D117">
        <v>2017</v>
      </c>
      <c r="E117" s="109" t="s">
        <v>2240</v>
      </c>
      <c r="F117" s="108">
        <v>497</v>
      </c>
      <c r="G117">
        <v>52</v>
      </c>
      <c r="H117">
        <v>52</v>
      </c>
      <c r="I117" s="109">
        <v>0</v>
      </c>
      <c r="J117" s="108">
        <v>331</v>
      </c>
      <c r="K117">
        <v>27</v>
      </c>
      <c r="L117">
        <v>27</v>
      </c>
      <c r="M117" s="109">
        <v>0</v>
      </c>
      <c r="N117" s="108">
        <v>333</v>
      </c>
      <c r="O117" s="109">
        <v>0</v>
      </c>
      <c r="P117" s="108">
        <v>770</v>
      </c>
      <c r="Q117" s="109">
        <v>211</v>
      </c>
      <c r="R117" s="108">
        <v>1931</v>
      </c>
      <c r="S117" s="109">
        <v>290</v>
      </c>
      <c r="T117" s="108">
        <v>2017</v>
      </c>
      <c r="U117" s="109">
        <v>2016</v>
      </c>
    </row>
    <row r="118" spans="1:21" x14ac:dyDescent="0.3">
      <c r="A118" s="108" t="s">
        <v>2263</v>
      </c>
      <c r="B118" t="s">
        <v>2279</v>
      </c>
      <c r="C118" t="s">
        <v>2241</v>
      </c>
      <c r="D118">
        <v>2018</v>
      </c>
      <c r="E118" s="109" t="s">
        <v>2240</v>
      </c>
      <c r="F118" s="108">
        <v>497</v>
      </c>
      <c r="G118">
        <v>0</v>
      </c>
      <c r="H118">
        <v>0</v>
      </c>
      <c r="I118" s="109">
        <v>0</v>
      </c>
      <c r="J118" s="108">
        <v>331</v>
      </c>
      <c r="K118">
        <v>0</v>
      </c>
      <c r="L118">
        <v>0</v>
      </c>
      <c r="M118" s="109">
        <v>0</v>
      </c>
      <c r="N118" s="108">
        <v>333</v>
      </c>
      <c r="O118" s="109">
        <v>48</v>
      </c>
      <c r="P118" s="108">
        <v>770</v>
      </c>
      <c r="Q118" s="109">
        <v>170</v>
      </c>
      <c r="R118" s="108">
        <v>1931</v>
      </c>
      <c r="S118" s="109">
        <v>218</v>
      </c>
      <c r="T118" s="108">
        <v>2018</v>
      </c>
      <c r="U118" s="109">
        <v>2016</v>
      </c>
    </row>
    <row r="119" spans="1:21" x14ac:dyDescent="0.3">
      <c r="A119" s="108" t="s">
        <v>2242</v>
      </c>
      <c r="B119" t="s">
        <v>2280</v>
      </c>
      <c r="C119" t="s">
        <v>2244</v>
      </c>
      <c r="D119">
        <v>2016</v>
      </c>
      <c r="E119" s="109" t="s">
        <v>2240</v>
      </c>
      <c r="F119" s="108">
        <v>604</v>
      </c>
      <c r="G119">
        <v>41</v>
      </c>
      <c r="H119">
        <v>41</v>
      </c>
      <c r="I119" s="109">
        <v>0</v>
      </c>
      <c r="J119" s="108">
        <v>431</v>
      </c>
      <c r="K119">
        <v>21</v>
      </c>
      <c r="L119">
        <v>21</v>
      </c>
      <c r="M119" s="109">
        <v>0</v>
      </c>
      <c r="N119" s="108">
        <v>396</v>
      </c>
      <c r="O119" s="109">
        <v>7</v>
      </c>
      <c r="P119" s="108">
        <v>1049</v>
      </c>
      <c r="Q119" s="109">
        <v>0</v>
      </c>
      <c r="R119" s="108">
        <v>2480</v>
      </c>
      <c r="S119" s="109">
        <v>69</v>
      </c>
      <c r="T119" s="108">
        <v>2016</v>
      </c>
      <c r="U119" s="109">
        <v>2016</v>
      </c>
    </row>
    <row r="120" spans="1:21" x14ac:dyDescent="0.3">
      <c r="A120" s="108" t="s">
        <v>2242</v>
      </c>
      <c r="B120" t="s">
        <v>2280</v>
      </c>
      <c r="C120" t="s">
        <v>2244</v>
      </c>
      <c r="D120">
        <v>2017</v>
      </c>
      <c r="E120" s="109" t="s">
        <v>2240</v>
      </c>
      <c r="F120" s="108">
        <v>604</v>
      </c>
      <c r="G120">
        <v>0</v>
      </c>
      <c r="H120">
        <v>0</v>
      </c>
      <c r="I120" s="109">
        <v>0</v>
      </c>
      <c r="J120" s="108">
        <v>431</v>
      </c>
      <c r="K120">
        <v>0</v>
      </c>
      <c r="L120">
        <v>0</v>
      </c>
      <c r="M120" s="109">
        <v>0</v>
      </c>
      <c r="N120" s="108">
        <v>396</v>
      </c>
      <c r="O120" s="109">
        <v>0</v>
      </c>
      <c r="P120" s="108">
        <v>1049</v>
      </c>
      <c r="Q120" s="109">
        <v>217</v>
      </c>
      <c r="R120" s="108">
        <v>2480</v>
      </c>
      <c r="S120" s="109">
        <v>217</v>
      </c>
      <c r="T120" s="108">
        <v>2017</v>
      </c>
      <c r="U120" s="109">
        <v>2016</v>
      </c>
    </row>
    <row r="121" spans="1:21" x14ac:dyDescent="0.3">
      <c r="A121" s="108" t="s">
        <v>2242</v>
      </c>
      <c r="B121" t="s">
        <v>2280</v>
      </c>
      <c r="C121" t="s">
        <v>2245</v>
      </c>
      <c r="D121">
        <v>2018</v>
      </c>
      <c r="E121" s="109" t="s">
        <v>2240</v>
      </c>
      <c r="F121" s="108">
        <v>604</v>
      </c>
      <c r="G121">
        <v>0</v>
      </c>
      <c r="H121">
        <v>0</v>
      </c>
      <c r="I121" s="109">
        <v>0</v>
      </c>
      <c r="J121" s="108">
        <v>431</v>
      </c>
      <c r="K121">
        <v>1</v>
      </c>
      <c r="L121">
        <v>0</v>
      </c>
      <c r="M121" s="109">
        <v>1</v>
      </c>
      <c r="N121" s="108">
        <v>396</v>
      </c>
      <c r="O121" s="109">
        <v>4</v>
      </c>
      <c r="P121" s="108">
        <v>1049</v>
      </c>
      <c r="Q121" s="109">
        <v>258</v>
      </c>
      <c r="R121" s="108">
        <v>2480</v>
      </c>
      <c r="S121" s="109">
        <v>263</v>
      </c>
      <c r="T121" s="108">
        <v>2018</v>
      </c>
      <c r="U121" s="109">
        <v>2016</v>
      </c>
    </row>
    <row r="122" spans="1:21" x14ac:dyDescent="0.3">
      <c r="A122" s="108" t="s">
        <v>2242</v>
      </c>
      <c r="B122" t="s">
        <v>2280</v>
      </c>
      <c r="C122" t="s">
        <v>2245</v>
      </c>
      <c r="D122">
        <v>2019</v>
      </c>
      <c r="E122" s="109" t="s">
        <v>2240</v>
      </c>
      <c r="F122" s="108">
        <v>604</v>
      </c>
      <c r="G122">
        <v>0</v>
      </c>
      <c r="H122">
        <v>0</v>
      </c>
      <c r="I122" s="109">
        <v>0</v>
      </c>
      <c r="J122" s="108">
        <v>431</v>
      </c>
      <c r="K122">
        <v>0</v>
      </c>
      <c r="L122">
        <v>0</v>
      </c>
      <c r="M122" s="109">
        <v>0</v>
      </c>
      <c r="N122" s="108">
        <v>396</v>
      </c>
      <c r="O122" s="109">
        <v>2</v>
      </c>
      <c r="P122" s="108">
        <v>1049</v>
      </c>
      <c r="Q122" s="109">
        <v>192</v>
      </c>
      <c r="R122" s="108">
        <v>2480</v>
      </c>
      <c r="S122" s="109">
        <v>194</v>
      </c>
      <c r="T122" s="108">
        <v>2019</v>
      </c>
      <c r="U122" s="109">
        <v>2016</v>
      </c>
    </row>
    <row r="123" spans="1:21" x14ac:dyDescent="0.3">
      <c r="A123" s="108" t="s">
        <v>2253</v>
      </c>
      <c r="B123" t="s">
        <v>2253</v>
      </c>
      <c r="C123" t="s">
        <v>2281</v>
      </c>
      <c r="D123">
        <v>2014</v>
      </c>
      <c r="E123" s="109" t="s">
        <v>2240</v>
      </c>
      <c r="F123" s="108">
        <v>1352</v>
      </c>
      <c r="G123">
        <v>15</v>
      </c>
      <c r="H123">
        <v>15</v>
      </c>
      <c r="I123" s="109">
        <v>0</v>
      </c>
      <c r="J123" s="108">
        <v>1056</v>
      </c>
      <c r="K123">
        <v>113</v>
      </c>
      <c r="L123">
        <v>113</v>
      </c>
      <c r="M123" s="109">
        <v>0</v>
      </c>
      <c r="N123" s="108">
        <v>1091</v>
      </c>
      <c r="O123" s="109">
        <v>21</v>
      </c>
      <c r="P123" s="108">
        <v>2600</v>
      </c>
      <c r="Q123" s="109">
        <v>1</v>
      </c>
      <c r="R123" s="108">
        <v>6099</v>
      </c>
      <c r="S123" s="109">
        <v>150</v>
      </c>
      <c r="T123" s="108">
        <v>2016</v>
      </c>
      <c r="U123" s="109">
        <v>2016</v>
      </c>
    </row>
    <row r="124" spans="1:21" x14ac:dyDescent="0.3">
      <c r="A124" s="108" t="s">
        <v>2253</v>
      </c>
      <c r="B124" t="s">
        <v>2253</v>
      </c>
      <c r="C124" t="s">
        <v>2281</v>
      </c>
      <c r="D124">
        <v>2015</v>
      </c>
      <c r="E124" s="109" t="s">
        <v>2240</v>
      </c>
      <c r="F124" s="108">
        <v>1352</v>
      </c>
      <c r="G124">
        <v>2</v>
      </c>
      <c r="H124">
        <v>2</v>
      </c>
      <c r="I124" s="109">
        <v>0</v>
      </c>
      <c r="J124" s="108">
        <v>1056</v>
      </c>
      <c r="K124">
        <v>140</v>
      </c>
      <c r="L124">
        <v>140</v>
      </c>
      <c r="M124" s="109">
        <v>0</v>
      </c>
      <c r="N124" s="108">
        <v>1091</v>
      </c>
      <c r="O124" s="109">
        <v>17</v>
      </c>
      <c r="P124" s="108">
        <v>2600</v>
      </c>
      <c r="Q124" s="109">
        <v>1</v>
      </c>
      <c r="R124" s="108">
        <v>6099</v>
      </c>
      <c r="S124" s="109">
        <v>160</v>
      </c>
      <c r="T124" s="108">
        <v>2016</v>
      </c>
      <c r="U124" s="109">
        <v>2016</v>
      </c>
    </row>
    <row r="125" spans="1:21" x14ac:dyDescent="0.3">
      <c r="A125" s="108" t="s">
        <v>2253</v>
      </c>
      <c r="B125" t="s">
        <v>2253</v>
      </c>
      <c r="C125" t="s">
        <v>2248</v>
      </c>
      <c r="D125">
        <v>2016</v>
      </c>
      <c r="E125" s="109" t="s">
        <v>2240</v>
      </c>
      <c r="F125" s="108">
        <v>1352</v>
      </c>
      <c r="G125">
        <v>104</v>
      </c>
      <c r="H125">
        <v>0</v>
      </c>
      <c r="I125" s="109">
        <v>104</v>
      </c>
      <c r="J125" s="108">
        <v>1056</v>
      </c>
      <c r="K125">
        <v>304</v>
      </c>
      <c r="L125">
        <v>0</v>
      </c>
      <c r="M125" s="109">
        <v>304</v>
      </c>
      <c r="N125" s="108">
        <v>1091</v>
      </c>
      <c r="O125" s="109">
        <v>82</v>
      </c>
      <c r="P125" s="108">
        <v>2600</v>
      </c>
      <c r="Q125" s="109">
        <v>0</v>
      </c>
      <c r="R125" s="108">
        <v>6099</v>
      </c>
      <c r="S125" s="109">
        <v>490</v>
      </c>
      <c r="T125" s="108">
        <v>2016</v>
      </c>
      <c r="U125" s="109">
        <v>2016</v>
      </c>
    </row>
    <row r="126" spans="1:21" x14ac:dyDescent="0.3">
      <c r="A126" s="108" t="s">
        <v>2253</v>
      </c>
      <c r="B126" t="s">
        <v>2253</v>
      </c>
      <c r="C126" t="s">
        <v>2248</v>
      </c>
      <c r="D126">
        <v>2017</v>
      </c>
      <c r="E126" s="109" t="s">
        <v>2240</v>
      </c>
      <c r="F126" s="108">
        <v>1352</v>
      </c>
      <c r="G126">
        <v>6</v>
      </c>
      <c r="H126">
        <v>0</v>
      </c>
      <c r="I126" s="109">
        <v>6</v>
      </c>
      <c r="J126" s="108">
        <v>1056</v>
      </c>
      <c r="K126">
        <v>56</v>
      </c>
      <c r="L126">
        <v>0</v>
      </c>
      <c r="M126" s="109">
        <v>56</v>
      </c>
      <c r="N126" s="108">
        <v>1091</v>
      </c>
      <c r="O126" s="109">
        <v>88</v>
      </c>
      <c r="P126" s="108">
        <v>2600</v>
      </c>
      <c r="Q126" s="109">
        <v>0</v>
      </c>
      <c r="R126" s="108">
        <v>6099</v>
      </c>
      <c r="S126" s="109">
        <v>150</v>
      </c>
      <c r="T126" s="108">
        <v>2017</v>
      </c>
      <c r="U126" s="109">
        <v>2016</v>
      </c>
    </row>
    <row r="127" spans="1:21" x14ac:dyDescent="0.3">
      <c r="A127" s="108" t="s">
        <v>2253</v>
      </c>
      <c r="B127" t="s">
        <v>2253</v>
      </c>
      <c r="C127" t="s">
        <v>2249</v>
      </c>
      <c r="D127">
        <v>2018</v>
      </c>
      <c r="E127" s="109" t="s">
        <v>2240</v>
      </c>
      <c r="F127" s="108">
        <v>1352</v>
      </c>
      <c r="G127">
        <v>0</v>
      </c>
      <c r="H127">
        <v>0</v>
      </c>
      <c r="I127" s="109">
        <v>0</v>
      </c>
      <c r="J127" s="108">
        <v>1056</v>
      </c>
      <c r="K127">
        <v>0</v>
      </c>
      <c r="L127">
        <v>0</v>
      </c>
      <c r="M127" s="109">
        <v>0</v>
      </c>
      <c r="N127" s="108">
        <v>1091</v>
      </c>
      <c r="O127" s="109">
        <v>0</v>
      </c>
      <c r="P127" s="108">
        <v>2600</v>
      </c>
      <c r="Q127" s="109">
        <v>69</v>
      </c>
      <c r="R127" s="108">
        <v>6099</v>
      </c>
      <c r="S127" s="109">
        <v>69</v>
      </c>
      <c r="T127" s="108">
        <v>2018</v>
      </c>
      <c r="U127" s="109">
        <v>2016</v>
      </c>
    </row>
    <row r="128" spans="1:21" x14ac:dyDescent="0.3">
      <c r="A128" s="108" t="s">
        <v>2253</v>
      </c>
      <c r="B128" t="s">
        <v>2253</v>
      </c>
      <c r="C128" t="s">
        <v>2249</v>
      </c>
      <c r="D128">
        <v>2019</v>
      </c>
      <c r="E128" s="109" t="s">
        <v>2240</v>
      </c>
      <c r="F128" s="108">
        <v>1352</v>
      </c>
      <c r="G128">
        <v>0</v>
      </c>
      <c r="H128">
        <v>0</v>
      </c>
      <c r="I128" s="109">
        <v>0</v>
      </c>
      <c r="J128" s="108">
        <v>1056</v>
      </c>
      <c r="K128">
        <v>0</v>
      </c>
      <c r="L128">
        <v>0</v>
      </c>
      <c r="M128" s="109">
        <v>0</v>
      </c>
      <c r="N128" s="108">
        <v>1091</v>
      </c>
      <c r="O128" s="109">
        <v>0</v>
      </c>
      <c r="P128" s="108">
        <v>2600</v>
      </c>
      <c r="Q128" s="109">
        <v>148</v>
      </c>
      <c r="R128" s="108">
        <v>6099</v>
      </c>
      <c r="S128" s="109">
        <v>148</v>
      </c>
      <c r="T128" s="108">
        <v>2019</v>
      </c>
      <c r="U128" s="109">
        <v>2016</v>
      </c>
    </row>
    <row r="129" spans="1:21" x14ac:dyDescent="0.3">
      <c r="A129" s="108" t="s">
        <v>2253</v>
      </c>
      <c r="B129" t="s">
        <v>2483</v>
      </c>
      <c r="C129" t="s">
        <v>2281</v>
      </c>
      <c r="D129">
        <v>2015</v>
      </c>
      <c r="E129" s="109" t="s">
        <v>2240</v>
      </c>
      <c r="F129" s="108">
        <v>1285</v>
      </c>
      <c r="G129">
        <v>0</v>
      </c>
      <c r="H129">
        <v>0</v>
      </c>
      <c r="I129" s="109">
        <v>0</v>
      </c>
      <c r="J129" s="108">
        <v>984</v>
      </c>
      <c r="K129">
        <v>0</v>
      </c>
      <c r="L129">
        <v>0</v>
      </c>
      <c r="M129" s="109">
        <v>0</v>
      </c>
      <c r="N129" s="108">
        <v>1015</v>
      </c>
      <c r="O129" s="109">
        <v>0</v>
      </c>
      <c r="P129" s="108">
        <v>2398</v>
      </c>
      <c r="Q129" s="109">
        <v>0</v>
      </c>
      <c r="R129" s="108">
        <v>5682</v>
      </c>
      <c r="S129" s="109">
        <v>0</v>
      </c>
      <c r="T129" s="108">
        <v>2016</v>
      </c>
      <c r="U129" s="109">
        <v>2016</v>
      </c>
    </row>
    <row r="130" spans="1:21" x14ac:dyDescent="0.3">
      <c r="A130" s="108" t="s">
        <v>2253</v>
      </c>
      <c r="B130" t="s">
        <v>2483</v>
      </c>
      <c r="C130" t="s">
        <v>2248</v>
      </c>
      <c r="D130">
        <v>2016</v>
      </c>
      <c r="E130" s="109" t="s">
        <v>2240</v>
      </c>
      <c r="F130" s="108">
        <v>1285</v>
      </c>
      <c r="G130">
        <v>0</v>
      </c>
      <c r="H130">
        <v>0</v>
      </c>
      <c r="I130" s="109">
        <v>0</v>
      </c>
      <c r="J130" s="108">
        <v>984</v>
      </c>
      <c r="K130">
        <v>20</v>
      </c>
      <c r="L130">
        <v>20</v>
      </c>
      <c r="M130" s="109">
        <v>0</v>
      </c>
      <c r="N130" s="108">
        <v>1015</v>
      </c>
      <c r="O130" s="109">
        <v>0</v>
      </c>
      <c r="P130" s="108">
        <v>2398</v>
      </c>
      <c r="Q130" s="109">
        <v>0</v>
      </c>
      <c r="R130" s="108">
        <v>5682</v>
      </c>
      <c r="S130" s="109">
        <v>20</v>
      </c>
      <c r="T130" s="108">
        <v>2016</v>
      </c>
      <c r="U130" s="109">
        <v>2016</v>
      </c>
    </row>
    <row r="131" spans="1:21" x14ac:dyDescent="0.3">
      <c r="A131" s="108" t="s">
        <v>2253</v>
      </c>
      <c r="B131" t="s">
        <v>2483</v>
      </c>
      <c r="C131" t="s">
        <v>2248</v>
      </c>
      <c r="D131">
        <v>2017</v>
      </c>
      <c r="E131" s="109" t="s">
        <v>2240</v>
      </c>
      <c r="F131" s="108">
        <v>1285</v>
      </c>
      <c r="G131">
        <v>0</v>
      </c>
      <c r="H131">
        <v>0</v>
      </c>
      <c r="I131" s="109">
        <v>0</v>
      </c>
      <c r="J131" s="108">
        <v>984</v>
      </c>
      <c r="K131">
        <v>11</v>
      </c>
      <c r="L131">
        <v>0</v>
      </c>
      <c r="M131" s="109">
        <v>11</v>
      </c>
      <c r="N131" s="108">
        <v>1015</v>
      </c>
      <c r="O131" s="109">
        <v>0</v>
      </c>
      <c r="P131" s="108">
        <v>2398</v>
      </c>
      <c r="Q131" s="109">
        <v>148</v>
      </c>
      <c r="R131" s="108">
        <v>5682</v>
      </c>
      <c r="S131" s="109">
        <v>159</v>
      </c>
      <c r="T131" s="108">
        <v>2017</v>
      </c>
      <c r="U131" s="109">
        <v>2016</v>
      </c>
    </row>
    <row r="132" spans="1:21" x14ac:dyDescent="0.3">
      <c r="A132" s="108" t="s">
        <v>2253</v>
      </c>
      <c r="B132" t="s">
        <v>2483</v>
      </c>
      <c r="C132" t="s">
        <v>2249</v>
      </c>
      <c r="D132">
        <v>2018</v>
      </c>
      <c r="E132" s="109" t="s">
        <v>2240</v>
      </c>
      <c r="F132" s="108">
        <v>1285</v>
      </c>
      <c r="G132">
        <v>0</v>
      </c>
      <c r="H132">
        <v>0</v>
      </c>
      <c r="I132" s="109">
        <v>0</v>
      </c>
      <c r="J132" s="108">
        <v>984</v>
      </c>
      <c r="K132">
        <v>10</v>
      </c>
      <c r="L132">
        <v>0</v>
      </c>
      <c r="M132" s="109">
        <v>10</v>
      </c>
      <c r="N132" s="108">
        <v>1015</v>
      </c>
      <c r="O132" s="109">
        <v>0</v>
      </c>
      <c r="P132" s="108">
        <v>2398</v>
      </c>
      <c r="Q132" s="109">
        <v>295</v>
      </c>
      <c r="R132" s="108">
        <v>5682</v>
      </c>
      <c r="S132" s="109">
        <v>305</v>
      </c>
      <c r="T132" s="108">
        <v>2018</v>
      </c>
      <c r="U132" s="109">
        <v>2016</v>
      </c>
    </row>
    <row r="133" spans="1:21" x14ac:dyDescent="0.3">
      <c r="A133" s="108" t="s">
        <v>2253</v>
      </c>
      <c r="B133" t="s">
        <v>2483</v>
      </c>
      <c r="C133" t="s">
        <v>2249</v>
      </c>
      <c r="D133">
        <v>2019</v>
      </c>
      <c r="E133" s="109" t="s">
        <v>2240</v>
      </c>
      <c r="F133" s="108">
        <v>1285</v>
      </c>
      <c r="G133">
        <v>0</v>
      </c>
      <c r="H133">
        <v>0</v>
      </c>
      <c r="I133" s="109">
        <v>0</v>
      </c>
      <c r="J133" s="108">
        <v>984</v>
      </c>
      <c r="K133">
        <v>0</v>
      </c>
      <c r="L133">
        <v>0</v>
      </c>
      <c r="M133" s="109">
        <v>0</v>
      </c>
      <c r="N133" s="108">
        <v>1015</v>
      </c>
      <c r="O133" s="109">
        <v>0</v>
      </c>
      <c r="P133" s="108">
        <v>2398</v>
      </c>
      <c r="Q133" s="109">
        <v>480</v>
      </c>
      <c r="R133" s="108">
        <v>5682</v>
      </c>
      <c r="S133" s="109">
        <v>480</v>
      </c>
      <c r="T133" s="108">
        <v>2019</v>
      </c>
      <c r="U133" s="109">
        <v>2016</v>
      </c>
    </row>
    <row r="134" spans="1:21" x14ac:dyDescent="0.3">
      <c r="A134" s="108" t="s">
        <v>2263</v>
      </c>
      <c r="B134" t="s">
        <v>2282</v>
      </c>
      <c r="C134" t="s">
        <v>2241</v>
      </c>
      <c r="D134">
        <v>2018</v>
      </c>
      <c r="E134" s="109" t="s">
        <v>2240</v>
      </c>
      <c r="F134" s="108">
        <v>925</v>
      </c>
      <c r="G134">
        <v>4</v>
      </c>
      <c r="H134">
        <v>0</v>
      </c>
      <c r="I134" s="109">
        <v>4</v>
      </c>
      <c r="J134" s="108">
        <v>693</v>
      </c>
      <c r="K134">
        <v>5</v>
      </c>
      <c r="L134">
        <v>0</v>
      </c>
      <c r="M134" s="109">
        <v>5</v>
      </c>
      <c r="N134" s="108">
        <v>825</v>
      </c>
      <c r="O134" s="109">
        <v>4</v>
      </c>
      <c r="P134" s="108">
        <v>1958</v>
      </c>
      <c r="Q134" s="109">
        <v>476</v>
      </c>
      <c r="R134" s="108">
        <v>4401</v>
      </c>
      <c r="S134" s="109">
        <v>489</v>
      </c>
      <c r="T134" s="108">
        <v>2018</v>
      </c>
      <c r="U134" s="109">
        <v>2016</v>
      </c>
    </row>
    <row r="135" spans="1:21" x14ac:dyDescent="0.3">
      <c r="A135" s="108" t="s">
        <v>2263</v>
      </c>
      <c r="B135" t="s">
        <v>2282</v>
      </c>
      <c r="C135" t="s">
        <v>2241</v>
      </c>
      <c r="D135">
        <v>2019</v>
      </c>
      <c r="E135" s="109" t="s">
        <v>2240</v>
      </c>
      <c r="F135" s="108">
        <v>925</v>
      </c>
      <c r="G135">
        <v>0</v>
      </c>
      <c r="H135">
        <v>0</v>
      </c>
      <c r="I135" s="109">
        <v>0</v>
      </c>
      <c r="J135" s="108">
        <v>693</v>
      </c>
      <c r="K135">
        <v>0</v>
      </c>
      <c r="L135">
        <v>0</v>
      </c>
      <c r="M135" s="109">
        <v>0</v>
      </c>
      <c r="N135" s="108">
        <v>825</v>
      </c>
      <c r="O135" s="109">
        <v>182</v>
      </c>
      <c r="P135" s="108">
        <v>1958</v>
      </c>
      <c r="Q135" s="109">
        <v>514</v>
      </c>
      <c r="R135" s="108">
        <v>4401</v>
      </c>
      <c r="S135" s="109">
        <v>696</v>
      </c>
      <c r="T135" s="108">
        <v>2019</v>
      </c>
      <c r="U135" s="109">
        <v>2016</v>
      </c>
    </row>
    <row r="136" spans="1:21" x14ac:dyDescent="0.3">
      <c r="A136" s="108" t="s">
        <v>2237</v>
      </c>
      <c r="B136" t="s">
        <v>2283</v>
      </c>
      <c r="C136" t="s">
        <v>2241</v>
      </c>
      <c r="D136">
        <v>2018</v>
      </c>
      <c r="E136" s="109" t="s">
        <v>2240</v>
      </c>
      <c r="F136" s="108">
        <v>11</v>
      </c>
      <c r="G136">
        <v>0</v>
      </c>
      <c r="H136">
        <v>0</v>
      </c>
      <c r="I136" s="109">
        <v>0</v>
      </c>
      <c r="J136" s="108">
        <v>5</v>
      </c>
      <c r="K136">
        <v>0</v>
      </c>
      <c r="L136">
        <v>0</v>
      </c>
      <c r="M136" s="109">
        <v>0</v>
      </c>
      <c r="N136" s="108">
        <v>6</v>
      </c>
      <c r="O136" s="109">
        <v>0</v>
      </c>
      <c r="P136" s="108">
        <v>14</v>
      </c>
      <c r="Q136" s="109">
        <v>0</v>
      </c>
      <c r="R136" s="108">
        <v>36</v>
      </c>
      <c r="S136" s="109">
        <v>0</v>
      </c>
      <c r="T136" s="108">
        <v>2018</v>
      </c>
      <c r="U136" s="109">
        <v>2016</v>
      </c>
    </row>
    <row r="137" spans="1:21" x14ac:dyDescent="0.3">
      <c r="A137" s="108" t="s">
        <v>2237</v>
      </c>
      <c r="B137" t="s">
        <v>2283</v>
      </c>
      <c r="C137" t="s">
        <v>2241</v>
      </c>
      <c r="D137">
        <v>2019</v>
      </c>
      <c r="E137" s="109" t="s">
        <v>2240</v>
      </c>
      <c r="F137" s="108">
        <v>11</v>
      </c>
      <c r="G137">
        <v>0</v>
      </c>
      <c r="H137">
        <v>0</v>
      </c>
      <c r="I137" s="109">
        <v>0</v>
      </c>
      <c r="J137" s="108">
        <v>5</v>
      </c>
      <c r="K137">
        <v>0</v>
      </c>
      <c r="L137">
        <v>0</v>
      </c>
      <c r="M137" s="109">
        <v>0</v>
      </c>
      <c r="N137" s="108">
        <v>6</v>
      </c>
      <c r="O137" s="109">
        <v>0</v>
      </c>
      <c r="P137" s="108">
        <v>14</v>
      </c>
      <c r="Q137" s="109">
        <v>0</v>
      </c>
      <c r="R137" s="108">
        <v>36</v>
      </c>
      <c r="S137" s="109">
        <v>0</v>
      </c>
      <c r="T137" s="108">
        <v>2019</v>
      </c>
      <c r="U137" s="109">
        <v>2016</v>
      </c>
    </row>
    <row r="138" spans="1:21" x14ac:dyDescent="0.3">
      <c r="A138" s="108" t="s">
        <v>2237</v>
      </c>
      <c r="B138" t="s">
        <v>2284</v>
      </c>
      <c r="C138" t="s">
        <v>2239</v>
      </c>
      <c r="D138">
        <v>2016</v>
      </c>
      <c r="E138" s="109" t="s">
        <v>2240</v>
      </c>
      <c r="F138" s="108">
        <v>93</v>
      </c>
      <c r="G138">
        <v>6</v>
      </c>
      <c r="H138">
        <v>0</v>
      </c>
      <c r="I138" s="109">
        <v>6</v>
      </c>
      <c r="J138" s="108">
        <v>73</v>
      </c>
      <c r="K138">
        <v>6</v>
      </c>
      <c r="L138">
        <v>0</v>
      </c>
      <c r="M138" s="109">
        <v>6</v>
      </c>
      <c r="N138" s="108">
        <v>66</v>
      </c>
      <c r="O138" s="109">
        <v>7</v>
      </c>
      <c r="P138" s="108">
        <v>79</v>
      </c>
      <c r="Q138" s="109">
        <v>0</v>
      </c>
      <c r="R138" s="108">
        <v>311</v>
      </c>
      <c r="S138" s="109">
        <v>19</v>
      </c>
      <c r="T138" s="108">
        <v>2016</v>
      </c>
      <c r="U138" s="109">
        <v>2016</v>
      </c>
    </row>
    <row r="139" spans="1:21" x14ac:dyDescent="0.3">
      <c r="A139" s="108" t="s">
        <v>2237</v>
      </c>
      <c r="B139" t="s">
        <v>2284</v>
      </c>
      <c r="C139" t="s">
        <v>2239</v>
      </c>
      <c r="D139">
        <v>2017</v>
      </c>
      <c r="E139" s="109" t="s">
        <v>2240</v>
      </c>
      <c r="F139" s="108">
        <v>93</v>
      </c>
      <c r="G139">
        <v>0</v>
      </c>
      <c r="H139">
        <v>0</v>
      </c>
      <c r="I139" s="109">
        <v>0</v>
      </c>
      <c r="J139" s="108">
        <v>73</v>
      </c>
      <c r="K139">
        <v>0</v>
      </c>
      <c r="L139">
        <v>0</v>
      </c>
      <c r="M139" s="109">
        <v>0</v>
      </c>
      <c r="N139" s="108">
        <v>66</v>
      </c>
      <c r="O139" s="109">
        <v>25</v>
      </c>
      <c r="P139" s="108">
        <v>79</v>
      </c>
      <c r="Q139" s="109">
        <v>0</v>
      </c>
      <c r="R139" s="108">
        <v>311</v>
      </c>
      <c r="S139" s="109">
        <v>25</v>
      </c>
      <c r="T139" s="108">
        <v>2017</v>
      </c>
      <c r="U139" s="109">
        <v>2016</v>
      </c>
    </row>
    <row r="140" spans="1:21" x14ac:dyDescent="0.3">
      <c r="A140" s="108" t="s">
        <v>2237</v>
      </c>
      <c r="B140" t="s">
        <v>2284</v>
      </c>
      <c r="C140" t="s">
        <v>2241</v>
      </c>
      <c r="D140">
        <v>2019</v>
      </c>
      <c r="E140" s="109" t="s">
        <v>2240</v>
      </c>
      <c r="F140" s="108">
        <v>93</v>
      </c>
      <c r="G140">
        <v>0</v>
      </c>
      <c r="H140">
        <v>0</v>
      </c>
      <c r="I140" s="109">
        <v>0</v>
      </c>
      <c r="J140" s="108">
        <v>73</v>
      </c>
      <c r="K140">
        <v>0</v>
      </c>
      <c r="L140">
        <v>0</v>
      </c>
      <c r="M140" s="109">
        <v>0</v>
      </c>
      <c r="N140" s="108">
        <v>66</v>
      </c>
      <c r="O140" s="109">
        <v>0</v>
      </c>
      <c r="P140" s="108">
        <v>79</v>
      </c>
      <c r="Q140" s="109">
        <v>7</v>
      </c>
      <c r="R140" s="108">
        <v>311</v>
      </c>
      <c r="S140" s="109">
        <v>7</v>
      </c>
      <c r="T140" s="108">
        <v>2019</v>
      </c>
      <c r="U140" s="109">
        <v>2016</v>
      </c>
    </row>
    <row r="141" spans="1:21" x14ac:dyDescent="0.3">
      <c r="A141" s="108" t="s">
        <v>2255</v>
      </c>
      <c r="B141" t="s">
        <v>2285</v>
      </c>
      <c r="C141" t="s">
        <v>2239</v>
      </c>
      <c r="D141">
        <v>2017</v>
      </c>
      <c r="E141" s="109" t="s">
        <v>2240</v>
      </c>
      <c r="F141" s="108">
        <v>80</v>
      </c>
      <c r="G141">
        <v>0</v>
      </c>
      <c r="H141">
        <v>0</v>
      </c>
      <c r="I141" s="109">
        <v>0</v>
      </c>
      <c r="J141" s="108">
        <v>56</v>
      </c>
      <c r="K141">
        <v>0</v>
      </c>
      <c r="L141">
        <v>0</v>
      </c>
      <c r="M141" s="109">
        <v>0</v>
      </c>
      <c r="N141" s="108">
        <v>77</v>
      </c>
      <c r="O141" s="109">
        <v>61</v>
      </c>
      <c r="P141" s="108">
        <v>341</v>
      </c>
      <c r="Q141" s="109">
        <v>5</v>
      </c>
      <c r="R141" s="108">
        <v>554</v>
      </c>
      <c r="S141" s="109">
        <v>66</v>
      </c>
      <c r="T141" s="108">
        <v>2017</v>
      </c>
      <c r="U141" s="109">
        <v>2016</v>
      </c>
    </row>
    <row r="142" spans="1:21" x14ac:dyDescent="0.3">
      <c r="A142" s="108" t="s">
        <v>2242</v>
      </c>
      <c r="B142" t="s">
        <v>2242</v>
      </c>
      <c r="C142" t="s">
        <v>2244</v>
      </c>
      <c r="D142">
        <v>2017</v>
      </c>
      <c r="E142" s="109" t="s">
        <v>2240</v>
      </c>
      <c r="F142" s="108">
        <v>1351</v>
      </c>
      <c r="G142">
        <v>0</v>
      </c>
      <c r="H142">
        <v>0</v>
      </c>
      <c r="I142" s="109">
        <v>0</v>
      </c>
      <c r="J142" s="108">
        <v>966</v>
      </c>
      <c r="K142">
        <v>0</v>
      </c>
      <c r="L142">
        <v>0</v>
      </c>
      <c r="M142" s="109">
        <v>0</v>
      </c>
      <c r="N142" s="108">
        <v>886</v>
      </c>
      <c r="O142" s="109">
        <v>145</v>
      </c>
      <c r="P142" s="108">
        <v>2348</v>
      </c>
      <c r="Q142" s="109">
        <v>82</v>
      </c>
      <c r="R142" s="108">
        <v>5551</v>
      </c>
      <c r="S142" s="109">
        <v>227</v>
      </c>
      <c r="T142" s="108">
        <v>2017</v>
      </c>
      <c r="U142" s="109">
        <v>2016</v>
      </c>
    </row>
    <row r="143" spans="1:21" x14ac:dyDescent="0.3">
      <c r="A143" s="108" t="s">
        <v>2242</v>
      </c>
      <c r="B143" t="s">
        <v>2242</v>
      </c>
      <c r="C143" t="s">
        <v>2245</v>
      </c>
      <c r="D143">
        <v>2018</v>
      </c>
      <c r="E143" s="109" t="s">
        <v>2240</v>
      </c>
      <c r="F143" s="108">
        <v>1351</v>
      </c>
      <c r="G143">
        <v>0</v>
      </c>
      <c r="H143">
        <v>0</v>
      </c>
      <c r="I143" s="109">
        <v>0</v>
      </c>
      <c r="J143" s="108">
        <v>966</v>
      </c>
      <c r="K143">
        <v>0</v>
      </c>
      <c r="L143">
        <v>0</v>
      </c>
      <c r="M143" s="109">
        <v>0</v>
      </c>
      <c r="N143" s="108">
        <v>886</v>
      </c>
      <c r="O143" s="109">
        <v>0</v>
      </c>
      <c r="P143" s="108">
        <v>2348</v>
      </c>
      <c r="Q143" s="109">
        <v>603</v>
      </c>
      <c r="R143" s="108">
        <v>5551</v>
      </c>
      <c r="S143" s="109">
        <v>603</v>
      </c>
      <c r="T143" s="108">
        <v>2018</v>
      </c>
      <c r="U143" s="109">
        <v>2016</v>
      </c>
    </row>
    <row r="144" spans="1:21" x14ac:dyDescent="0.3">
      <c r="A144" s="108" t="s">
        <v>2242</v>
      </c>
      <c r="B144" t="s">
        <v>2242</v>
      </c>
      <c r="C144" t="s">
        <v>2245</v>
      </c>
      <c r="D144">
        <v>2019</v>
      </c>
      <c r="E144" s="109" t="s">
        <v>2240</v>
      </c>
      <c r="F144" s="108">
        <v>1351</v>
      </c>
      <c r="G144">
        <v>0</v>
      </c>
      <c r="H144">
        <v>0</v>
      </c>
      <c r="I144" s="109">
        <v>0</v>
      </c>
      <c r="J144" s="108">
        <v>966</v>
      </c>
      <c r="K144">
        <v>0</v>
      </c>
      <c r="L144">
        <v>0</v>
      </c>
      <c r="M144" s="109">
        <v>0</v>
      </c>
      <c r="N144" s="108">
        <v>886</v>
      </c>
      <c r="O144" s="109">
        <v>18</v>
      </c>
      <c r="P144" s="108">
        <v>2348</v>
      </c>
      <c r="Q144" s="109">
        <v>650</v>
      </c>
      <c r="R144" s="108">
        <v>5551</v>
      </c>
      <c r="S144" s="109">
        <v>668</v>
      </c>
      <c r="T144" s="108">
        <v>2019</v>
      </c>
      <c r="U144" s="109">
        <v>2016</v>
      </c>
    </row>
    <row r="145" spans="1:21" x14ac:dyDescent="0.3">
      <c r="A145" s="108" t="s">
        <v>2242</v>
      </c>
      <c r="B145" t="s">
        <v>2484</v>
      </c>
      <c r="C145" t="s">
        <v>2244</v>
      </c>
      <c r="D145">
        <v>2016</v>
      </c>
      <c r="E145" s="109" t="s">
        <v>2240</v>
      </c>
      <c r="F145" s="108">
        <v>1085</v>
      </c>
      <c r="G145">
        <v>0</v>
      </c>
      <c r="H145">
        <v>0</v>
      </c>
      <c r="I145" s="109">
        <v>0</v>
      </c>
      <c r="J145" s="108">
        <v>775</v>
      </c>
      <c r="K145">
        <v>0</v>
      </c>
      <c r="L145">
        <v>0</v>
      </c>
      <c r="M145" s="109">
        <v>0</v>
      </c>
      <c r="N145" s="108">
        <v>711</v>
      </c>
      <c r="O145" s="109">
        <v>37</v>
      </c>
      <c r="P145" s="108">
        <v>1885</v>
      </c>
      <c r="Q145" s="109">
        <v>137</v>
      </c>
      <c r="R145" s="108">
        <v>4456</v>
      </c>
      <c r="S145" s="109">
        <v>174</v>
      </c>
      <c r="T145" s="108">
        <v>2016</v>
      </c>
      <c r="U145" s="109">
        <v>2016</v>
      </c>
    </row>
    <row r="146" spans="1:21" x14ac:dyDescent="0.3">
      <c r="A146" s="108" t="s">
        <v>2242</v>
      </c>
      <c r="B146" t="s">
        <v>2484</v>
      </c>
      <c r="C146" t="s">
        <v>2244</v>
      </c>
      <c r="D146">
        <v>2017</v>
      </c>
      <c r="E146" s="109" t="s">
        <v>2240</v>
      </c>
      <c r="F146" s="108">
        <v>1085</v>
      </c>
      <c r="G146">
        <v>0</v>
      </c>
      <c r="H146">
        <v>0</v>
      </c>
      <c r="I146" s="109">
        <v>0</v>
      </c>
      <c r="J146" s="108">
        <v>775</v>
      </c>
      <c r="K146">
        <v>0</v>
      </c>
      <c r="L146">
        <v>0</v>
      </c>
      <c r="M146" s="109">
        <v>0</v>
      </c>
      <c r="N146" s="108">
        <v>711</v>
      </c>
      <c r="O146" s="109">
        <v>52</v>
      </c>
      <c r="P146" s="108">
        <v>1885</v>
      </c>
      <c r="Q146" s="109">
        <v>118</v>
      </c>
      <c r="R146" s="108">
        <v>4456</v>
      </c>
      <c r="S146" s="109">
        <v>170</v>
      </c>
      <c r="T146" s="108">
        <v>2017</v>
      </c>
      <c r="U146" s="109">
        <v>2016</v>
      </c>
    </row>
    <row r="147" spans="1:21" x14ac:dyDescent="0.3">
      <c r="A147" s="108" t="s">
        <v>2242</v>
      </c>
      <c r="B147" t="s">
        <v>2484</v>
      </c>
      <c r="C147" t="s">
        <v>2245</v>
      </c>
      <c r="D147">
        <v>2018</v>
      </c>
      <c r="E147" s="109" t="s">
        <v>2240</v>
      </c>
      <c r="F147" s="108">
        <v>1085</v>
      </c>
      <c r="G147">
        <v>0</v>
      </c>
      <c r="H147">
        <v>0</v>
      </c>
      <c r="I147" s="109">
        <v>0</v>
      </c>
      <c r="J147" s="108">
        <v>775</v>
      </c>
      <c r="K147">
        <v>11</v>
      </c>
      <c r="L147">
        <v>0</v>
      </c>
      <c r="M147" s="109">
        <v>11</v>
      </c>
      <c r="N147" s="108">
        <v>711</v>
      </c>
      <c r="O147" s="109">
        <v>1</v>
      </c>
      <c r="P147" s="108">
        <v>1885</v>
      </c>
      <c r="Q147" s="109">
        <v>148</v>
      </c>
      <c r="R147" s="108">
        <v>4456</v>
      </c>
      <c r="S147" s="109">
        <v>160</v>
      </c>
      <c r="T147" s="108">
        <v>2018</v>
      </c>
      <c r="U147" s="109">
        <v>2016</v>
      </c>
    </row>
    <row r="148" spans="1:21" x14ac:dyDescent="0.3">
      <c r="A148" s="108" t="s">
        <v>2242</v>
      </c>
      <c r="B148" t="s">
        <v>2484</v>
      </c>
      <c r="C148" t="s">
        <v>2245</v>
      </c>
      <c r="D148">
        <v>2019</v>
      </c>
      <c r="E148" s="109" t="s">
        <v>2240</v>
      </c>
      <c r="F148" s="108">
        <v>1085</v>
      </c>
      <c r="G148">
        <v>0</v>
      </c>
      <c r="H148">
        <v>0</v>
      </c>
      <c r="I148" s="109">
        <v>0</v>
      </c>
      <c r="J148" s="108">
        <v>775</v>
      </c>
      <c r="K148">
        <v>25</v>
      </c>
      <c r="L148">
        <v>0</v>
      </c>
      <c r="M148" s="109">
        <v>25</v>
      </c>
      <c r="N148" s="108">
        <v>711</v>
      </c>
      <c r="O148" s="109">
        <v>2</v>
      </c>
      <c r="P148" s="108">
        <v>1885</v>
      </c>
      <c r="Q148" s="109">
        <v>105</v>
      </c>
      <c r="R148" s="108">
        <v>4456</v>
      </c>
      <c r="S148" s="109">
        <v>132</v>
      </c>
      <c r="T148" s="108">
        <v>2019</v>
      </c>
      <c r="U148" s="109">
        <v>2016</v>
      </c>
    </row>
    <row r="149" spans="1:21" x14ac:dyDescent="0.3">
      <c r="A149" s="108" t="s">
        <v>2251</v>
      </c>
      <c r="B149" t="s">
        <v>2286</v>
      </c>
      <c r="C149" t="s">
        <v>2239</v>
      </c>
      <c r="D149">
        <v>2015</v>
      </c>
      <c r="E149" s="109" t="s">
        <v>2240</v>
      </c>
      <c r="F149" s="108">
        <v>1546</v>
      </c>
      <c r="G149">
        <v>0</v>
      </c>
      <c r="H149">
        <v>0</v>
      </c>
      <c r="I149" s="109">
        <v>0</v>
      </c>
      <c r="J149" s="108">
        <v>991</v>
      </c>
      <c r="K149">
        <v>0</v>
      </c>
      <c r="L149">
        <v>0</v>
      </c>
      <c r="M149" s="109">
        <v>0</v>
      </c>
      <c r="N149" s="108">
        <v>1100</v>
      </c>
      <c r="O149" s="109">
        <v>0</v>
      </c>
      <c r="P149" s="108">
        <v>2724</v>
      </c>
      <c r="Q149" s="109">
        <v>18</v>
      </c>
      <c r="R149" s="108">
        <v>6361</v>
      </c>
      <c r="S149" s="109">
        <v>18</v>
      </c>
      <c r="T149" s="108">
        <v>2016</v>
      </c>
      <c r="U149" s="109">
        <v>2016</v>
      </c>
    </row>
    <row r="150" spans="1:21" x14ac:dyDescent="0.3">
      <c r="A150" s="108" t="s">
        <v>2251</v>
      </c>
      <c r="B150" t="s">
        <v>2286</v>
      </c>
      <c r="C150" t="s">
        <v>2239</v>
      </c>
      <c r="D150">
        <v>2016</v>
      </c>
      <c r="E150" s="109" t="s">
        <v>2240</v>
      </c>
      <c r="F150" s="108">
        <v>1546</v>
      </c>
      <c r="G150">
        <v>0</v>
      </c>
      <c r="H150">
        <v>0</v>
      </c>
      <c r="I150" s="109">
        <v>0</v>
      </c>
      <c r="J150" s="108">
        <v>991</v>
      </c>
      <c r="K150">
        <v>50</v>
      </c>
      <c r="L150">
        <v>50</v>
      </c>
      <c r="M150" s="109">
        <v>0</v>
      </c>
      <c r="N150" s="108">
        <v>1100</v>
      </c>
      <c r="O150" s="109">
        <v>56</v>
      </c>
      <c r="P150" s="108">
        <v>2724</v>
      </c>
      <c r="Q150" s="109">
        <v>150</v>
      </c>
      <c r="R150" s="108">
        <v>6361</v>
      </c>
      <c r="S150" s="109">
        <v>256</v>
      </c>
      <c r="T150" s="108">
        <v>2016</v>
      </c>
      <c r="U150" s="109">
        <v>2016</v>
      </c>
    </row>
    <row r="151" spans="1:21" x14ac:dyDescent="0.3">
      <c r="A151" s="108" t="s">
        <v>2251</v>
      </c>
      <c r="B151" t="s">
        <v>2286</v>
      </c>
      <c r="C151" t="s">
        <v>2239</v>
      </c>
      <c r="D151">
        <v>2017</v>
      </c>
      <c r="E151" s="109" t="s">
        <v>2240</v>
      </c>
      <c r="F151" s="108">
        <v>1546</v>
      </c>
      <c r="G151">
        <v>0</v>
      </c>
      <c r="H151">
        <v>0</v>
      </c>
      <c r="I151" s="109">
        <v>0</v>
      </c>
      <c r="J151" s="108">
        <v>991</v>
      </c>
      <c r="K151">
        <v>0</v>
      </c>
      <c r="L151">
        <v>0</v>
      </c>
      <c r="M151" s="109">
        <v>0</v>
      </c>
      <c r="N151" s="108">
        <v>1100</v>
      </c>
      <c r="O151" s="109">
        <v>3</v>
      </c>
      <c r="P151" s="108">
        <v>2724</v>
      </c>
      <c r="Q151" s="109">
        <v>137</v>
      </c>
      <c r="R151" s="108">
        <v>6361</v>
      </c>
      <c r="S151" s="109">
        <v>140</v>
      </c>
      <c r="T151" s="108">
        <v>2017</v>
      </c>
      <c r="U151" s="109">
        <v>2016</v>
      </c>
    </row>
    <row r="152" spans="1:21" x14ac:dyDescent="0.3">
      <c r="A152" s="108" t="s">
        <v>2251</v>
      </c>
      <c r="B152" t="s">
        <v>2286</v>
      </c>
      <c r="C152" t="s">
        <v>2241</v>
      </c>
      <c r="D152">
        <v>2018</v>
      </c>
      <c r="E152" s="109" t="s">
        <v>2240</v>
      </c>
      <c r="F152" s="108">
        <v>1546</v>
      </c>
      <c r="G152">
        <v>0</v>
      </c>
      <c r="H152">
        <v>0</v>
      </c>
      <c r="I152" s="109">
        <v>0</v>
      </c>
      <c r="J152" s="108">
        <v>991</v>
      </c>
      <c r="K152">
        <v>6</v>
      </c>
      <c r="L152">
        <v>5</v>
      </c>
      <c r="M152" s="109">
        <v>1</v>
      </c>
      <c r="N152" s="108">
        <v>1100</v>
      </c>
      <c r="O152" s="109">
        <v>87</v>
      </c>
      <c r="P152" s="108">
        <v>2724</v>
      </c>
      <c r="Q152" s="109">
        <v>120</v>
      </c>
      <c r="R152" s="108">
        <v>6361</v>
      </c>
      <c r="S152" s="109">
        <v>213</v>
      </c>
      <c r="T152" s="108">
        <v>2018</v>
      </c>
      <c r="U152" s="109">
        <v>2016</v>
      </c>
    </row>
    <row r="153" spans="1:21" x14ac:dyDescent="0.3">
      <c r="A153" s="108" t="s">
        <v>2251</v>
      </c>
      <c r="B153" t="s">
        <v>2286</v>
      </c>
      <c r="C153" t="s">
        <v>2241</v>
      </c>
      <c r="D153">
        <v>2019</v>
      </c>
      <c r="E153" s="109" t="s">
        <v>2240</v>
      </c>
      <c r="F153" s="108">
        <v>1546</v>
      </c>
      <c r="G153">
        <v>0</v>
      </c>
      <c r="H153">
        <v>0</v>
      </c>
      <c r="I153" s="109">
        <v>0</v>
      </c>
      <c r="J153" s="108">
        <v>991</v>
      </c>
      <c r="K153">
        <v>5</v>
      </c>
      <c r="L153">
        <v>0</v>
      </c>
      <c r="M153" s="109">
        <v>5</v>
      </c>
      <c r="N153" s="108">
        <v>1100</v>
      </c>
      <c r="O153" s="109">
        <v>130</v>
      </c>
      <c r="P153" s="108">
        <v>2724</v>
      </c>
      <c r="Q153" s="109">
        <v>159</v>
      </c>
      <c r="R153" s="108">
        <v>6361</v>
      </c>
      <c r="S153" s="109">
        <v>294</v>
      </c>
      <c r="T153" s="108">
        <v>2019</v>
      </c>
      <c r="U153" s="109">
        <v>2016</v>
      </c>
    </row>
    <row r="154" spans="1:21" x14ac:dyDescent="0.3">
      <c r="A154" s="108" t="s">
        <v>2251</v>
      </c>
      <c r="B154" t="s">
        <v>2287</v>
      </c>
      <c r="C154" t="s">
        <v>2241</v>
      </c>
      <c r="D154">
        <v>2018</v>
      </c>
      <c r="E154" s="109" t="s">
        <v>2240</v>
      </c>
      <c r="F154" s="108">
        <v>186</v>
      </c>
      <c r="G154">
        <v>0</v>
      </c>
      <c r="H154">
        <v>0</v>
      </c>
      <c r="I154" s="109">
        <v>0</v>
      </c>
      <c r="J154" s="108">
        <v>119</v>
      </c>
      <c r="K154">
        <v>0</v>
      </c>
      <c r="L154">
        <v>0</v>
      </c>
      <c r="M154" s="109">
        <v>0</v>
      </c>
      <c r="N154" s="108">
        <v>136</v>
      </c>
      <c r="O154" s="109">
        <v>2</v>
      </c>
      <c r="P154" s="108">
        <v>337</v>
      </c>
      <c r="Q154" s="109">
        <v>48</v>
      </c>
      <c r="R154" s="108">
        <v>778</v>
      </c>
      <c r="S154" s="109">
        <v>50</v>
      </c>
      <c r="T154" s="108">
        <v>2018</v>
      </c>
      <c r="U154" s="109">
        <v>2016</v>
      </c>
    </row>
    <row r="155" spans="1:21" x14ac:dyDescent="0.3">
      <c r="A155" s="108" t="s">
        <v>2251</v>
      </c>
      <c r="B155" t="s">
        <v>2287</v>
      </c>
      <c r="C155" t="s">
        <v>2241</v>
      </c>
      <c r="D155">
        <v>2019</v>
      </c>
      <c r="E155" s="109" t="s">
        <v>2240</v>
      </c>
      <c r="F155" s="108">
        <v>186</v>
      </c>
      <c r="G155">
        <v>0</v>
      </c>
      <c r="H155">
        <v>0</v>
      </c>
      <c r="I155" s="109">
        <v>0</v>
      </c>
      <c r="J155" s="108">
        <v>119</v>
      </c>
      <c r="K155">
        <v>0</v>
      </c>
      <c r="L155">
        <v>0</v>
      </c>
      <c r="M155" s="109">
        <v>0</v>
      </c>
      <c r="N155" s="108">
        <v>136</v>
      </c>
      <c r="O155" s="109">
        <v>0</v>
      </c>
      <c r="P155" s="108">
        <v>337</v>
      </c>
      <c r="Q155" s="109">
        <v>0</v>
      </c>
      <c r="R155" s="108">
        <v>778</v>
      </c>
      <c r="S155" s="109">
        <v>0</v>
      </c>
      <c r="T155" s="108">
        <v>2019</v>
      </c>
      <c r="U155" s="109">
        <v>2016</v>
      </c>
    </row>
    <row r="156" spans="1:21" x14ac:dyDescent="0.3">
      <c r="A156" s="108" t="s">
        <v>2251</v>
      </c>
      <c r="B156" t="s">
        <v>2288</v>
      </c>
      <c r="C156" t="s">
        <v>2239</v>
      </c>
      <c r="D156">
        <v>2016</v>
      </c>
      <c r="E156" s="109" t="s">
        <v>2240</v>
      </c>
      <c r="F156" s="108">
        <v>315</v>
      </c>
      <c r="G156">
        <v>0</v>
      </c>
      <c r="H156">
        <v>0</v>
      </c>
      <c r="I156" s="109">
        <v>0</v>
      </c>
      <c r="J156" s="108">
        <v>202</v>
      </c>
      <c r="K156">
        <v>0</v>
      </c>
      <c r="L156">
        <v>0</v>
      </c>
      <c r="M156" s="109">
        <v>0</v>
      </c>
      <c r="N156" s="108">
        <v>210</v>
      </c>
      <c r="O156" s="109">
        <v>4</v>
      </c>
      <c r="P156" s="108">
        <v>520</v>
      </c>
      <c r="Q156" s="109">
        <v>101</v>
      </c>
      <c r="R156" s="108">
        <v>1247</v>
      </c>
      <c r="S156" s="109">
        <v>105</v>
      </c>
      <c r="T156" s="108">
        <v>2016</v>
      </c>
      <c r="U156" s="109">
        <v>2016</v>
      </c>
    </row>
    <row r="157" spans="1:21" x14ac:dyDescent="0.3">
      <c r="A157" s="108" t="s">
        <v>2251</v>
      </c>
      <c r="B157" t="s">
        <v>2288</v>
      </c>
      <c r="C157" t="s">
        <v>2239</v>
      </c>
      <c r="D157">
        <v>2017</v>
      </c>
      <c r="E157" s="109" t="s">
        <v>2240</v>
      </c>
      <c r="F157" s="108">
        <v>315</v>
      </c>
      <c r="G157">
        <v>0</v>
      </c>
      <c r="H157">
        <v>0</v>
      </c>
      <c r="I157" s="109">
        <v>0</v>
      </c>
      <c r="J157" s="108">
        <v>202</v>
      </c>
      <c r="K157">
        <v>0</v>
      </c>
      <c r="L157">
        <v>0</v>
      </c>
      <c r="M157" s="109">
        <v>0</v>
      </c>
      <c r="N157" s="108">
        <v>210</v>
      </c>
      <c r="O157" s="109">
        <v>76</v>
      </c>
      <c r="P157" s="108">
        <v>520</v>
      </c>
      <c r="Q157" s="109">
        <v>34</v>
      </c>
      <c r="R157" s="108">
        <v>1247</v>
      </c>
      <c r="S157" s="109">
        <v>110</v>
      </c>
      <c r="T157" s="108">
        <v>2017</v>
      </c>
      <c r="U157" s="109">
        <v>2016</v>
      </c>
    </row>
    <row r="158" spans="1:21" x14ac:dyDescent="0.3">
      <c r="A158" s="108" t="s">
        <v>2251</v>
      </c>
      <c r="B158" t="s">
        <v>2288</v>
      </c>
      <c r="C158" t="s">
        <v>2241</v>
      </c>
      <c r="D158">
        <v>2018</v>
      </c>
      <c r="E158" s="109" t="s">
        <v>2240</v>
      </c>
      <c r="F158" s="108">
        <v>315</v>
      </c>
      <c r="G158">
        <v>0</v>
      </c>
      <c r="H158">
        <v>0</v>
      </c>
      <c r="I158" s="109">
        <v>0</v>
      </c>
      <c r="J158" s="108">
        <v>202</v>
      </c>
      <c r="K158">
        <v>1</v>
      </c>
      <c r="L158">
        <v>0</v>
      </c>
      <c r="M158" s="109">
        <v>1</v>
      </c>
      <c r="N158" s="108">
        <v>210</v>
      </c>
      <c r="O158" s="109">
        <v>4</v>
      </c>
      <c r="P158" s="108">
        <v>520</v>
      </c>
      <c r="Q158" s="109">
        <v>119</v>
      </c>
      <c r="R158" s="108">
        <v>1247</v>
      </c>
      <c r="S158" s="109">
        <v>124</v>
      </c>
      <c r="T158" s="108">
        <v>2018</v>
      </c>
      <c r="U158" s="109">
        <v>2016</v>
      </c>
    </row>
    <row r="159" spans="1:21" x14ac:dyDescent="0.3">
      <c r="A159" s="108" t="s">
        <v>2251</v>
      </c>
      <c r="B159" t="s">
        <v>2288</v>
      </c>
      <c r="C159" t="s">
        <v>2241</v>
      </c>
      <c r="D159">
        <v>2019</v>
      </c>
      <c r="E159" s="109" t="s">
        <v>2240</v>
      </c>
      <c r="F159" s="108">
        <v>315</v>
      </c>
      <c r="G159">
        <v>14</v>
      </c>
      <c r="H159">
        <v>0</v>
      </c>
      <c r="I159" s="109">
        <v>14</v>
      </c>
      <c r="J159" s="108">
        <v>202</v>
      </c>
      <c r="K159">
        <v>43</v>
      </c>
      <c r="L159">
        <v>0</v>
      </c>
      <c r="M159" s="109">
        <v>43</v>
      </c>
      <c r="N159" s="108">
        <v>210</v>
      </c>
      <c r="O159" s="109">
        <v>0</v>
      </c>
      <c r="P159" s="108">
        <v>520</v>
      </c>
      <c r="Q159" s="109">
        <v>33</v>
      </c>
      <c r="R159" s="108">
        <v>1247</v>
      </c>
      <c r="S159" s="109">
        <v>90</v>
      </c>
      <c r="T159" s="108">
        <v>2019</v>
      </c>
      <c r="U159" s="109">
        <v>2016</v>
      </c>
    </row>
    <row r="160" spans="1:21" x14ac:dyDescent="0.3">
      <c r="A160" s="108" t="s">
        <v>2255</v>
      </c>
      <c r="B160" t="s">
        <v>2289</v>
      </c>
      <c r="C160" t="s">
        <v>2239</v>
      </c>
      <c r="D160">
        <v>2017</v>
      </c>
      <c r="E160" s="109" t="s">
        <v>2240</v>
      </c>
      <c r="F160" s="108">
        <v>111</v>
      </c>
      <c r="G160">
        <v>0</v>
      </c>
      <c r="H160">
        <v>0</v>
      </c>
      <c r="I160" s="109">
        <v>0</v>
      </c>
      <c r="J160" s="108">
        <v>86</v>
      </c>
      <c r="K160">
        <v>2</v>
      </c>
      <c r="L160">
        <v>0</v>
      </c>
      <c r="M160" s="109">
        <v>2</v>
      </c>
      <c r="N160" s="108">
        <v>105</v>
      </c>
      <c r="O160" s="109">
        <v>0</v>
      </c>
      <c r="P160" s="108">
        <v>367</v>
      </c>
      <c r="Q160" s="109">
        <v>0</v>
      </c>
      <c r="R160" s="108">
        <v>669</v>
      </c>
      <c r="S160" s="109">
        <v>2</v>
      </c>
      <c r="T160" s="108">
        <v>2017</v>
      </c>
      <c r="U160" s="109">
        <v>2016</v>
      </c>
    </row>
    <row r="161" spans="1:21" x14ac:dyDescent="0.3">
      <c r="A161" s="108" t="s">
        <v>2255</v>
      </c>
      <c r="B161" t="s">
        <v>2289</v>
      </c>
      <c r="C161" t="s">
        <v>2241</v>
      </c>
      <c r="D161">
        <v>2018</v>
      </c>
      <c r="E161" s="109" t="s">
        <v>2240</v>
      </c>
      <c r="F161" s="108">
        <v>111</v>
      </c>
      <c r="G161">
        <v>0</v>
      </c>
      <c r="H161">
        <v>0</v>
      </c>
      <c r="I161" s="109">
        <v>0</v>
      </c>
      <c r="J161" s="108">
        <v>86</v>
      </c>
      <c r="K161">
        <v>1</v>
      </c>
      <c r="L161">
        <v>0</v>
      </c>
      <c r="M161" s="109">
        <v>1</v>
      </c>
      <c r="N161" s="108">
        <v>105</v>
      </c>
      <c r="O161" s="109">
        <v>1</v>
      </c>
      <c r="P161" s="108">
        <v>367</v>
      </c>
      <c r="Q161" s="109">
        <v>0</v>
      </c>
      <c r="R161" s="108">
        <v>669</v>
      </c>
      <c r="S161" s="109">
        <v>2</v>
      </c>
      <c r="T161" s="108">
        <v>2018</v>
      </c>
      <c r="U161" s="109">
        <v>2016</v>
      </c>
    </row>
    <row r="162" spans="1:21" x14ac:dyDescent="0.3">
      <c r="A162" s="108" t="s">
        <v>2255</v>
      </c>
      <c r="B162" t="s">
        <v>2289</v>
      </c>
      <c r="C162" t="s">
        <v>2241</v>
      </c>
      <c r="D162">
        <v>2019</v>
      </c>
      <c r="E162" s="109" t="s">
        <v>2240</v>
      </c>
      <c r="F162" s="108">
        <v>111</v>
      </c>
      <c r="G162">
        <v>0</v>
      </c>
      <c r="H162">
        <v>0</v>
      </c>
      <c r="I162" s="109">
        <v>0</v>
      </c>
      <c r="J162" s="108">
        <v>86</v>
      </c>
      <c r="K162">
        <v>0</v>
      </c>
      <c r="L162">
        <v>0</v>
      </c>
      <c r="M162" s="109">
        <v>0</v>
      </c>
      <c r="N162" s="108">
        <v>105</v>
      </c>
      <c r="O162" s="109">
        <v>0</v>
      </c>
      <c r="P162" s="108">
        <v>367</v>
      </c>
      <c r="Q162" s="109">
        <v>0</v>
      </c>
      <c r="R162" s="108">
        <v>669</v>
      </c>
      <c r="S162" s="109">
        <v>0</v>
      </c>
      <c r="T162" s="108">
        <v>2019</v>
      </c>
      <c r="U162" s="109">
        <v>2016</v>
      </c>
    </row>
    <row r="163" spans="1:21" x14ac:dyDescent="0.3">
      <c r="A163" s="108" t="s">
        <v>2255</v>
      </c>
      <c r="B163" t="s">
        <v>2290</v>
      </c>
      <c r="C163" t="s">
        <v>2239</v>
      </c>
      <c r="D163">
        <v>2015</v>
      </c>
      <c r="E163" s="109" t="s">
        <v>2240</v>
      </c>
      <c r="F163" s="108">
        <v>110</v>
      </c>
      <c r="G163">
        <v>53</v>
      </c>
      <c r="H163">
        <v>43</v>
      </c>
      <c r="I163" s="109">
        <v>10</v>
      </c>
      <c r="J163" s="108">
        <v>82</v>
      </c>
      <c r="K163">
        <v>2</v>
      </c>
      <c r="L163">
        <v>0</v>
      </c>
      <c r="M163" s="109">
        <v>2</v>
      </c>
      <c r="N163" s="108">
        <v>77</v>
      </c>
      <c r="O163" s="109">
        <v>0</v>
      </c>
      <c r="P163" s="108">
        <v>319</v>
      </c>
      <c r="Q163" s="109">
        <v>0</v>
      </c>
      <c r="R163" s="108">
        <v>588</v>
      </c>
      <c r="S163" s="109">
        <v>55</v>
      </c>
      <c r="T163" s="108">
        <v>2016</v>
      </c>
      <c r="U163" s="109">
        <v>2016</v>
      </c>
    </row>
    <row r="164" spans="1:21" x14ac:dyDescent="0.3">
      <c r="A164" s="108" t="s">
        <v>2255</v>
      </c>
      <c r="B164" t="s">
        <v>2290</v>
      </c>
      <c r="C164" t="s">
        <v>2239</v>
      </c>
      <c r="D164">
        <v>2016</v>
      </c>
      <c r="E164" s="109" t="s">
        <v>2240</v>
      </c>
      <c r="F164" s="108">
        <v>110</v>
      </c>
      <c r="G164">
        <v>56</v>
      </c>
      <c r="H164">
        <v>48</v>
      </c>
      <c r="I164" s="109">
        <v>8</v>
      </c>
      <c r="J164" s="108">
        <v>82</v>
      </c>
      <c r="K164">
        <v>4</v>
      </c>
      <c r="L164">
        <v>2</v>
      </c>
      <c r="M164" s="109">
        <v>2</v>
      </c>
      <c r="N164" s="108">
        <v>77</v>
      </c>
      <c r="O164" s="109">
        <v>3</v>
      </c>
      <c r="P164" s="108">
        <v>319</v>
      </c>
      <c r="Q164" s="109">
        <v>0</v>
      </c>
      <c r="R164" s="108">
        <v>588</v>
      </c>
      <c r="S164" s="109">
        <v>63</v>
      </c>
      <c r="T164" s="108">
        <v>2016</v>
      </c>
      <c r="U164" s="109">
        <v>2016</v>
      </c>
    </row>
    <row r="165" spans="1:21" x14ac:dyDescent="0.3">
      <c r="A165" s="108" t="s">
        <v>2255</v>
      </c>
      <c r="B165" t="s">
        <v>2290</v>
      </c>
      <c r="C165" t="s">
        <v>2239</v>
      </c>
      <c r="D165">
        <v>2017</v>
      </c>
      <c r="E165" s="109" t="s">
        <v>2240</v>
      </c>
      <c r="F165" s="108">
        <v>110</v>
      </c>
      <c r="G165">
        <v>7</v>
      </c>
      <c r="H165">
        <v>4</v>
      </c>
      <c r="I165" s="109">
        <v>3</v>
      </c>
      <c r="J165" s="108">
        <v>82</v>
      </c>
      <c r="K165">
        <v>27</v>
      </c>
      <c r="L165">
        <v>17</v>
      </c>
      <c r="M165" s="109">
        <v>10</v>
      </c>
      <c r="N165" s="108">
        <v>77</v>
      </c>
      <c r="O165" s="109">
        <v>0</v>
      </c>
      <c r="P165" s="108">
        <v>319</v>
      </c>
      <c r="Q165" s="109">
        <v>0</v>
      </c>
      <c r="R165" s="108">
        <v>588</v>
      </c>
      <c r="S165" s="109">
        <v>34</v>
      </c>
      <c r="T165" s="108">
        <v>2017</v>
      </c>
      <c r="U165" s="109">
        <v>2016</v>
      </c>
    </row>
    <row r="166" spans="1:21" x14ac:dyDescent="0.3">
      <c r="A166" s="108" t="s">
        <v>2255</v>
      </c>
      <c r="B166" t="s">
        <v>2290</v>
      </c>
      <c r="C166" t="s">
        <v>2241</v>
      </c>
      <c r="D166">
        <v>2018</v>
      </c>
      <c r="E166" s="109" t="s">
        <v>2240</v>
      </c>
      <c r="F166" s="108">
        <v>110</v>
      </c>
      <c r="G166">
        <v>10</v>
      </c>
      <c r="H166">
        <v>6</v>
      </c>
      <c r="I166" s="109">
        <v>4</v>
      </c>
      <c r="J166" s="108">
        <v>82</v>
      </c>
      <c r="K166">
        <v>20</v>
      </c>
      <c r="L166">
        <v>12</v>
      </c>
      <c r="M166" s="109">
        <v>8</v>
      </c>
      <c r="N166" s="108">
        <v>77</v>
      </c>
      <c r="O166" s="109">
        <v>4</v>
      </c>
      <c r="P166" s="108">
        <v>319</v>
      </c>
      <c r="Q166" s="109">
        <v>0</v>
      </c>
      <c r="R166" s="108">
        <v>588</v>
      </c>
      <c r="S166" s="109">
        <v>34</v>
      </c>
      <c r="T166" s="108">
        <v>2018</v>
      </c>
      <c r="U166" s="109">
        <v>2016</v>
      </c>
    </row>
    <row r="167" spans="1:21" x14ac:dyDescent="0.3">
      <c r="A167" s="108" t="s">
        <v>2260</v>
      </c>
      <c r="B167" t="s">
        <v>2291</v>
      </c>
      <c r="C167" t="s">
        <v>2239</v>
      </c>
      <c r="D167">
        <v>2015</v>
      </c>
      <c r="E167" s="109" t="s">
        <v>2240</v>
      </c>
      <c r="F167" s="108">
        <v>623</v>
      </c>
      <c r="G167">
        <v>0</v>
      </c>
      <c r="H167">
        <v>0</v>
      </c>
      <c r="I167" s="109">
        <v>0</v>
      </c>
      <c r="J167" s="108">
        <v>576</v>
      </c>
      <c r="K167">
        <v>3</v>
      </c>
      <c r="L167">
        <v>3</v>
      </c>
      <c r="M167" s="109">
        <v>0</v>
      </c>
      <c r="N167" s="108">
        <v>566</v>
      </c>
      <c r="O167" s="109">
        <v>97</v>
      </c>
      <c r="P167" s="108">
        <v>1431</v>
      </c>
      <c r="Q167" s="109">
        <v>8</v>
      </c>
      <c r="R167" s="108">
        <v>3196</v>
      </c>
      <c r="S167" s="109">
        <v>108</v>
      </c>
      <c r="T167" s="108">
        <v>2016</v>
      </c>
      <c r="U167" s="109">
        <v>2016</v>
      </c>
    </row>
    <row r="168" spans="1:21" x14ac:dyDescent="0.3">
      <c r="A168" s="108" t="s">
        <v>2260</v>
      </c>
      <c r="B168" t="s">
        <v>2291</v>
      </c>
      <c r="C168" t="s">
        <v>2239</v>
      </c>
      <c r="D168">
        <v>2016</v>
      </c>
      <c r="E168" s="109" t="s">
        <v>2240</v>
      </c>
      <c r="F168" s="108">
        <v>623</v>
      </c>
      <c r="G168">
        <v>0</v>
      </c>
      <c r="H168">
        <v>0</v>
      </c>
      <c r="I168" s="109">
        <v>0</v>
      </c>
      <c r="J168" s="108">
        <v>576</v>
      </c>
      <c r="K168">
        <v>2</v>
      </c>
      <c r="L168">
        <v>2</v>
      </c>
      <c r="M168" s="109">
        <v>0</v>
      </c>
      <c r="N168" s="108">
        <v>566</v>
      </c>
      <c r="O168" s="109">
        <v>40</v>
      </c>
      <c r="P168" s="108">
        <v>1431</v>
      </c>
      <c r="Q168" s="109">
        <v>1</v>
      </c>
      <c r="R168" s="108">
        <v>3196</v>
      </c>
      <c r="S168" s="109">
        <v>43</v>
      </c>
      <c r="T168" s="108">
        <v>2016</v>
      </c>
      <c r="U168" s="109">
        <v>2016</v>
      </c>
    </row>
    <row r="169" spans="1:21" x14ac:dyDescent="0.3">
      <c r="A169" s="108" t="s">
        <v>2260</v>
      </c>
      <c r="B169" t="s">
        <v>2291</v>
      </c>
      <c r="C169" t="s">
        <v>2239</v>
      </c>
      <c r="D169">
        <v>2017</v>
      </c>
      <c r="E169" s="109" t="s">
        <v>2240</v>
      </c>
      <c r="F169" s="108">
        <v>623</v>
      </c>
      <c r="G169">
        <v>0</v>
      </c>
      <c r="H169">
        <v>0</v>
      </c>
      <c r="I169" s="109">
        <v>0</v>
      </c>
      <c r="J169" s="108">
        <v>576</v>
      </c>
      <c r="K169">
        <v>2</v>
      </c>
      <c r="L169">
        <v>2</v>
      </c>
      <c r="M169" s="109">
        <v>0</v>
      </c>
      <c r="N169" s="108">
        <v>566</v>
      </c>
      <c r="O169" s="109">
        <v>15</v>
      </c>
      <c r="P169" s="108">
        <v>1431</v>
      </c>
      <c r="Q169" s="109">
        <v>2</v>
      </c>
      <c r="R169" s="108">
        <v>3196</v>
      </c>
      <c r="S169" s="109">
        <v>19</v>
      </c>
      <c r="T169" s="108">
        <v>2017</v>
      </c>
      <c r="U169" s="109">
        <v>2016</v>
      </c>
    </row>
    <row r="170" spans="1:21" x14ac:dyDescent="0.3">
      <c r="A170" s="108" t="s">
        <v>2260</v>
      </c>
      <c r="B170" t="s">
        <v>2291</v>
      </c>
      <c r="C170" t="s">
        <v>2241</v>
      </c>
      <c r="D170">
        <v>2018</v>
      </c>
      <c r="E170" s="109" t="s">
        <v>2240</v>
      </c>
      <c r="F170" s="108">
        <v>623</v>
      </c>
      <c r="G170">
        <v>10</v>
      </c>
      <c r="H170">
        <v>0</v>
      </c>
      <c r="I170" s="109">
        <v>10</v>
      </c>
      <c r="J170" s="108">
        <v>576</v>
      </c>
      <c r="K170">
        <v>25</v>
      </c>
      <c r="L170">
        <v>1</v>
      </c>
      <c r="M170" s="109">
        <v>24</v>
      </c>
      <c r="N170" s="108">
        <v>566</v>
      </c>
      <c r="O170" s="109">
        <v>41</v>
      </c>
      <c r="P170" s="108">
        <v>1431</v>
      </c>
      <c r="Q170" s="109">
        <v>11</v>
      </c>
      <c r="R170" s="108">
        <v>3196</v>
      </c>
      <c r="S170" s="109">
        <v>87</v>
      </c>
      <c r="T170" s="108">
        <v>2018</v>
      </c>
      <c r="U170" s="109">
        <v>2016</v>
      </c>
    </row>
    <row r="171" spans="1:21" x14ac:dyDescent="0.3">
      <c r="A171" s="108" t="s">
        <v>2260</v>
      </c>
      <c r="B171" t="s">
        <v>2291</v>
      </c>
      <c r="C171" t="s">
        <v>2241</v>
      </c>
      <c r="D171">
        <v>2019</v>
      </c>
      <c r="E171" s="109" t="s">
        <v>2240</v>
      </c>
      <c r="F171" s="108">
        <v>623</v>
      </c>
      <c r="G171">
        <v>0</v>
      </c>
      <c r="H171">
        <v>0</v>
      </c>
      <c r="I171" s="109">
        <v>0</v>
      </c>
      <c r="J171" s="108">
        <v>576</v>
      </c>
      <c r="K171">
        <v>12</v>
      </c>
      <c r="L171">
        <v>8</v>
      </c>
      <c r="M171" s="109">
        <v>4</v>
      </c>
      <c r="N171" s="108">
        <v>566</v>
      </c>
      <c r="O171" s="109">
        <v>2</v>
      </c>
      <c r="P171" s="108">
        <v>1431</v>
      </c>
      <c r="Q171" s="109">
        <v>64</v>
      </c>
      <c r="R171" s="108">
        <v>3196</v>
      </c>
      <c r="S171" s="109">
        <v>78</v>
      </c>
      <c r="T171" s="108">
        <v>2019</v>
      </c>
      <c r="U171" s="109">
        <v>2016</v>
      </c>
    </row>
    <row r="172" spans="1:21" x14ac:dyDescent="0.3">
      <c r="A172" s="108" t="s">
        <v>2255</v>
      </c>
      <c r="B172" t="s">
        <v>2292</v>
      </c>
      <c r="C172" t="s">
        <v>2239</v>
      </c>
      <c r="D172">
        <v>2015</v>
      </c>
      <c r="E172" s="109" t="s">
        <v>2240</v>
      </c>
      <c r="F172" s="108">
        <v>393</v>
      </c>
      <c r="G172">
        <v>55</v>
      </c>
      <c r="H172">
        <v>55</v>
      </c>
      <c r="I172" s="109">
        <v>0</v>
      </c>
      <c r="J172" s="108">
        <v>204</v>
      </c>
      <c r="K172">
        <v>0</v>
      </c>
      <c r="L172">
        <v>0</v>
      </c>
      <c r="M172" s="109">
        <v>0</v>
      </c>
      <c r="N172" s="108">
        <v>161</v>
      </c>
      <c r="O172" s="109">
        <v>3</v>
      </c>
      <c r="P172" s="108">
        <v>553</v>
      </c>
      <c r="Q172" s="109">
        <v>5</v>
      </c>
      <c r="R172" s="108">
        <v>1311</v>
      </c>
      <c r="S172" s="109">
        <v>63</v>
      </c>
      <c r="T172" s="108">
        <v>2016</v>
      </c>
      <c r="U172" s="109">
        <v>2016</v>
      </c>
    </row>
    <row r="173" spans="1:21" x14ac:dyDescent="0.3">
      <c r="A173" s="108" t="s">
        <v>2255</v>
      </c>
      <c r="B173" t="s">
        <v>2292</v>
      </c>
      <c r="C173" t="s">
        <v>2239</v>
      </c>
      <c r="D173">
        <v>2016</v>
      </c>
      <c r="E173" s="109" t="s">
        <v>2240</v>
      </c>
      <c r="F173" s="108">
        <v>393</v>
      </c>
      <c r="G173">
        <v>0</v>
      </c>
      <c r="H173">
        <v>0</v>
      </c>
      <c r="I173" s="109">
        <v>0</v>
      </c>
      <c r="J173" s="108">
        <v>204</v>
      </c>
      <c r="K173">
        <v>0</v>
      </c>
      <c r="L173">
        <v>0</v>
      </c>
      <c r="M173" s="109">
        <v>0</v>
      </c>
      <c r="N173" s="108">
        <v>161</v>
      </c>
      <c r="O173" s="109">
        <v>9</v>
      </c>
      <c r="P173" s="108">
        <v>553</v>
      </c>
      <c r="Q173" s="109">
        <v>0</v>
      </c>
      <c r="R173" s="108">
        <v>1311</v>
      </c>
      <c r="S173" s="109">
        <v>9</v>
      </c>
      <c r="T173" s="108">
        <v>2016</v>
      </c>
      <c r="U173" s="109">
        <v>2016</v>
      </c>
    </row>
    <row r="174" spans="1:21" x14ac:dyDescent="0.3">
      <c r="A174" s="108" t="s">
        <v>2255</v>
      </c>
      <c r="B174" t="s">
        <v>2292</v>
      </c>
      <c r="C174" t="s">
        <v>2239</v>
      </c>
      <c r="D174">
        <v>2017</v>
      </c>
      <c r="E174" s="109" t="s">
        <v>2240</v>
      </c>
      <c r="F174" s="108">
        <v>393</v>
      </c>
      <c r="G174">
        <v>0</v>
      </c>
      <c r="H174">
        <v>0</v>
      </c>
      <c r="I174" s="109">
        <v>0</v>
      </c>
      <c r="J174" s="108">
        <v>204</v>
      </c>
      <c r="K174">
        <v>0</v>
      </c>
      <c r="L174">
        <v>0</v>
      </c>
      <c r="M174" s="109">
        <v>0</v>
      </c>
      <c r="N174" s="108">
        <v>161</v>
      </c>
      <c r="O174" s="109">
        <v>3</v>
      </c>
      <c r="P174" s="108">
        <v>553</v>
      </c>
      <c r="Q174" s="109">
        <v>1</v>
      </c>
      <c r="R174" s="108">
        <v>1311</v>
      </c>
      <c r="S174" s="109">
        <v>4</v>
      </c>
      <c r="T174" s="108">
        <v>2017</v>
      </c>
      <c r="U174" s="109">
        <v>2016</v>
      </c>
    </row>
    <row r="175" spans="1:21" x14ac:dyDescent="0.3">
      <c r="A175" s="108" t="s">
        <v>2255</v>
      </c>
      <c r="B175" t="s">
        <v>2292</v>
      </c>
      <c r="C175" t="s">
        <v>2241</v>
      </c>
      <c r="D175">
        <v>2018</v>
      </c>
      <c r="E175" s="109" t="s">
        <v>2240</v>
      </c>
      <c r="F175" s="108">
        <v>393</v>
      </c>
      <c r="G175">
        <v>0</v>
      </c>
      <c r="H175">
        <v>0</v>
      </c>
      <c r="I175" s="109">
        <v>0</v>
      </c>
      <c r="J175" s="108">
        <v>204</v>
      </c>
      <c r="K175">
        <v>1</v>
      </c>
      <c r="L175">
        <v>0</v>
      </c>
      <c r="M175" s="109">
        <v>1</v>
      </c>
      <c r="N175" s="108">
        <v>161</v>
      </c>
      <c r="O175" s="109">
        <v>21</v>
      </c>
      <c r="P175" s="108">
        <v>553</v>
      </c>
      <c r="Q175" s="109">
        <v>1</v>
      </c>
      <c r="R175" s="108">
        <v>1311</v>
      </c>
      <c r="S175" s="109">
        <v>23</v>
      </c>
      <c r="T175" s="108">
        <v>2018</v>
      </c>
      <c r="U175" s="109">
        <v>2016</v>
      </c>
    </row>
    <row r="176" spans="1:21" x14ac:dyDescent="0.3">
      <c r="A176" s="108" t="s">
        <v>2255</v>
      </c>
      <c r="B176" t="s">
        <v>2292</v>
      </c>
      <c r="C176" t="s">
        <v>2241</v>
      </c>
      <c r="D176">
        <v>2019</v>
      </c>
      <c r="E176" s="109" t="s">
        <v>2240</v>
      </c>
      <c r="F176" s="108">
        <v>393</v>
      </c>
      <c r="G176">
        <v>0</v>
      </c>
      <c r="H176">
        <v>0</v>
      </c>
      <c r="I176" s="109">
        <v>0</v>
      </c>
      <c r="J176" s="108">
        <v>204</v>
      </c>
      <c r="K176">
        <v>0</v>
      </c>
      <c r="L176">
        <v>0</v>
      </c>
      <c r="M176" s="109">
        <v>0</v>
      </c>
      <c r="N176" s="108">
        <v>161</v>
      </c>
      <c r="O176" s="109">
        <v>12</v>
      </c>
      <c r="P176" s="108">
        <v>553</v>
      </c>
      <c r="Q176" s="109">
        <v>0</v>
      </c>
      <c r="R176" s="108">
        <v>1311</v>
      </c>
      <c r="S176" s="109">
        <v>12</v>
      </c>
      <c r="T176" s="108">
        <v>2019</v>
      </c>
      <c r="U176" s="109">
        <v>2016</v>
      </c>
    </row>
    <row r="177" spans="1:21" x14ac:dyDescent="0.3">
      <c r="A177" s="108" t="s">
        <v>2263</v>
      </c>
      <c r="B177" t="s">
        <v>2293</v>
      </c>
      <c r="C177" t="s">
        <v>2241</v>
      </c>
      <c r="D177">
        <v>2018</v>
      </c>
      <c r="E177" s="109" t="s">
        <v>2240</v>
      </c>
      <c r="F177" s="108">
        <v>308</v>
      </c>
      <c r="G177">
        <v>0</v>
      </c>
      <c r="H177">
        <v>0</v>
      </c>
      <c r="I177" s="109">
        <v>0</v>
      </c>
      <c r="J177" s="108">
        <v>215</v>
      </c>
      <c r="K177">
        <v>0</v>
      </c>
      <c r="L177">
        <v>0</v>
      </c>
      <c r="M177" s="109">
        <v>0</v>
      </c>
      <c r="N177" s="108">
        <v>231</v>
      </c>
      <c r="O177" s="109">
        <v>0</v>
      </c>
      <c r="P177" s="108">
        <v>726</v>
      </c>
      <c r="Q177" s="109">
        <v>138</v>
      </c>
      <c r="R177" s="108">
        <v>1480</v>
      </c>
      <c r="S177" s="109">
        <v>138</v>
      </c>
      <c r="T177" s="108">
        <v>2018</v>
      </c>
      <c r="U177" s="109">
        <v>2016</v>
      </c>
    </row>
    <row r="178" spans="1:21" x14ac:dyDescent="0.3">
      <c r="A178" s="108" t="s">
        <v>2263</v>
      </c>
      <c r="B178" t="s">
        <v>2293</v>
      </c>
      <c r="C178" t="s">
        <v>2241</v>
      </c>
      <c r="D178">
        <v>2019</v>
      </c>
      <c r="E178" s="109" t="s">
        <v>2240</v>
      </c>
      <c r="F178" s="108">
        <v>308</v>
      </c>
      <c r="G178">
        <v>0</v>
      </c>
      <c r="H178">
        <v>0</v>
      </c>
      <c r="I178" s="109">
        <v>0</v>
      </c>
      <c r="J178" s="108">
        <v>215</v>
      </c>
      <c r="K178">
        <v>0</v>
      </c>
      <c r="L178">
        <v>0</v>
      </c>
      <c r="M178" s="109">
        <v>0</v>
      </c>
      <c r="N178" s="108">
        <v>231</v>
      </c>
      <c r="O178" s="109">
        <v>0</v>
      </c>
      <c r="P178" s="108">
        <v>726</v>
      </c>
      <c r="Q178" s="109">
        <v>71</v>
      </c>
      <c r="R178" s="108">
        <v>1480</v>
      </c>
      <c r="S178" s="109">
        <v>71</v>
      </c>
      <c r="T178" s="108">
        <v>2019</v>
      </c>
      <c r="U178" s="109">
        <v>2016</v>
      </c>
    </row>
    <row r="179" spans="1:21" x14ac:dyDescent="0.3">
      <c r="A179" s="108" t="s">
        <v>2251</v>
      </c>
      <c r="B179" t="s">
        <v>2294</v>
      </c>
      <c r="C179" t="s">
        <v>2239</v>
      </c>
      <c r="D179">
        <v>2015</v>
      </c>
      <c r="E179" s="109" t="s">
        <v>2240</v>
      </c>
      <c r="F179" s="108">
        <v>321</v>
      </c>
      <c r="G179">
        <v>0</v>
      </c>
      <c r="H179">
        <v>0</v>
      </c>
      <c r="I179" s="109">
        <v>0</v>
      </c>
      <c r="J179" s="108">
        <v>206</v>
      </c>
      <c r="K179">
        <v>0</v>
      </c>
      <c r="L179">
        <v>0</v>
      </c>
      <c r="M179" s="109">
        <v>0</v>
      </c>
      <c r="N179" s="108">
        <v>217</v>
      </c>
      <c r="O179" s="109">
        <v>0</v>
      </c>
      <c r="P179" s="108">
        <v>536</v>
      </c>
      <c r="Q179" s="109">
        <v>52</v>
      </c>
      <c r="R179" s="108">
        <v>1280</v>
      </c>
      <c r="S179" s="109">
        <v>52</v>
      </c>
      <c r="T179" s="108">
        <v>2016</v>
      </c>
      <c r="U179" s="109">
        <v>2016</v>
      </c>
    </row>
    <row r="180" spans="1:21" x14ac:dyDescent="0.3">
      <c r="A180" s="108" t="s">
        <v>2251</v>
      </c>
      <c r="B180" t="s">
        <v>2294</v>
      </c>
      <c r="C180" t="s">
        <v>2239</v>
      </c>
      <c r="D180">
        <v>2016</v>
      </c>
      <c r="E180" s="109" t="s">
        <v>2240</v>
      </c>
      <c r="F180" s="108">
        <v>321</v>
      </c>
      <c r="G180">
        <v>33</v>
      </c>
      <c r="H180">
        <v>33</v>
      </c>
      <c r="I180" s="109">
        <v>0</v>
      </c>
      <c r="J180" s="108">
        <v>206</v>
      </c>
      <c r="K180">
        <v>38</v>
      </c>
      <c r="L180">
        <v>38</v>
      </c>
      <c r="M180" s="109">
        <v>0</v>
      </c>
      <c r="N180" s="108">
        <v>217</v>
      </c>
      <c r="O180" s="109">
        <v>0</v>
      </c>
      <c r="P180" s="108">
        <v>536</v>
      </c>
      <c r="Q180" s="109">
        <v>0</v>
      </c>
      <c r="R180" s="108">
        <v>1280</v>
      </c>
      <c r="S180" s="109">
        <v>71</v>
      </c>
      <c r="T180" s="108">
        <v>2016</v>
      </c>
      <c r="U180" s="109">
        <v>2016</v>
      </c>
    </row>
    <row r="181" spans="1:21" x14ac:dyDescent="0.3">
      <c r="A181" s="108" t="s">
        <v>2251</v>
      </c>
      <c r="B181" t="s">
        <v>2294</v>
      </c>
      <c r="C181" t="s">
        <v>2239</v>
      </c>
      <c r="D181">
        <v>2017</v>
      </c>
      <c r="E181" s="109" t="s">
        <v>2240</v>
      </c>
      <c r="F181" s="108">
        <v>321</v>
      </c>
      <c r="G181">
        <v>0</v>
      </c>
      <c r="H181">
        <v>0</v>
      </c>
      <c r="I181" s="109">
        <v>0</v>
      </c>
      <c r="J181" s="108">
        <v>206</v>
      </c>
      <c r="K181">
        <v>0</v>
      </c>
      <c r="L181">
        <v>0</v>
      </c>
      <c r="M181" s="109">
        <v>0</v>
      </c>
      <c r="N181" s="108">
        <v>217</v>
      </c>
      <c r="O181" s="109">
        <v>0</v>
      </c>
      <c r="P181" s="108">
        <v>536</v>
      </c>
      <c r="Q181" s="109">
        <v>13</v>
      </c>
      <c r="R181" s="108">
        <v>1280</v>
      </c>
      <c r="S181" s="109">
        <v>13</v>
      </c>
      <c r="T181" s="108">
        <v>2017</v>
      </c>
      <c r="U181" s="109">
        <v>2016</v>
      </c>
    </row>
    <row r="182" spans="1:21" x14ac:dyDescent="0.3">
      <c r="A182" s="108" t="s">
        <v>2251</v>
      </c>
      <c r="B182" t="s">
        <v>2294</v>
      </c>
      <c r="C182" t="s">
        <v>2241</v>
      </c>
      <c r="D182">
        <v>2018</v>
      </c>
      <c r="E182" s="109" t="s">
        <v>2240</v>
      </c>
      <c r="F182" s="108">
        <v>321</v>
      </c>
      <c r="G182">
        <v>0</v>
      </c>
      <c r="H182">
        <v>0</v>
      </c>
      <c r="I182" s="109">
        <v>0</v>
      </c>
      <c r="J182" s="108">
        <v>206</v>
      </c>
      <c r="K182">
        <v>0</v>
      </c>
      <c r="L182">
        <v>0</v>
      </c>
      <c r="M182" s="109">
        <v>0</v>
      </c>
      <c r="N182" s="108">
        <v>217</v>
      </c>
      <c r="O182" s="109">
        <v>0</v>
      </c>
      <c r="P182" s="108">
        <v>536</v>
      </c>
      <c r="Q182" s="109">
        <v>40</v>
      </c>
      <c r="R182" s="108">
        <v>1280</v>
      </c>
      <c r="S182" s="109">
        <v>40</v>
      </c>
      <c r="T182" s="108">
        <v>2018</v>
      </c>
      <c r="U182" s="109">
        <v>2016</v>
      </c>
    </row>
    <row r="183" spans="1:21" x14ac:dyDescent="0.3">
      <c r="A183" s="108" t="s">
        <v>2251</v>
      </c>
      <c r="B183" t="s">
        <v>2294</v>
      </c>
      <c r="C183" t="s">
        <v>2241</v>
      </c>
      <c r="D183">
        <v>2019</v>
      </c>
      <c r="E183" s="109" t="s">
        <v>2240</v>
      </c>
      <c r="F183" s="108">
        <v>321</v>
      </c>
      <c r="G183">
        <v>0</v>
      </c>
      <c r="H183">
        <v>0</v>
      </c>
      <c r="I183" s="109">
        <v>0</v>
      </c>
      <c r="J183" s="108">
        <v>206</v>
      </c>
      <c r="K183">
        <v>0</v>
      </c>
      <c r="L183">
        <v>0</v>
      </c>
      <c r="M183" s="109">
        <v>0</v>
      </c>
      <c r="N183" s="108">
        <v>217</v>
      </c>
      <c r="O183" s="109">
        <v>0</v>
      </c>
      <c r="P183" s="108">
        <v>536</v>
      </c>
      <c r="Q183" s="109">
        <v>18</v>
      </c>
      <c r="R183" s="108">
        <v>1280</v>
      </c>
      <c r="S183" s="109">
        <v>18</v>
      </c>
      <c r="T183" s="108">
        <v>2019</v>
      </c>
      <c r="U183" s="109">
        <v>2016</v>
      </c>
    </row>
    <row r="184" spans="1:21" x14ac:dyDescent="0.3">
      <c r="A184" s="108" t="s">
        <v>2255</v>
      </c>
      <c r="B184" t="s">
        <v>2263</v>
      </c>
      <c r="C184" t="s">
        <v>2241</v>
      </c>
      <c r="D184">
        <v>2018</v>
      </c>
      <c r="E184" s="109" t="s">
        <v>2240</v>
      </c>
      <c r="F184" s="108">
        <v>103</v>
      </c>
      <c r="G184">
        <v>0</v>
      </c>
      <c r="H184">
        <v>0</v>
      </c>
      <c r="I184" s="109">
        <v>0</v>
      </c>
      <c r="J184" s="108">
        <v>36</v>
      </c>
      <c r="K184">
        <v>0</v>
      </c>
      <c r="L184">
        <v>0</v>
      </c>
      <c r="M184" s="109">
        <v>0</v>
      </c>
      <c r="N184" s="108">
        <v>35</v>
      </c>
      <c r="O184" s="109">
        <v>0</v>
      </c>
      <c r="P184" s="108">
        <v>204</v>
      </c>
      <c r="Q184" s="109">
        <v>0</v>
      </c>
      <c r="R184" s="108">
        <v>378</v>
      </c>
      <c r="S184" s="109">
        <v>0</v>
      </c>
      <c r="T184" s="108">
        <v>2018</v>
      </c>
      <c r="U184" s="109">
        <v>2016</v>
      </c>
    </row>
    <row r="185" spans="1:21" x14ac:dyDescent="0.3">
      <c r="A185" s="108" t="s">
        <v>2255</v>
      </c>
      <c r="B185" t="s">
        <v>2263</v>
      </c>
      <c r="C185" t="s">
        <v>2241</v>
      </c>
      <c r="D185">
        <v>2019</v>
      </c>
      <c r="E185" s="109" t="s">
        <v>2240</v>
      </c>
      <c r="F185" s="108">
        <v>103</v>
      </c>
      <c r="G185">
        <v>0</v>
      </c>
      <c r="H185">
        <v>0</v>
      </c>
      <c r="I185" s="109">
        <v>0</v>
      </c>
      <c r="J185" s="108">
        <v>36</v>
      </c>
      <c r="K185">
        <v>0</v>
      </c>
      <c r="L185">
        <v>0</v>
      </c>
      <c r="M185" s="109">
        <v>0</v>
      </c>
      <c r="N185" s="108">
        <v>35</v>
      </c>
      <c r="O185" s="109">
        <v>0</v>
      </c>
      <c r="P185" s="108">
        <v>204</v>
      </c>
      <c r="Q185" s="109">
        <v>0</v>
      </c>
      <c r="R185" s="108">
        <v>378</v>
      </c>
      <c r="S185" s="109">
        <v>0</v>
      </c>
      <c r="T185" s="108">
        <v>2019</v>
      </c>
      <c r="U185" s="109">
        <v>2016</v>
      </c>
    </row>
    <row r="186" spans="1:21" x14ac:dyDescent="0.3">
      <c r="A186" s="108" t="s">
        <v>2263</v>
      </c>
      <c r="B186" t="s">
        <v>2485</v>
      </c>
      <c r="C186" t="s">
        <v>2239</v>
      </c>
      <c r="D186">
        <v>2015</v>
      </c>
      <c r="E186" s="109" t="s">
        <v>2240</v>
      </c>
      <c r="F186" s="108">
        <v>2496</v>
      </c>
      <c r="G186">
        <v>10</v>
      </c>
      <c r="H186">
        <v>0</v>
      </c>
      <c r="I186" s="109">
        <v>10</v>
      </c>
      <c r="J186" s="108">
        <v>1727</v>
      </c>
      <c r="K186">
        <v>56</v>
      </c>
      <c r="L186">
        <v>10</v>
      </c>
      <c r="M186" s="109">
        <v>46</v>
      </c>
      <c r="N186" s="108">
        <v>1724</v>
      </c>
      <c r="O186" s="109">
        <v>90</v>
      </c>
      <c r="P186" s="108">
        <v>4220</v>
      </c>
      <c r="Q186" s="109">
        <v>183</v>
      </c>
      <c r="R186" s="108">
        <v>10167</v>
      </c>
      <c r="S186" s="109">
        <v>339</v>
      </c>
      <c r="T186" s="108">
        <v>2016</v>
      </c>
      <c r="U186" s="109">
        <v>2016</v>
      </c>
    </row>
    <row r="187" spans="1:21" x14ac:dyDescent="0.3">
      <c r="A187" s="108" t="s">
        <v>2263</v>
      </c>
      <c r="B187" t="s">
        <v>2485</v>
      </c>
      <c r="C187" t="s">
        <v>2239</v>
      </c>
      <c r="D187">
        <v>2016</v>
      </c>
      <c r="E187" s="109" t="s">
        <v>2240</v>
      </c>
      <c r="F187" s="108">
        <v>2496</v>
      </c>
      <c r="G187">
        <v>1</v>
      </c>
      <c r="H187">
        <v>0</v>
      </c>
      <c r="I187" s="109">
        <v>1</v>
      </c>
      <c r="J187" s="108">
        <v>1727</v>
      </c>
      <c r="K187">
        <v>134</v>
      </c>
      <c r="L187">
        <v>0</v>
      </c>
      <c r="M187" s="109">
        <v>134</v>
      </c>
      <c r="N187" s="108">
        <v>1724</v>
      </c>
      <c r="O187" s="109">
        <v>96</v>
      </c>
      <c r="P187" s="108">
        <v>4220</v>
      </c>
      <c r="Q187" s="109">
        <v>234</v>
      </c>
      <c r="R187" s="108">
        <v>10167</v>
      </c>
      <c r="S187" s="109">
        <v>465</v>
      </c>
      <c r="T187" s="108">
        <v>2016</v>
      </c>
      <c r="U187" s="109">
        <v>2016</v>
      </c>
    </row>
    <row r="188" spans="1:21" x14ac:dyDescent="0.3">
      <c r="A188" s="108" t="s">
        <v>2263</v>
      </c>
      <c r="B188" t="s">
        <v>2485</v>
      </c>
      <c r="C188" t="s">
        <v>2239</v>
      </c>
      <c r="D188">
        <v>2017</v>
      </c>
      <c r="E188" s="109" t="s">
        <v>2240</v>
      </c>
      <c r="F188" s="108">
        <v>2496</v>
      </c>
      <c r="G188">
        <v>0</v>
      </c>
      <c r="H188">
        <v>0</v>
      </c>
      <c r="I188" s="109">
        <v>0</v>
      </c>
      <c r="J188" s="108">
        <v>1727</v>
      </c>
      <c r="K188">
        <v>70</v>
      </c>
      <c r="L188">
        <v>70</v>
      </c>
      <c r="M188" s="109">
        <v>0</v>
      </c>
      <c r="N188" s="108">
        <v>1724</v>
      </c>
      <c r="O188" s="109">
        <v>93</v>
      </c>
      <c r="P188" s="108">
        <v>4220</v>
      </c>
      <c r="Q188" s="109">
        <v>180</v>
      </c>
      <c r="R188" s="108">
        <v>10167</v>
      </c>
      <c r="S188" s="109">
        <v>343</v>
      </c>
      <c r="T188" s="108">
        <v>2017</v>
      </c>
      <c r="U188" s="109">
        <v>2016</v>
      </c>
    </row>
    <row r="189" spans="1:21" x14ac:dyDescent="0.3">
      <c r="A189" s="108" t="s">
        <v>2263</v>
      </c>
      <c r="B189" t="s">
        <v>2485</v>
      </c>
      <c r="C189" t="s">
        <v>2241</v>
      </c>
      <c r="D189">
        <v>2018</v>
      </c>
      <c r="E189" s="109" t="s">
        <v>2240</v>
      </c>
      <c r="F189" s="108">
        <v>2496</v>
      </c>
      <c r="G189">
        <v>29</v>
      </c>
      <c r="H189">
        <v>0</v>
      </c>
      <c r="I189" s="109">
        <v>29</v>
      </c>
      <c r="J189" s="108">
        <v>1727</v>
      </c>
      <c r="K189">
        <v>56</v>
      </c>
      <c r="L189">
        <v>5</v>
      </c>
      <c r="M189" s="109">
        <v>51</v>
      </c>
      <c r="N189" s="108">
        <v>1724</v>
      </c>
      <c r="O189" s="109">
        <v>213</v>
      </c>
      <c r="P189" s="108">
        <v>4220</v>
      </c>
      <c r="Q189" s="109">
        <v>595</v>
      </c>
      <c r="R189" s="108">
        <v>10167</v>
      </c>
      <c r="S189" s="109">
        <v>893</v>
      </c>
      <c r="T189" s="108">
        <v>2018</v>
      </c>
      <c r="U189" s="109">
        <v>2016</v>
      </c>
    </row>
    <row r="190" spans="1:21" x14ac:dyDescent="0.3">
      <c r="A190" s="108" t="s">
        <v>2263</v>
      </c>
      <c r="B190" t="s">
        <v>2485</v>
      </c>
      <c r="C190" t="s">
        <v>2241</v>
      </c>
      <c r="D190">
        <v>2019</v>
      </c>
      <c r="E190" s="109" t="s">
        <v>2240</v>
      </c>
      <c r="F190" s="108">
        <v>2496</v>
      </c>
      <c r="G190">
        <v>26</v>
      </c>
      <c r="H190">
        <v>0</v>
      </c>
      <c r="I190" s="109">
        <v>26</v>
      </c>
      <c r="J190" s="108">
        <v>1727</v>
      </c>
      <c r="K190">
        <v>90</v>
      </c>
      <c r="L190">
        <v>2</v>
      </c>
      <c r="M190" s="109">
        <v>88</v>
      </c>
      <c r="N190" s="108">
        <v>1724</v>
      </c>
      <c r="O190" s="109">
        <v>225</v>
      </c>
      <c r="P190" s="108">
        <v>4220</v>
      </c>
      <c r="Q190" s="109">
        <v>363</v>
      </c>
      <c r="R190" s="108">
        <v>10167</v>
      </c>
      <c r="S190" s="109">
        <v>704</v>
      </c>
      <c r="T190" s="108">
        <v>2019</v>
      </c>
      <c r="U190" s="109">
        <v>2016</v>
      </c>
    </row>
    <row r="191" spans="1:21" x14ac:dyDescent="0.3">
      <c r="A191" s="108" t="s">
        <v>2255</v>
      </c>
      <c r="B191" t="s">
        <v>2295</v>
      </c>
      <c r="C191" t="s">
        <v>2239</v>
      </c>
      <c r="D191">
        <v>2016</v>
      </c>
      <c r="E191" s="109" t="s">
        <v>2240</v>
      </c>
      <c r="F191" s="108">
        <v>312</v>
      </c>
      <c r="G191">
        <v>0</v>
      </c>
      <c r="H191">
        <v>0</v>
      </c>
      <c r="I191" s="109">
        <v>0</v>
      </c>
      <c r="J191" s="108">
        <v>175</v>
      </c>
      <c r="K191">
        <v>0</v>
      </c>
      <c r="L191">
        <v>0</v>
      </c>
      <c r="M191" s="109">
        <v>0</v>
      </c>
      <c r="N191" s="108">
        <v>163</v>
      </c>
      <c r="O191" s="109">
        <v>0</v>
      </c>
      <c r="P191" s="108">
        <v>568</v>
      </c>
      <c r="Q191" s="109">
        <v>0</v>
      </c>
      <c r="R191" s="108">
        <v>1218</v>
      </c>
      <c r="S191" s="109">
        <v>0</v>
      </c>
      <c r="T191" s="108">
        <v>2016</v>
      </c>
      <c r="U191" s="109">
        <v>2016</v>
      </c>
    </row>
    <row r="192" spans="1:21" x14ac:dyDescent="0.3">
      <c r="A192" s="108" t="s">
        <v>2255</v>
      </c>
      <c r="B192" t="s">
        <v>2295</v>
      </c>
      <c r="C192" t="s">
        <v>2241</v>
      </c>
      <c r="D192">
        <v>2018</v>
      </c>
      <c r="E192" s="109" t="s">
        <v>2240</v>
      </c>
      <c r="F192" s="108">
        <v>312</v>
      </c>
      <c r="G192">
        <v>0</v>
      </c>
      <c r="H192">
        <v>0</v>
      </c>
      <c r="I192" s="109">
        <v>0</v>
      </c>
      <c r="J192" s="108">
        <v>175</v>
      </c>
      <c r="K192">
        <v>0</v>
      </c>
      <c r="L192">
        <v>0</v>
      </c>
      <c r="M192" s="109">
        <v>0</v>
      </c>
      <c r="N192" s="108">
        <v>163</v>
      </c>
      <c r="O192" s="109">
        <v>38</v>
      </c>
      <c r="P192" s="108">
        <v>568</v>
      </c>
      <c r="Q192" s="109">
        <v>16</v>
      </c>
      <c r="R192" s="108">
        <v>1218</v>
      </c>
      <c r="S192" s="109">
        <v>54</v>
      </c>
      <c r="T192" s="108">
        <v>2018</v>
      </c>
      <c r="U192" s="109">
        <v>2016</v>
      </c>
    </row>
    <row r="193" spans="1:21" x14ac:dyDescent="0.3">
      <c r="A193" s="108" t="s">
        <v>2255</v>
      </c>
      <c r="B193" t="s">
        <v>2295</v>
      </c>
      <c r="C193" t="s">
        <v>2241</v>
      </c>
      <c r="D193">
        <v>2019</v>
      </c>
      <c r="E193" s="109" t="s">
        <v>2240</v>
      </c>
      <c r="F193" s="108">
        <v>312</v>
      </c>
      <c r="G193">
        <v>0</v>
      </c>
      <c r="H193">
        <v>0</v>
      </c>
      <c r="I193" s="109">
        <v>0</v>
      </c>
      <c r="J193" s="108">
        <v>175</v>
      </c>
      <c r="K193">
        <v>0</v>
      </c>
      <c r="L193">
        <v>0</v>
      </c>
      <c r="M193" s="109">
        <v>0</v>
      </c>
      <c r="N193" s="108">
        <v>163</v>
      </c>
      <c r="O193" s="109">
        <v>33</v>
      </c>
      <c r="P193" s="108">
        <v>568</v>
      </c>
      <c r="Q193" s="109">
        <v>17</v>
      </c>
      <c r="R193" s="108">
        <v>1218</v>
      </c>
      <c r="S193" s="109">
        <v>50</v>
      </c>
      <c r="T193" s="108">
        <v>2019</v>
      </c>
      <c r="U193" s="109">
        <v>2016</v>
      </c>
    </row>
    <row r="194" spans="1:21" x14ac:dyDescent="0.3">
      <c r="A194" s="108" t="s">
        <v>2255</v>
      </c>
      <c r="B194" t="s">
        <v>2296</v>
      </c>
      <c r="C194" t="s">
        <v>2239</v>
      </c>
      <c r="D194">
        <v>2015</v>
      </c>
      <c r="E194" s="109" t="s">
        <v>2240</v>
      </c>
      <c r="F194" s="108">
        <v>140</v>
      </c>
      <c r="G194">
        <v>37</v>
      </c>
      <c r="H194">
        <v>37</v>
      </c>
      <c r="I194" s="109">
        <v>0</v>
      </c>
      <c r="J194" s="108">
        <v>115</v>
      </c>
      <c r="K194">
        <v>10</v>
      </c>
      <c r="L194">
        <v>10</v>
      </c>
      <c r="M194" s="109">
        <v>0</v>
      </c>
      <c r="N194" s="108">
        <v>69</v>
      </c>
      <c r="O194" s="109">
        <v>22</v>
      </c>
      <c r="P194" s="108">
        <v>281</v>
      </c>
      <c r="Q194" s="109">
        <v>0</v>
      </c>
      <c r="R194" s="108">
        <v>605</v>
      </c>
      <c r="S194" s="109">
        <v>69</v>
      </c>
      <c r="T194" s="108">
        <v>2016</v>
      </c>
      <c r="U194" s="109">
        <v>2016</v>
      </c>
    </row>
    <row r="195" spans="1:21" x14ac:dyDescent="0.3">
      <c r="A195" s="108" t="s">
        <v>2255</v>
      </c>
      <c r="B195" t="s">
        <v>2296</v>
      </c>
      <c r="C195" t="s">
        <v>2239</v>
      </c>
      <c r="D195">
        <v>2016</v>
      </c>
      <c r="E195" s="109" t="s">
        <v>2240</v>
      </c>
      <c r="F195" s="108">
        <v>140</v>
      </c>
      <c r="G195">
        <v>18</v>
      </c>
      <c r="H195">
        <v>18</v>
      </c>
      <c r="I195" s="109">
        <v>0</v>
      </c>
      <c r="J195" s="108">
        <v>115</v>
      </c>
      <c r="K195">
        <v>29</v>
      </c>
      <c r="L195">
        <v>29</v>
      </c>
      <c r="M195" s="109">
        <v>0</v>
      </c>
      <c r="N195" s="108">
        <v>69</v>
      </c>
      <c r="O195" s="109">
        <v>0</v>
      </c>
      <c r="P195" s="108">
        <v>281</v>
      </c>
      <c r="Q195" s="109">
        <v>0</v>
      </c>
      <c r="R195" s="108">
        <v>605</v>
      </c>
      <c r="S195" s="109">
        <v>47</v>
      </c>
      <c r="T195" s="108">
        <v>2016</v>
      </c>
      <c r="U195" s="109">
        <v>2016</v>
      </c>
    </row>
    <row r="196" spans="1:21" x14ac:dyDescent="0.3">
      <c r="A196" s="108" t="s">
        <v>2255</v>
      </c>
      <c r="B196" t="s">
        <v>2296</v>
      </c>
      <c r="C196" t="s">
        <v>2239</v>
      </c>
      <c r="D196">
        <v>2017</v>
      </c>
      <c r="E196" s="109" t="s">
        <v>2240</v>
      </c>
      <c r="F196" s="108">
        <v>140</v>
      </c>
      <c r="G196">
        <v>0</v>
      </c>
      <c r="H196">
        <v>0</v>
      </c>
      <c r="I196" s="109">
        <v>0</v>
      </c>
      <c r="J196" s="108">
        <v>115</v>
      </c>
      <c r="K196">
        <v>0</v>
      </c>
      <c r="L196">
        <v>0</v>
      </c>
      <c r="M196" s="109">
        <v>0</v>
      </c>
      <c r="N196" s="108">
        <v>69</v>
      </c>
      <c r="O196" s="109">
        <v>5</v>
      </c>
      <c r="P196" s="108">
        <v>281</v>
      </c>
      <c r="Q196" s="109">
        <v>2</v>
      </c>
      <c r="R196" s="108">
        <v>605</v>
      </c>
      <c r="S196" s="109">
        <v>7</v>
      </c>
      <c r="T196" s="108">
        <v>2017</v>
      </c>
      <c r="U196" s="109">
        <v>2016</v>
      </c>
    </row>
    <row r="197" spans="1:21" x14ac:dyDescent="0.3">
      <c r="A197" s="108" t="s">
        <v>2255</v>
      </c>
      <c r="B197" t="s">
        <v>2296</v>
      </c>
      <c r="C197" t="s">
        <v>2241</v>
      </c>
      <c r="D197">
        <v>2018</v>
      </c>
      <c r="E197" s="109" t="s">
        <v>2240</v>
      </c>
      <c r="F197" s="108">
        <v>140</v>
      </c>
      <c r="G197">
        <v>0</v>
      </c>
      <c r="H197">
        <v>0</v>
      </c>
      <c r="I197" s="109">
        <v>0</v>
      </c>
      <c r="J197" s="108">
        <v>115</v>
      </c>
      <c r="K197">
        <v>0</v>
      </c>
      <c r="L197">
        <v>0</v>
      </c>
      <c r="M197" s="109">
        <v>0</v>
      </c>
      <c r="N197" s="108">
        <v>69</v>
      </c>
      <c r="O197" s="109">
        <v>8</v>
      </c>
      <c r="P197" s="108">
        <v>281</v>
      </c>
      <c r="Q197" s="109">
        <v>3</v>
      </c>
      <c r="R197" s="108">
        <v>605</v>
      </c>
      <c r="S197" s="109">
        <v>11</v>
      </c>
      <c r="T197" s="108">
        <v>2018</v>
      </c>
      <c r="U197" s="109">
        <v>2016</v>
      </c>
    </row>
    <row r="198" spans="1:21" x14ac:dyDescent="0.3">
      <c r="A198" s="108" t="s">
        <v>2255</v>
      </c>
      <c r="B198" t="s">
        <v>2296</v>
      </c>
      <c r="C198" t="s">
        <v>2241</v>
      </c>
      <c r="D198">
        <v>2019</v>
      </c>
      <c r="E198" s="109" t="s">
        <v>2240</v>
      </c>
      <c r="F198" s="108">
        <v>140</v>
      </c>
      <c r="G198">
        <v>0</v>
      </c>
      <c r="H198">
        <v>0</v>
      </c>
      <c r="I198" s="109">
        <v>0</v>
      </c>
      <c r="J198" s="108">
        <v>115</v>
      </c>
      <c r="K198">
        <v>0</v>
      </c>
      <c r="L198">
        <v>0</v>
      </c>
      <c r="M198" s="109">
        <v>0</v>
      </c>
      <c r="N198" s="108">
        <v>69</v>
      </c>
      <c r="O198" s="109">
        <v>13</v>
      </c>
      <c r="P198" s="108">
        <v>281</v>
      </c>
      <c r="Q198" s="109">
        <v>0</v>
      </c>
      <c r="R198" s="108">
        <v>605</v>
      </c>
      <c r="S198" s="109">
        <v>13</v>
      </c>
      <c r="T198" s="108">
        <v>2019</v>
      </c>
      <c r="U198" s="109">
        <v>2016</v>
      </c>
    </row>
    <row r="199" spans="1:21" x14ac:dyDescent="0.3">
      <c r="A199" s="108" t="s">
        <v>2251</v>
      </c>
      <c r="B199" t="s">
        <v>2486</v>
      </c>
      <c r="C199" t="s">
        <v>2239</v>
      </c>
      <c r="D199">
        <v>2015</v>
      </c>
      <c r="E199" s="109" t="s">
        <v>2240</v>
      </c>
      <c r="F199" s="108">
        <v>538</v>
      </c>
      <c r="G199">
        <v>0</v>
      </c>
      <c r="H199">
        <v>0</v>
      </c>
      <c r="I199" s="109">
        <v>0</v>
      </c>
      <c r="J199" s="108">
        <v>345</v>
      </c>
      <c r="K199">
        <v>0</v>
      </c>
      <c r="L199">
        <v>0</v>
      </c>
      <c r="M199" s="109">
        <v>0</v>
      </c>
      <c r="N199" s="108">
        <v>391</v>
      </c>
      <c r="O199" s="109">
        <v>30</v>
      </c>
      <c r="P199" s="108">
        <v>967</v>
      </c>
      <c r="Q199" s="109">
        <v>76</v>
      </c>
      <c r="R199" s="108">
        <v>2241</v>
      </c>
      <c r="S199" s="109">
        <v>106</v>
      </c>
      <c r="T199" s="108">
        <v>2016</v>
      </c>
      <c r="U199" s="109">
        <v>2016</v>
      </c>
    </row>
    <row r="200" spans="1:21" x14ac:dyDescent="0.3">
      <c r="A200" s="108" t="s">
        <v>2251</v>
      </c>
      <c r="B200" t="s">
        <v>2486</v>
      </c>
      <c r="C200" t="s">
        <v>2239</v>
      </c>
      <c r="D200">
        <v>2016</v>
      </c>
      <c r="E200" s="109" t="s">
        <v>2240</v>
      </c>
      <c r="F200" s="108">
        <v>538</v>
      </c>
      <c r="G200">
        <v>0</v>
      </c>
      <c r="H200">
        <v>0</v>
      </c>
      <c r="I200" s="109">
        <v>0</v>
      </c>
      <c r="J200" s="108">
        <v>345</v>
      </c>
      <c r="K200">
        <v>10</v>
      </c>
      <c r="L200">
        <v>0</v>
      </c>
      <c r="M200" s="109">
        <v>10</v>
      </c>
      <c r="N200" s="108">
        <v>391</v>
      </c>
      <c r="O200" s="109">
        <v>3</v>
      </c>
      <c r="P200" s="108">
        <v>967</v>
      </c>
      <c r="Q200" s="109">
        <v>121</v>
      </c>
      <c r="R200" s="108">
        <v>2241</v>
      </c>
      <c r="S200" s="109">
        <v>134</v>
      </c>
      <c r="T200" s="108">
        <v>2016</v>
      </c>
      <c r="U200" s="109">
        <v>2016</v>
      </c>
    </row>
    <row r="201" spans="1:21" x14ac:dyDescent="0.3">
      <c r="A201" s="108" t="s">
        <v>2251</v>
      </c>
      <c r="B201" t="s">
        <v>2486</v>
      </c>
      <c r="C201" t="s">
        <v>2239</v>
      </c>
      <c r="D201">
        <v>2017</v>
      </c>
      <c r="E201" s="109" t="s">
        <v>2240</v>
      </c>
      <c r="F201" s="108">
        <v>538</v>
      </c>
      <c r="G201">
        <v>0</v>
      </c>
      <c r="H201">
        <v>0</v>
      </c>
      <c r="I201" s="109">
        <v>0</v>
      </c>
      <c r="J201" s="108">
        <v>345</v>
      </c>
      <c r="K201">
        <v>0</v>
      </c>
      <c r="L201">
        <v>0</v>
      </c>
      <c r="M201" s="109">
        <v>0</v>
      </c>
      <c r="N201" s="108">
        <v>391</v>
      </c>
      <c r="O201" s="109">
        <v>11</v>
      </c>
      <c r="P201" s="108">
        <v>967</v>
      </c>
      <c r="Q201" s="109">
        <v>120</v>
      </c>
      <c r="R201" s="108">
        <v>2241</v>
      </c>
      <c r="S201" s="109">
        <v>131</v>
      </c>
      <c r="T201" s="108">
        <v>2017</v>
      </c>
      <c r="U201" s="109">
        <v>2016</v>
      </c>
    </row>
    <row r="202" spans="1:21" x14ac:dyDescent="0.3">
      <c r="A202" s="108" t="s">
        <v>2251</v>
      </c>
      <c r="B202" t="s">
        <v>2486</v>
      </c>
      <c r="C202" t="s">
        <v>2241</v>
      </c>
      <c r="D202">
        <v>2018</v>
      </c>
      <c r="E202" s="109" t="s">
        <v>2240</v>
      </c>
      <c r="F202" s="108">
        <v>538</v>
      </c>
      <c r="G202">
        <v>0</v>
      </c>
      <c r="H202">
        <v>0</v>
      </c>
      <c r="I202" s="109">
        <v>0</v>
      </c>
      <c r="J202" s="108">
        <v>345</v>
      </c>
      <c r="K202">
        <v>6</v>
      </c>
      <c r="L202">
        <v>0</v>
      </c>
      <c r="M202" s="109">
        <v>6</v>
      </c>
      <c r="N202" s="108">
        <v>391</v>
      </c>
      <c r="O202" s="109">
        <v>0</v>
      </c>
      <c r="P202" s="108">
        <v>967</v>
      </c>
      <c r="Q202" s="109">
        <v>108</v>
      </c>
      <c r="R202" s="108">
        <v>2241</v>
      </c>
      <c r="S202" s="109">
        <v>114</v>
      </c>
      <c r="T202" s="108">
        <v>2018</v>
      </c>
      <c r="U202" s="109">
        <v>2016</v>
      </c>
    </row>
    <row r="203" spans="1:21" x14ac:dyDescent="0.3">
      <c r="A203" s="108" t="s">
        <v>2251</v>
      </c>
      <c r="B203" t="s">
        <v>2486</v>
      </c>
      <c r="C203" t="s">
        <v>2241</v>
      </c>
      <c r="D203">
        <v>2019</v>
      </c>
      <c r="E203" s="109" t="s">
        <v>2240</v>
      </c>
      <c r="F203" s="108">
        <v>538</v>
      </c>
      <c r="G203">
        <v>0</v>
      </c>
      <c r="H203">
        <v>0</v>
      </c>
      <c r="I203" s="109">
        <v>0</v>
      </c>
      <c r="J203" s="108">
        <v>345</v>
      </c>
      <c r="K203">
        <v>13</v>
      </c>
      <c r="L203">
        <v>0</v>
      </c>
      <c r="M203" s="109">
        <v>13</v>
      </c>
      <c r="N203" s="108">
        <v>391</v>
      </c>
      <c r="O203" s="109">
        <v>0</v>
      </c>
      <c r="P203" s="108">
        <v>967</v>
      </c>
      <c r="Q203" s="109">
        <v>54</v>
      </c>
      <c r="R203" s="108">
        <v>2241</v>
      </c>
      <c r="S203" s="109">
        <v>67</v>
      </c>
      <c r="T203" s="108">
        <v>2019</v>
      </c>
      <c r="U203" s="109">
        <v>2016</v>
      </c>
    </row>
    <row r="204" spans="1:21" x14ac:dyDescent="0.3">
      <c r="A204" s="108" t="s">
        <v>2263</v>
      </c>
      <c r="B204" t="s">
        <v>2297</v>
      </c>
      <c r="C204" t="s">
        <v>2239</v>
      </c>
      <c r="D204">
        <v>2017</v>
      </c>
      <c r="E204" s="109" t="s">
        <v>2240</v>
      </c>
      <c r="F204" s="108">
        <v>3157</v>
      </c>
      <c r="G204">
        <v>164</v>
      </c>
      <c r="H204">
        <v>164</v>
      </c>
      <c r="I204" s="109">
        <v>0</v>
      </c>
      <c r="J204" s="108">
        <v>2004</v>
      </c>
      <c r="K204">
        <v>0</v>
      </c>
      <c r="L204">
        <v>0</v>
      </c>
      <c r="M204" s="109">
        <v>0</v>
      </c>
      <c r="N204" s="108">
        <v>2103</v>
      </c>
      <c r="O204" s="109">
        <v>47</v>
      </c>
      <c r="P204" s="108">
        <v>4560</v>
      </c>
      <c r="Q204" s="109">
        <v>175</v>
      </c>
      <c r="R204" s="108">
        <v>11824</v>
      </c>
      <c r="S204" s="109">
        <v>386</v>
      </c>
      <c r="T204" s="108">
        <v>2017</v>
      </c>
      <c r="U204" s="109">
        <v>2016</v>
      </c>
    </row>
    <row r="205" spans="1:21" x14ac:dyDescent="0.3">
      <c r="A205" s="108" t="s">
        <v>2263</v>
      </c>
      <c r="B205" t="s">
        <v>2297</v>
      </c>
      <c r="C205" t="s">
        <v>2241</v>
      </c>
      <c r="D205">
        <v>2018</v>
      </c>
      <c r="E205" s="109" t="s">
        <v>2240</v>
      </c>
      <c r="F205" s="108">
        <v>3157</v>
      </c>
      <c r="G205">
        <v>0</v>
      </c>
      <c r="H205">
        <v>0</v>
      </c>
      <c r="I205" s="109">
        <v>0</v>
      </c>
      <c r="J205" s="108">
        <v>2004</v>
      </c>
      <c r="K205">
        <v>4</v>
      </c>
      <c r="L205">
        <v>0</v>
      </c>
      <c r="M205" s="109">
        <v>4</v>
      </c>
      <c r="N205" s="108">
        <v>2103</v>
      </c>
      <c r="O205" s="109">
        <v>80</v>
      </c>
      <c r="P205" s="108">
        <v>4560</v>
      </c>
      <c r="Q205" s="109">
        <v>243</v>
      </c>
      <c r="R205" s="108">
        <v>11824</v>
      </c>
      <c r="S205" s="109">
        <v>327</v>
      </c>
      <c r="T205" s="108">
        <v>2018</v>
      </c>
      <c r="U205" s="109">
        <v>2016</v>
      </c>
    </row>
    <row r="206" spans="1:21" x14ac:dyDescent="0.3">
      <c r="A206" s="108" t="s">
        <v>2263</v>
      </c>
      <c r="B206" t="s">
        <v>2297</v>
      </c>
      <c r="C206" t="s">
        <v>2241</v>
      </c>
      <c r="D206">
        <v>2019</v>
      </c>
      <c r="E206" s="109" t="s">
        <v>2240</v>
      </c>
      <c r="F206" s="108">
        <v>3157</v>
      </c>
      <c r="G206">
        <v>118</v>
      </c>
      <c r="H206">
        <v>118</v>
      </c>
      <c r="I206" s="109">
        <v>0</v>
      </c>
      <c r="J206" s="108">
        <v>2004</v>
      </c>
      <c r="K206">
        <v>4</v>
      </c>
      <c r="L206">
        <v>0</v>
      </c>
      <c r="M206" s="109">
        <v>4</v>
      </c>
      <c r="N206" s="108">
        <v>2103</v>
      </c>
      <c r="O206" s="109">
        <v>457</v>
      </c>
      <c r="P206" s="108">
        <v>4560</v>
      </c>
      <c r="Q206" s="109">
        <v>0</v>
      </c>
      <c r="R206" s="108">
        <v>11824</v>
      </c>
      <c r="S206" s="109">
        <v>579</v>
      </c>
      <c r="T206" s="108">
        <v>2019</v>
      </c>
      <c r="U206" s="109">
        <v>2016</v>
      </c>
    </row>
    <row r="207" spans="1:21" x14ac:dyDescent="0.3">
      <c r="A207" s="108" t="s">
        <v>2237</v>
      </c>
      <c r="B207" t="s">
        <v>2298</v>
      </c>
      <c r="C207" t="s">
        <v>2239</v>
      </c>
      <c r="D207">
        <v>2015</v>
      </c>
      <c r="E207" s="109" t="s">
        <v>2240</v>
      </c>
      <c r="F207" s="108">
        <v>52</v>
      </c>
      <c r="G207">
        <v>0</v>
      </c>
      <c r="H207">
        <v>0</v>
      </c>
      <c r="I207" s="109">
        <v>0</v>
      </c>
      <c r="J207" s="108">
        <v>26</v>
      </c>
      <c r="K207">
        <v>0</v>
      </c>
      <c r="L207">
        <v>0</v>
      </c>
      <c r="M207" s="109">
        <v>0</v>
      </c>
      <c r="N207" s="108">
        <v>30</v>
      </c>
      <c r="O207" s="109">
        <v>0</v>
      </c>
      <c r="P207" s="108">
        <v>146</v>
      </c>
      <c r="Q207" s="109">
        <v>11</v>
      </c>
      <c r="R207" s="108">
        <v>254</v>
      </c>
      <c r="S207" s="109">
        <v>11</v>
      </c>
      <c r="T207" s="108">
        <v>2016</v>
      </c>
      <c r="U207" s="109">
        <v>2016</v>
      </c>
    </row>
    <row r="208" spans="1:21" x14ac:dyDescent="0.3">
      <c r="A208" s="108" t="s">
        <v>2237</v>
      </c>
      <c r="B208" t="s">
        <v>2298</v>
      </c>
      <c r="C208" t="s">
        <v>2239</v>
      </c>
      <c r="D208">
        <v>2016</v>
      </c>
      <c r="E208" s="109" t="s">
        <v>2240</v>
      </c>
      <c r="F208" s="108">
        <v>52</v>
      </c>
      <c r="G208">
        <v>0</v>
      </c>
      <c r="H208">
        <v>0</v>
      </c>
      <c r="I208" s="109">
        <v>0</v>
      </c>
      <c r="J208" s="108">
        <v>26</v>
      </c>
      <c r="K208">
        <v>0</v>
      </c>
      <c r="L208">
        <v>0</v>
      </c>
      <c r="M208" s="109">
        <v>0</v>
      </c>
      <c r="N208" s="108">
        <v>30</v>
      </c>
      <c r="O208" s="109">
        <v>0</v>
      </c>
      <c r="P208" s="108">
        <v>146</v>
      </c>
      <c r="Q208" s="109">
        <v>9</v>
      </c>
      <c r="R208" s="108">
        <v>254</v>
      </c>
      <c r="S208" s="109">
        <v>9</v>
      </c>
      <c r="T208" s="108">
        <v>2016</v>
      </c>
      <c r="U208" s="109">
        <v>2016</v>
      </c>
    </row>
    <row r="209" spans="1:21" x14ac:dyDescent="0.3">
      <c r="A209" s="108" t="s">
        <v>2237</v>
      </c>
      <c r="B209" t="s">
        <v>2298</v>
      </c>
      <c r="C209" t="s">
        <v>2239</v>
      </c>
      <c r="D209">
        <v>2017</v>
      </c>
      <c r="E209" s="109" t="s">
        <v>2240</v>
      </c>
      <c r="F209" s="108">
        <v>52</v>
      </c>
      <c r="G209">
        <v>0</v>
      </c>
      <c r="H209">
        <v>0</v>
      </c>
      <c r="I209" s="109">
        <v>0</v>
      </c>
      <c r="J209" s="108">
        <v>26</v>
      </c>
      <c r="K209">
        <v>0</v>
      </c>
      <c r="L209">
        <v>0</v>
      </c>
      <c r="M209" s="109">
        <v>0</v>
      </c>
      <c r="N209" s="108">
        <v>30</v>
      </c>
      <c r="O209" s="109">
        <v>3</v>
      </c>
      <c r="P209" s="108">
        <v>146</v>
      </c>
      <c r="Q209" s="109">
        <v>12</v>
      </c>
      <c r="R209" s="108">
        <v>254</v>
      </c>
      <c r="S209" s="109">
        <v>15</v>
      </c>
      <c r="T209" s="108">
        <v>2017</v>
      </c>
      <c r="U209" s="109">
        <v>2016</v>
      </c>
    </row>
    <row r="210" spans="1:21" x14ac:dyDescent="0.3">
      <c r="A210" s="108" t="s">
        <v>2237</v>
      </c>
      <c r="B210" t="s">
        <v>2298</v>
      </c>
      <c r="C210" t="s">
        <v>2241</v>
      </c>
      <c r="D210">
        <v>2018</v>
      </c>
      <c r="E210" s="109" t="s">
        <v>2240</v>
      </c>
      <c r="F210" s="108">
        <v>52</v>
      </c>
      <c r="G210">
        <v>0</v>
      </c>
      <c r="H210">
        <v>0</v>
      </c>
      <c r="I210" s="109">
        <v>0</v>
      </c>
      <c r="J210" s="108">
        <v>26</v>
      </c>
      <c r="K210">
        <v>0</v>
      </c>
      <c r="L210">
        <v>0</v>
      </c>
      <c r="M210" s="109">
        <v>0</v>
      </c>
      <c r="N210" s="108">
        <v>30</v>
      </c>
      <c r="O210" s="109">
        <v>2</v>
      </c>
      <c r="P210" s="108">
        <v>146</v>
      </c>
      <c r="Q210" s="109">
        <v>6</v>
      </c>
      <c r="R210" s="108">
        <v>254</v>
      </c>
      <c r="S210" s="109">
        <v>8</v>
      </c>
      <c r="T210" s="108">
        <v>2018</v>
      </c>
      <c r="U210" s="109">
        <v>2016</v>
      </c>
    </row>
    <row r="211" spans="1:21" x14ac:dyDescent="0.3">
      <c r="A211" s="108" t="s">
        <v>2237</v>
      </c>
      <c r="B211" t="s">
        <v>2298</v>
      </c>
      <c r="C211" t="s">
        <v>2241</v>
      </c>
      <c r="D211">
        <v>2019</v>
      </c>
      <c r="E211" s="109" t="s">
        <v>2240</v>
      </c>
      <c r="F211" s="108">
        <v>52</v>
      </c>
      <c r="G211">
        <v>0</v>
      </c>
      <c r="H211">
        <v>0</v>
      </c>
      <c r="I211" s="109">
        <v>0</v>
      </c>
      <c r="J211" s="108">
        <v>26</v>
      </c>
      <c r="K211">
        <v>0</v>
      </c>
      <c r="L211">
        <v>0</v>
      </c>
      <c r="M211" s="109">
        <v>0</v>
      </c>
      <c r="N211" s="108">
        <v>30</v>
      </c>
      <c r="O211" s="109">
        <v>5</v>
      </c>
      <c r="P211" s="108">
        <v>146</v>
      </c>
      <c r="Q211" s="109">
        <v>7</v>
      </c>
      <c r="R211" s="108">
        <v>254</v>
      </c>
      <c r="S211" s="109">
        <v>12</v>
      </c>
      <c r="T211" s="108">
        <v>2019</v>
      </c>
      <c r="U211" s="109">
        <v>2016</v>
      </c>
    </row>
    <row r="212" spans="1:21" x14ac:dyDescent="0.3">
      <c r="A212" s="108" t="s">
        <v>2237</v>
      </c>
      <c r="B212" t="s">
        <v>2299</v>
      </c>
      <c r="C212" t="s">
        <v>2241</v>
      </c>
      <c r="D212">
        <v>2018</v>
      </c>
      <c r="E212" s="109" t="s">
        <v>2240</v>
      </c>
      <c r="F212" s="108">
        <v>127</v>
      </c>
      <c r="G212">
        <v>0</v>
      </c>
      <c r="H212">
        <v>0</v>
      </c>
      <c r="I212" s="109">
        <v>0</v>
      </c>
      <c r="J212" s="108">
        <v>64</v>
      </c>
      <c r="K212">
        <v>0</v>
      </c>
      <c r="L212">
        <v>0</v>
      </c>
      <c r="M212" s="109">
        <v>0</v>
      </c>
      <c r="N212" s="108">
        <v>88</v>
      </c>
      <c r="O212" s="109">
        <v>0</v>
      </c>
      <c r="P212" s="108">
        <v>216</v>
      </c>
      <c r="Q212" s="109">
        <v>21</v>
      </c>
      <c r="R212" s="108">
        <v>495</v>
      </c>
      <c r="S212" s="109">
        <v>21</v>
      </c>
      <c r="T212" s="108">
        <v>2018</v>
      </c>
      <c r="U212" s="109">
        <v>2016</v>
      </c>
    </row>
    <row r="213" spans="1:21" x14ac:dyDescent="0.3">
      <c r="A213" s="108" t="s">
        <v>2237</v>
      </c>
      <c r="B213" t="s">
        <v>2299</v>
      </c>
      <c r="C213" t="s">
        <v>2241</v>
      </c>
      <c r="D213">
        <v>2019</v>
      </c>
      <c r="E213" s="109" t="s">
        <v>2240</v>
      </c>
      <c r="F213" s="108">
        <v>127</v>
      </c>
      <c r="G213">
        <v>0</v>
      </c>
      <c r="H213">
        <v>0</v>
      </c>
      <c r="I213" s="109">
        <v>0</v>
      </c>
      <c r="J213" s="108">
        <v>64</v>
      </c>
      <c r="K213">
        <v>0</v>
      </c>
      <c r="L213">
        <v>0</v>
      </c>
      <c r="M213" s="109">
        <v>0</v>
      </c>
      <c r="N213" s="108">
        <v>88</v>
      </c>
      <c r="O213" s="109">
        <v>0</v>
      </c>
      <c r="P213" s="108">
        <v>216</v>
      </c>
      <c r="Q213" s="109">
        <v>6</v>
      </c>
      <c r="R213" s="108">
        <v>495</v>
      </c>
      <c r="S213" s="109">
        <v>6</v>
      </c>
      <c r="T213" s="108">
        <v>2019</v>
      </c>
      <c r="U213" s="109">
        <v>2016</v>
      </c>
    </row>
    <row r="214" spans="1:21" x14ac:dyDescent="0.3">
      <c r="A214" s="108" t="s">
        <v>2263</v>
      </c>
      <c r="B214" t="s">
        <v>2300</v>
      </c>
      <c r="C214" t="s">
        <v>2239</v>
      </c>
      <c r="D214">
        <v>2015</v>
      </c>
      <c r="E214" s="109" t="s">
        <v>2240</v>
      </c>
      <c r="F214" s="108">
        <v>980</v>
      </c>
      <c r="G214">
        <v>0</v>
      </c>
      <c r="H214">
        <v>0</v>
      </c>
      <c r="I214" s="109">
        <v>0</v>
      </c>
      <c r="J214" s="108">
        <v>705</v>
      </c>
      <c r="K214">
        <v>0</v>
      </c>
      <c r="L214">
        <v>0</v>
      </c>
      <c r="M214" s="109">
        <v>0</v>
      </c>
      <c r="N214" s="108">
        <v>828</v>
      </c>
      <c r="O214" s="109">
        <v>0</v>
      </c>
      <c r="P214" s="108">
        <v>2463</v>
      </c>
      <c r="Q214" s="109">
        <v>0</v>
      </c>
      <c r="R214" s="108">
        <v>4976</v>
      </c>
      <c r="S214" s="109">
        <v>0</v>
      </c>
      <c r="T214" s="108">
        <v>2016</v>
      </c>
      <c r="U214" s="109">
        <v>2016</v>
      </c>
    </row>
    <row r="215" spans="1:21" x14ac:dyDescent="0.3">
      <c r="A215" s="108" t="s">
        <v>2263</v>
      </c>
      <c r="B215" t="s">
        <v>2300</v>
      </c>
      <c r="C215" t="s">
        <v>2239</v>
      </c>
      <c r="D215">
        <v>2016</v>
      </c>
      <c r="E215" s="109" t="s">
        <v>2240</v>
      </c>
      <c r="F215" s="108">
        <v>980</v>
      </c>
      <c r="G215">
        <v>0</v>
      </c>
      <c r="H215">
        <v>0</v>
      </c>
      <c r="I215" s="109">
        <v>0</v>
      </c>
      <c r="J215" s="108">
        <v>705</v>
      </c>
      <c r="K215">
        <v>0</v>
      </c>
      <c r="L215">
        <v>0</v>
      </c>
      <c r="M215" s="109">
        <v>0</v>
      </c>
      <c r="N215" s="108">
        <v>828</v>
      </c>
      <c r="O215" s="109">
        <v>2</v>
      </c>
      <c r="P215" s="108">
        <v>2463</v>
      </c>
      <c r="Q215" s="109">
        <v>1003</v>
      </c>
      <c r="R215" s="108">
        <v>4976</v>
      </c>
      <c r="S215" s="109">
        <v>1005</v>
      </c>
      <c r="T215" s="108">
        <v>2016</v>
      </c>
      <c r="U215" s="109">
        <v>2016</v>
      </c>
    </row>
    <row r="216" spans="1:21" x14ac:dyDescent="0.3">
      <c r="A216" s="108" t="s">
        <v>2263</v>
      </c>
      <c r="B216" t="s">
        <v>2300</v>
      </c>
      <c r="C216" t="s">
        <v>2239</v>
      </c>
      <c r="D216">
        <v>2017</v>
      </c>
      <c r="E216" s="109" t="s">
        <v>2240</v>
      </c>
      <c r="F216" s="108">
        <v>980</v>
      </c>
      <c r="G216">
        <v>0</v>
      </c>
      <c r="H216">
        <v>0</v>
      </c>
      <c r="I216" s="109">
        <v>0</v>
      </c>
      <c r="J216" s="108">
        <v>705</v>
      </c>
      <c r="K216">
        <v>0</v>
      </c>
      <c r="L216">
        <v>0</v>
      </c>
      <c r="M216" s="109">
        <v>0</v>
      </c>
      <c r="N216" s="108">
        <v>828</v>
      </c>
      <c r="O216" s="109">
        <v>3</v>
      </c>
      <c r="P216" s="108">
        <v>2463</v>
      </c>
      <c r="Q216" s="109">
        <v>301</v>
      </c>
      <c r="R216" s="108">
        <v>4976</v>
      </c>
      <c r="S216" s="109">
        <v>304</v>
      </c>
      <c r="T216" s="108">
        <v>2017</v>
      </c>
      <c r="U216" s="109">
        <v>2016</v>
      </c>
    </row>
    <row r="217" spans="1:21" x14ac:dyDescent="0.3">
      <c r="A217" s="108" t="s">
        <v>2263</v>
      </c>
      <c r="B217" t="s">
        <v>2300</v>
      </c>
      <c r="C217" t="s">
        <v>2241</v>
      </c>
      <c r="D217">
        <v>2018</v>
      </c>
      <c r="E217" s="109" t="s">
        <v>2240</v>
      </c>
      <c r="F217" s="108">
        <v>980</v>
      </c>
      <c r="G217">
        <v>0</v>
      </c>
      <c r="H217">
        <v>0</v>
      </c>
      <c r="I217" s="109">
        <v>0</v>
      </c>
      <c r="J217" s="108">
        <v>705</v>
      </c>
      <c r="K217">
        <v>0</v>
      </c>
      <c r="L217">
        <v>0</v>
      </c>
      <c r="M217" s="109">
        <v>0</v>
      </c>
      <c r="N217" s="108">
        <v>828</v>
      </c>
      <c r="O217" s="109">
        <v>7</v>
      </c>
      <c r="P217" s="108">
        <v>2463</v>
      </c>
      <c r="Q217" s="109">
        <v>1146</v>
      </c>
      <c r="R217" s="108">
        <v>4976</v>
      </c>
      <c r="S217" s="109">
        <v>1153</v>
      </c>
      <c r="T217" s="108">
        <v>2018</v>
      </c>
      <c r="U217" s="109">
        <v>2016</v>
      </c>
    </row>
    <row r="218" spans="1:21" x14ac:dyDescent="0.3">
      <c r="A218" s="108" t="s">
        <v>2263</v>
      </c>
      <c r="B218" t="s">
        <v>2300</v>
      </c>
      <c r="C218" t="s">
        <v>2241</v>
      </c>
      <c r="D218">
        <v>2019</v>
      </c>
      <c r="E218" s="109" t="s">
        <v>2240</v>
      </c>
      <c r="F218" s="108">
        <v>980</v>
      </c>
      <c r="G218">
        <v>0</v>
      </c>
      <c r="H218">
        <v>0</v>
      </c>
      <c r="I218" s="109">
        <v>0</v>
      </c>
      <c r="J218" s="108">
        <v>705</v>
      </c>
      <c r="K218">
        <v>0</v>
      </c>
      <c r="L218">
        <v>0</v>
      </c>
      <c r="M218" s="109">
        <v>0</v>
      </c>
      <c r="N218" s="108">
        <v>828</v>
      </c>
      <c r="O218" s="109">
        <v>40</v>
      </c>
      <c r="P218" s="108">
        <v>2463</v>
      </c>
      <c r="Q218" s="109">
        <v>748</v>
      </c>
      <c r="R218" s="108">
        <v>4976</v>
      </c>
      <c r="S218" s="109">
        <v>788</v>
      </c>
      <c r="T218" s="108">
        <v>2019</v>
      </c>
      <c r="U218" s="109">
        <v>2016</v>
      </c>
    </row>
    <row r="219" spans="1:21" x14ac:dyDescent="0.3">
      <c r="A219" s="108" t="s">
        <v>2260</v>
      </c>
      <c r="B219" t="s">
        <v>2260</v>
      </c>
      <c r="C219" t="s">
        <v>2239</v>
      </c>
      <c r="D219">
        <v>2015</v>
      </c>
      <c r="E219" s="109" t="s">
        <v>2240</v>
      </c>
      <c r="F219" s="108">
        <v>920</v>
      </c>
      <c r="G219">
        <v>0</v>
      </c>
      <c r="H219">
        <v>0</v>
      </c>
      <c r="I219" s="109">
        <v>0</v>
      </c>
      <c r="J219" s="108">
        <v>609</v>
      </c>
      <c r="K219">
        <v>0</v>
      </c>
      <c r="L219">
        <v>0</v>
      </c>
      <c r="M219" s="109">
        <v>0</v>
      </c>
      <c r="N219" s="108">
        <v>613</v>
      </c>
      <c r="O219" s="109">
        <v>0</v>
      </c>
      <c r="P219" s="108">
        <v>1452</v>
      </c>
      <c r="Q219" s="109">
        <v>485</v>
      </c>
      <c r="R219" s="108">
        <v>3594</v>
      </c>
      <c r="S219" s="109">
        <v>485</v>
      </c>
      <c r="T219" s="108">
        <v>2016</v>
      </c>
      <c r="U219" s="109">
        <v>2016</v>
      </c>
    </row>
    <row r="220" spans="1:21" x14ac:dyDescent="0.3">
      <c r="A220" s="108" t="s">
        <v>2260</v>
      </c>
      <c r="B220" t="s">
        <v>2260</v>
      </c>
      <c r="C220" t="s">
        <v>2239</v>
      </c>
      <c r="D220">
        <v>2016</v>
      </c>
      <c r="E220" s="109" t="s">
        <v>2240</v>
      </c>
      <c r="F220" s="108">
        <v>920</v>
      </c>
      <c r="G220">
        <v>0</v>
      </c>
      <c r="H220">
        <v>0</v>
      </c>
      <c r="I220" s="109">
        <v>0</v>
      </c>
      <c r="J220" s="108">
        <v>609</v>
      </c>
      <c r="K220">
        <v>0</v>
      </c>
      <c r="L220">
        <v>0</v>
      </c>
      <c r="M220" s="109">
        <v>0</v>
      </c>
      <c r="N220" s="108">
        <v>613</v>
      </c>
      <c r="O220" s="109">
        <v>0</v>
      </c>
      <c r="P220" s="108">
        <v>1452</v>
      </c>
      <c r="Q220" s="109">
        <v>335</v>
      </c>
      <c r="R220" s="108">
        <v>3594</v>
      </c>
      <c r="S220" s="109">
        <v>335</v>
      </c>
      <c r="T220" s="108">
        <v>2016</v>
      </c>
      <c r="U220" s="109">
        <v>2016</v>
      </c>
    </row>
    <row r="221" spans="1:21" x14ac:dyDescent="0.3">
      <c r="A221" s="108" t="s">
        <v>2260</v>
      </c>
      <c r="B221" t="s">
        <v>2260</v>
      </c>
      <c r="C221" t="s">
        <v>2239</v>
      </c>
      <c r="D221">
        <v>2017</v>
      </c>
      <c r="E221" s="109" t="s">
        <v>2240</v>
      </c>
      <c r="F221" s="108">
        <v>920</v>
      </c>
      <c r="G221">
        <v>0</v>
      </c>
      <c r="H221">
        <v>0</v>
      </c>
      <c r="I221" s="109">
        <v>0</v>
      </c>
      <c r="J221" s="108">
        <v>609</v>
      </c>
      <c r="K221">
        <v>7</v>
      </c>
      <c r="L221">
        <v>7</v>
      </c>
      <c r="M221" s="109">
        <v>0</v>
      </c>
      <c r="N221" s="108">
        <v>613</v>
      </c>
      <c r="O221" s="109">
        <v>0</v>
      </c>
      <c r="P221" s="108">
        <v>1452</v>
      </c>
      <c r="Q221" s="109">
        <v>354</v>
      </c>
      <c r="R221" s="108">
        <v>3594</v>
      </c>
      <c r="S221" s="109">
        <v>361</v>
      </c>
      <c r="T221" s="108">
        <v>2017</v>
      </c>
      <c r="U221" s="109">
        <v>2016</v>
      </c>
    </row>
    <row r="222" spans="1:21" x14ac:dyDescent="0.3">
      <c r="A222" s="108" t="s">
        <v>2260</v>
      </c>
      <c r="B222" t="s">
        <v>2260</v>
      </c>
      <c r="C222" t="s">
        <v>2241</v>
      </c>
      <c r="D222">
        <v>2018</v>
      </c>
      <c r="E222" s="109" t="s">
        <v>2240</v>
      </c>
      <c r="F222" s="108">
        <v>920</v>
      </c>
      <c r="G222">
        <v>43</v>
      </c>
      <c r="H222">
        <v>43</v>
      </c>
      <c r="I222" s="109">
        <v>0</v>
      </c>
      <c r="J222" s="108">
        <v>609</v>
      </c>
      <c r="K222">
        <v>21</v>
      </c>
      <c r="L222">
        <v>21</v>
      </c>
      <c r="M222" s="109">
        <v>0</v>
      </c>
      <c r="N222" s="108">
        <v>613</v>
      </c>
      <c r="O222" s="109">
        <v>0</v>
      </c>
      <c r="P222" s="108">
        <v>1452</v>
      </c>
      <c r="Q222" s="109">
        <v>533</v>
      </c>
      <c r="R222" s="108">
        <v>3594</v>
      </c>
      <c r="S222" s="109">
        <v>597</v>
      </c>
      <c r="T222" s="108">
        <v>2018</v>
      </c>
      <c r="U222" s="109">
        <v>2016</v>
      </c>
    </row>
    <row r="223" spans="1:21" x14ac:dyDescent="0.3">
      <c r="A223" s="108" t="s">
        <v>2260</v>
      </c>
      <c r="B223" t="s">
        <v>2260</v>
      </c>
      <c r="C223" t="s">
        <v>2241</v>
      </c>
      <c r="D223">
        <v>2019</v>
      </c>
      <c r="E223" s="109" t="s">
        <v>2240</v>
      </c>
      <c r="F223" s="108">
        <v>920</v>
      </c>
      <c r="G223">
        <v>0</v>
      </c>
      <c r="H223">
        <v>0</v>
      </c>
      <c r="I223" s="109">
        <v>0</v>
      </c>
      <c r="J223" s="108">
        <v>609</v>
      </c>
      <c r="K223">
        <v>0</v>
      </c>
      <c r="L223">
        <v>0</v>
      </c>
      <c r="M223" s="109">
        <v>0</v>
      </c>
      <c r="N223" s="108">
        <v>613</v>
      </c>
      <c r="O223" s="109">
        <v>193</v>
      </c>
      <c r="P223" s="108">
        <v>1452</v>
      </c>
      <c r="Q223" s="109">
        <v>439</v>
      </c>
      <c r="R223" s="108">
        <v>3594</v>
      </c>
      <c r="S223" s="109">
        <v>632</v>
      </c>
      <c r="T223" s="108">
        <v>2019</v>
      </c>
      <c r="U223" s="109">
        <v>2016</v>
      </c>
    </row>
    <row r="224" spans="1:21" x14ac:dyDescent="0.3">
      <c r="A224" s="108" t="s">
        <v>2260</v>
      </c>
      <c r="B224" t="s">
        <v>2487</v>
      </c>
      <c r="C224" t="s">
        <v>2239</v>
      </c>
      <c r="D224">
        <v>2015</v>
      </c>
      <c r="E224" s="109" t="s">
        <v>2240</v>
      </c>
      <c r="F224" s="108">
        <v>1477</v>
      </c>
      <c r="G224">
        <v>55</v>
      </c>
      <c r="H224">
        <v>0</v>
      </c>
      <c r="I224" s="109">
        <v>55</v>
      </c>
      <c r="J224" s="108">
        <v>1065</v>
      </c>
      <c r="K224">
        <v>63</v>
      </c>
      <c r="L224">
        <v>0</v>
      </c>
      <c r="M224" s="109">
        <v>63</v>
      </c>
      <c r="N224" s="108">
        <v>1169</v>
      </c>
      <c r="O224" s="109">
        <v>25</v>
      </c>
      <c r="P224" s="108">
        <v>3370</v>
      </c>
      <c r="Q224" s="109">
        <v>23</v>
      </c>
      <c r="R224" s="108">
        <v>7081</v>
      </c>
      <c r="S224" s="109">
        <v>166</v>
      </c>
      <c r="T224" s="108">
        <v>2016</v>
      </c>
      <c r="U224" s="109">
        <v>2016</v>
      </c>
    </row>
    <row r="225" spans="1:21" x14ac:dyDescent="0.3">
      <c r="A225" s="108" t="s">
        <v>2260</v>
      </c>
      <c r="B225" t="s">
        <v>2487</v>
      </c>
      <c r="C225" t="s">
        <v>2239</v>
      </c>
      <c r="D225">
        <v>2016</v>
      </c>
      <c r="E225" s="109" t="s">
        <v>2240</v>
      </c>
      <c r="F225" s="108">
        <v>1477</v>
      </c>
      <c r="G225">
        <v>67</v>
      </c>
      <c r="H225">
        <v>0</v>
      </c>
      <c r="I225" s="109">
        <v>67</v>
      </c>
      <c r="J225" s="108">
        <v>1065</v>
      </c>
      <c r="K225">
        <v>27</v>
      </c>
      <c r="L225">
        <v>0</v>
      </c>
      <c r="M225" s="109">
        <v>27</v>
      </c>
      <c r="N225" s="108">
        <v>1169</v>
      </c>
      <c r="O225" s="109">
        <v>57</v>
      </c>
      <c r="P225" s="108">
        <v>3370</v>
      </c>
      <c r="Q225" s="109">
        <v>58</v>
      </c>
      <c r="R225" s="108">
        <v>7081</v>
      </c>
      <c r="S225" s="109">
        <v>209</v>
      </c>
      <c r="T225" s="108">
        <v>2016</v>
      </c>
      <c r="U225" s="109">
        <v>2016</v>
      </c>
    </row>
    <row r="226" spans="1:21" x14ac:dyDescent="0.3">
      <c r="A226" s="108" t="s">
        <v>2260</v>
      </c>
      <c r="B226" t="s">
        <v>2487</v>
      </c>
      <c r="C226" t="s">
        <v>2239</v>
      </c>
      <c r="D226">
        <v>2017</v>
      </c>
      <c r="E226" s="109" t="s">
        <v>2240</v>
      </c>
      <c r="F226" s="108">
        <v>1477</v>
      </c>
      <c r="G226">
        <v>33</v>
      </c>
      <c r="H226">
        <v>0</v>
      </c>
      <c r="I226" s="109">
        <v>33</v>
      </c>
      <c r="J226" s="108">
        <v>1065</v>
      </c>
      <c r="K226">
        <v>84</v>
      </c>
      <c r="L226">
        <v>0</v>
      </c>
      <c r="M226" s="109">
        <v>84</v>
      </c>
      <c r="N226" s="108">
        <v>1169</v>
      </c>
      <c r="O226" s="109">
        <v>16</v>
      </c>
      <c r="P226" s="108">
        <v>3370</v>
      </c>
      <c r="Q226" s="109">
        <v>13</v>
      </c>
      <c r="R226" s="108">
        <v>7081</v>
      </c>
      <c r="S226" s="109">
        <v>146</v>
      </c>
      <c r="T226" s="108">
        <v>2017</v>
      </c>
      <c r="U226" s="109">
        <v>2016</v>
      </c>
    </row>
    <row r="227" spans="1:21" x14ac:dyDescent="0.3">
      <c r="A227" s="108" t="s">
        <v>2260</v>
      </c>
      <c r="B227" t="s">
        <v>2487</v>
      </c>
      <c r="C227" t="s">
        <v>2241</v>
      </c>
      <c r="D227">
        <v>2018</v>
      </c>
      <c r="E227" s="109" t="s">
        <v>2240</v>
      </c>
      <c r="F227" s="108">
        <v>1477</v>
      </c>
      <c r="G227">
        <v>60</v>
      </c>
      <c r="H227">
        <v>0</v>
      </c>
      <c r="I227" s="109">
        <v>60</v>
      </c>
      <c r="J227" s="108">
        <v>1065</v>
      </c>
      <c r="K227">
        <v>41</v>
      </c>
      <c r="L227">
        <v>0</v>
      </c>
      <c r="M227" s="109">
        <v>41</v>
      </c>
      <c r="N227" s="108">
        <v>1169</v>
      </c>
      <c r="O227" s="109">
        <v>21</v>
      </c>
      <c r="P227" s="108">
        <v>3370</v>
      </c>
      <c r="Q227" s="109">
        <v>23</v>
      </c>
      <c r="R227" s="108">
        <v>7081</v>
      </c>
      <c r="S227" s="109">
        <v>145</v>
      </c>
      <c r="T227" s="108">
        <v>2018</v>
      </c>
      <c r="U227" s="109">
        <v>2016</v>
      </c>
    </row>
    <row r="228" spans="1:21" x14ac:dyDescent="0.3">
      <c r="A228" s="108" t="s">
        <v>2260</v>
      </c>
      <c r="B228" t="s">
        <v>2487</v>
      </c>
      <c r="C228" t="s">
        <v>2241</v>
      </c>
      <c r="D228">
        <v>2019</v>
      </c>
      <c r="E228" s="109" t="s">
        <v>2240</v>
      </c>
      <c r="F228" s="108">
        <v>1477</v>
      </c>
      <c r="G228">
        <v>43</v>
      </c>
      <c r="H228">
        <v>0</v>
      </c>
      <c r="I228" s="109">
        <v>43</v>
      </c>
      <c r="J228" s="108">
        <v>1065</v>
      </c>
      <c r="K228">
        <v>111</v>
      </c>
      <c r="L228">
        <v>0</v>
      </c>
      <c r="M228" s="109">
        <v>111</v>
      </c>
      <c r="N228" s="108">
        <v>1169</v>
      </c>
      <c r="O228" s="109">
        <v>35</v>
      </c>
      <c r="P228" s="108">
        <v>3370</v>
      </c>
      <c r="Q228" s="109">
        <v>36</v>
      </c>
      <c r="R228" s="108">
        <v>7081</v>
      </c>
      <c r="S228" s="109">
        <v>225</v>
      </c>
      <c r="T228" s="108">
        <v>2019</v>
      </c>
      <c r="U228" s="109">
        <v>2016</v>
      </c>
    </row>
    <row r="229" spans="1:21" x14ac:dyDescent="0.3">
      <c r="A229" s="108" t="s">
        <v>2251</v>
      </c>
      <c r="B229" t="s">
        <v>2301</v>
      </c>
      <c r="C229" t="s">
        <v>2239</v>
      </c>
      <c r="D229">
        <v>2015</v>
      </c>
      <c r="E229" s="109" t="s">
        <v>2240</v>
      </c>
      <c r="F229" s="108">
        <v>877</v>
      </c>
      <c r="G229">
        <v>1</v>
      </c>
      <c r="H229">
        <v>1</v>
      </c>
      <c r="I229" s="109">
        <v>0</v>
      </c>
      <c r="J229" s="108">
        <v>562</v>
      </c>
      <c r="K229">
        <v>3</v>
      </c>
      <c r="L229">
        <v>3</v>
      </c>
      <c r="M229" s="109">
        <v>0</v>
      </c>
      <c r="N229" s="108">
        <v>627</v>
      </c>
      <c r="O229" s="109">
        <v>41</v>
      </c>
      <c r="P229" s="108">
        <v>1552</v>
      </c>
      <c r="Q229" s="109">
        <v>15</v>
      </c>
      <c r="R229" s="108">
        <v>3618</v>
      </c>
      <c r="S229" s="109">
        <v>60</v>
      </c>
      <c r="T229" s="108">
        <v>2016</v>
      </c>
      <c r="U229" s="109">
        <v>2016</v>
      </c>
    </row>
    <row r="230" spans="1:21" x14ac:dyDescent="0.3">
      <c r="A230" s="108" t="s">
        <v>2251</v>
      </c>
      <c r="B230" t="s">
        <v>2301</v>
      </c>
      <c r="C230" t="s">
        <v>2239</v>
      </c>
      <c r="D230">
        <v>2016</v>
      </c>
      <c r="E230" s="109" t="s">
        <v>2240</v>
      </c>
      <c r="F230" s="108">
        <v>877</v>
      </c>
      <c r="G230">
        <v>1</v>
      </c>
      <c r="H230">
        <v>1</v>
      </c>
      <c r="I230" s="109">
        <v>0</v>
      </c>
      <c r="J230" s="108">
        <v>562</v>
      </c>
      <c r="K230">
        <v>120</v>
      </c>
      <c r="L230">
        <v>120</v>
      </c>
      <c r="M230" s="109">
        <v>0</v>
      </c>
      <c r="N230" s="108">
        <v>627</v>
      </c>
      <c r="O230" s="109">
        <v>547</v>
      </c>
      <c r="P230" s="108">
        <v>1552</v>
      </c>
      <c r="Q230" s="109">
        <v>13</v>
      </c>
      <c r="R230" s="108">
        <v>3618</v>
      </c>
      <c r="S230" s="109">
        <v>681</v>
      </c>
      <c r="T230" s="108">
        <v>2016</v>
      </c>
      <c r="U230" s="109">
        <v>2016</v>
      </c>
    </row>
    <row r="231" spans="1:21" x14ac:dyDescent="0.3">
      <c r="A231" s="108" t="s">
        <v>2251</v>
      </c>
      <c r="B231" t="s">
        <v>2301</v>
      </c>
      <c r="C231" t="s">
        <v>2239</v>
      </c>
      <c r="D231">
        <v>2017</v>
      </c>
      <c r="E231" s="109" t="s">
        <v>2240</v>
      </c>
      <c r="F231" s="108">
        <v>877</v>
      </c>
      <c r="G231">
        <v>0</v>
      </c>
      <c r="H231">
        <v>0</v>
      </c>
      <c r="I231" s="109">
        <v>0</v>
      </c>
      <c r="J231" s="108">
        <v>562</v>
      </c>
      <c r="K231">
        <v>0</v>
      </c>
      <c r="L231">
        <v>0</v>
      </c>
      <c r="M231" s="109">
        <v>0</v>
      </c>
      <c r="N231" s="108">
        <v>627</v>
      </c>
      <c r="O231" s="109">
        <v>3</v>
      </c>
      <c r="P231" s="108">
        <v>1552</v>
      </c>
      <c r="Q231" s="109">
        <v>18</v>
      </c>
      <c r="R231" s="108">
        <v>3618</v>
      </c>
      <c r="S231" s="109">
        <v>21</v>
      </c>
      <c r="T231" s="108">
        <v>2017</v>
      </c>
      <c r="U231" s="109">
        <v>2016</v>
      </c>
    </row>
    <row r="232" spans="1:21" x14ac:dyDescent="0.3">
      <c r="A232" s="108" t="s">
        <v>2251</v>
      </c>
      <c r="B232" t="s">
        <v>2301</v>
      </c>
      <c r="C232" t="s">
        <v>2241</v>
      </c>
      <c r="D232">
        <v>2018</v>
      </c>
      <c r="E232" s="109" t="s">
        <v>2240</v>
      </c>
      <c r="F232" s="108">
        <v>877</v>
      </c>
      <c r="G232">
        <v>0</v>
      </c>
      <c r="H232">
        <v>0</v>
      </c>
      <c r="I232" s="109">
        <v>0</v>
      </c>
      <c r="J232" s="108">
        <v>562</v>
      </c>
      <c r="K232">
        <v>2</v>
      </c>
      <c r="L232">
        <v>0</v>
      </c>
      <c r="M232" s="109">
        <v>2</v>
      </c>
      <c r="N232" s="108">
        <v>627</v>
      </c>
      <c r="O232" s="109">
        <v>8</v>
      </c>
      <c r="P232" s="108">
        <v>1552</v>
      </c>
      <c r="Q232" s="109">
        <v>34</v>
      </c>
      <c r="R232" s="108">
        <v>3618</v>
      </c>
      <c r="S232" s="109">
        <v>44</v>
      </c>
      <c r="T232" s="108">
        <v>2018</v>
      </c>
      <c r="U232" s="109">
        <v>2016</v>
      </c>
    </row>
    <row r="233" spans="1:21" x14ac:dyDescent="0.3">
      <c r="A233" s="108" t="s">
        <v>2251</v>
      </c>
      <c r="B233" t="s">
        <v>2301</v>
      </c>
      <c r="C233" t="s">
        <v>2241</v>
      </c>
      <c r="D233">
        <v>2019</v>
      </c>
      <c r="E233" s="109" t="s">
        <v>2240</v>
      </c>
      <c r="F233" s="108">
        <v>877</v>
      </c>
      <c r="G233">
        <v>16</v>
      </c>
      <c r="H233">
        <v>16</v>
      </c>
      <c r="I233" s="109">
        <v>0</v>
      </c>
      <c r="J233" s="108">
        <v>562</v>
      </c>
      <c r="K233">
        <v>114</v>
      </c>
      <c r="L233">
        <v>45</v>
      </c>
      <c r="M233" s="109">
        <v>69</v>
      </c>
      <c r="N233" s="108">
        <v>627</v>
      </c>
      <c r="O233" s="109">
        <v>6</v>
      </c>
      <c r="P233" s="108">
        <v>1552</v>
      </c>
      <c r="Q233" s="109">
        <v>95</v>
      </c>
      <c r="R233" s="108">
        <v>3618</v>
      </c>
      <c r="S233" s="109">
        <v>231</v>
      </c>
      <c r="T233" s="108">
        <v>2019</v>
      </c>
      <c r="U233" s="109">
        <v>2016</v>
      </c>
    </row>
    <row r="234" spans="1:21" x14ac:dyDescent="0.3">
      <c r="A234" s="108" t="s">
        <v>2260</v>
      </c>
      <c r="B234" t="s">
        <v>2302</v>
      </c>
      <c r="C234" t="s">
        <v>2239</v>
      </c>
      <c r="D234">
        <v>2015</v>
      </c>
      <c r="E234" s="109" t="s">
        <v>2240</v>
      </c>
      <c r="F234" s="108">
        <v>2616</v>
      </c>
      <c r="G234">
        <v>9</v>
      </c>
      <c r="H234">
        <v>9</v>
      </c>
      <c r="I234" s="109">
        <v>0</v>
      </c>
      <c r="J234" s="108">
        <v>1931</v>
      </c>
      <c r="K234">
        <v>106</v>
      </c>
      <c r="L234">
        <v>106</v>
      </c>
      <c r="M234" s="109">
        <v>0</v>
      </c>
      <c r="N234" s="108">
        <v>1802</v>
      </c>
      <c r="O234" s="109">
        <v>132</v>
      </c>
      <c r="P234" s="108">
        <v>3672</v>
      </c>
      <c r="Q234" s="109">
        <v>367</v>
      </c>
      <c r="R234" s="108">
        <v>10021</v>
      </c>
      <c r="S234" s="109">
        <v>614</v>
      </c>
      <c r="T234" s="108">
        <v>2016</v>
      </c>
      <c r="U234" s="109">
        <v>2016</v>
      </c>
    </row>
    <row r="235" spans="1:21" x14ac:dyDescent="0.3">
      <c r="A235" s="108" t="s">
        <v>2260</v>
      </c>
      <c r="B235" t="s">
        <v>2302</v>
      </c>
      <c r="C235" t="s">
        <v>2239</v>
      </c>
      <c r="D235">
        <v>2016</v>
      </c>
      <c r="E235" s="109" t="s">
        <v>2240</v>
      </c>
      <c r="F235" s="108">
        <v>2616</v>
      </c>
      <c r="G235">
        <v>78</v>
      </c>
      <c r="H235">
        <v>36</v>
      </c>
      <c r="I235" s="109">
        <v>42</v>
      </c>
      <c r="J235" s="108">
        <v>1931</v>
      </c>
      <c r="K235">
        <v>118</v>
      </c>
      <c r="L235">
        <v>0</v>
      </c>
      <c r="M235" s="109">
        <v>118</v>
      </c>
      <c r="N235" s="108">
        <v>1802</v>
      </c>
      <c r="O235" s="109">
        <v>279</v>
      </c>
      <c r="P235" s="108">
        <v>3672</v>
      </c>
      <c r="Q235" s="109">
        <v>246</v>
      </c>
      <c r="R235" s="108">
        <v>10021</v>
      </c>
      <c r="S235" s="109">
        <v>721</v>
      </c>
      <c r="T235" s="108">
        <v>2016</v>
      </c>
      <c r="U235" s="109">
        <v>2016</v>
      </c>
    </row>
    <row r="236" spans="1:21" x14ac:dyDescent="0.3">
      <c r="A236" s="108" t="s">
        <v>2260</v>
      </c>
      <c r="B236" t="s">
        <v>2302</v>
      </c>
      <c r="C236" t="s">
        <v>2239</v>
      </c>
      <c r="D236">
        <v>2017</v>
      </c>
      <c r="E236" s="109" t="s">
        <v>2240</v>
      </c>
      <c r="F236" s="108">
        <v>2616</v>
      </c>
      <c r="G236">
        <v>2</v>
      </c>
      <c r="H236">
        <v>2</v>
      </c>
      <c r="I236" s="109">
        <v>0</v>
      </c>
      <c r="J236" s="108">
        <v>1931</v>
      </c>
      <c r="K236">
        <v>72</v>
      </c>
      <c r="L236">
        <v>72</v>
      </c>
      <c r="M236" s="109">
        <v>0</v>
      </c>
      <c r="N236" s="108">
        <v>1802</v>
      </c>
      <c r="O236" s="109">
        <v>29</v>
      </c>
      <c r="P236" s="108">
        <v>3672</v>
      </c>
      <c r="Q236" s="109">
        <v>403</v>
      </c>
      <c r="R236" s="108">
        <v>10021</v>
      </c>
      <c r="S236" s="109">
        <v>506</v>
      </c>
      <c r="T236" s="108">
        <v>2017</v>
      </c>
      <c r="U236" s="109">
        <v>2016</v>
      </c>
    </row>
    <row r="237" spans="1:21" x14ac:dyDescent="0.3">
      <c r="A237" s="108" t="s">
        <v>2260</v>
      </c>
      <c r="B237" t="s">
        <v>2302</v>
      </c>
      <c r="C237" t="s">
        <v>2241</v>
      </c>
      <c r="D237">
        <v>2018</v>
      </c>
      <c r="E237" s="109" t="s">
        <v>2240</v>
      </c>
      <c r="F237" s="108">
        <v>2616</v>
      </c>
      <c r="G237">
        <v>0</v>
      </c>
      <c r="H237">
        <v>0</v>
      </c>
      <c r="I237" s="109">
        <v>0</v>
      </c>
      <c r="J237" s="108">
        <v>1931</v>
      </c>
      <c r="K237">
        <v>86</v>
      </c>
      <c r="L237">
        <v>0</v>
      </c>
      <c r="M237" s="109">
        <v>86</v>
      </c>
      <c r="N237" s="108">
        <v>1802</v>
      </c>
      <c r="O237" s="109">
        <v>102</v>
      </c>
      <c r="P237" s="108">
        <v>3672</v>
      </c>
      <c r="Q237" s="109">
        <v>391</v>
      </c>
      <c r="R237" s="108">
        <v>10021</v>
      </c>
      <c r="S237" s="109">
        <v>579</v>
      </c>
      <c r="T237" s="108">
        <v>2018</v>
      </c>
      <c r="U237" s="109">
        <v>2016</v>
      </c>
    </row>
    <row r="238" spans="1:21" x14ac:dyDescent="0.3">
      <c r="A238" s="108" t="s">
        <v>2260</v>
      </c>
      <c r="B238" t="s">
        <v>2302</v>
      </c>
      <c r="C238" t="s">
        <v>2241</v>
      </c>
      <c r="D238">
        <v>2019</v>
      </c>
      <c r="E238" s="109" t="s">
        <v>2240</v>
      </c>
      <c r="F238" s="108">
        <v>2616</v>
      </c>
      <c r="G238">
        <v>20</v>
      </c>
      <c r="H238">
        <v>0</v>
      </c>
      <c r="I238" s="109">
        <v>20</v>
      </c>
      <c r="J238" s="108">
        <v>1931</v>
      </c>
      <c r="K238">
        <v>46</v>
      </c>
      <c r="L238">
        <v>0</v>
      </c>
      <c r="M238" s="109">
        <v>46</v>
      </c>
      <c r="N238" s="108">
        <v>1802</v>
      </c>
      <c r="O238" s="109">
        <v>463</v>
      </c>
      <c r="P238" s="108">
        <v>3672</v>
      </c>
      <c r="Q238" s="109">
        <v>169</v>
      </c>
      <c r="R238" s="108">
        <v>10021</v>
      </c>
      <c r="S238" s="109">
        <v>698</v>
      </c>
      <c r="T238" s="108">
        <v>2019</v>
      </c>
      <c r="U238" s="109">
        <v>2016</v>
      </c>
    </row>
    <row r="239" spans="1:21" x14ac:dyDescent="0.3">
      <c r="A239" s="108" t="s">
        <v>2237</v>
      </c>
      <c r="B239" t="s">
        <v>2303</v>
      </c>
      <c r="C239" t="s">
        <v>2239</v>
      </c>
      <c r="D239">
        <v>2015</v>
      </c>
      <c r="E239" s="109" t="s">
        <v>2240</v>
      </c>
      <c r="F239" s="108">
        <v>350</v>
      </c>
      <c r="G239">
        <v>0</v>
      </c>
      <c r="H239">
        <v>0</v>
      </c>
      <c r="I239" s="109">
        <v>0</v>
      </c>
      <c r="J239" s="108">
        <v>275</v>
      </c>
      <c r="K239">
        <v>8</v>
      </c>
      <c r="L239">
        <v>0</v>
      </c>
      <c r="M239" s="109">
        <v>8</v>
      </c>
      <c r="N239" s="108">
        <v>280</v>
      </c>
      <c r="O239" s="109">
        <v>0</v>
      </c>
      <c r="P239" s="108">
        <v>521</v>
      </c>
      <c r="Q239" s="109">
        <v>37</v>
      </c>
      <c r="R239" s="108">
        <v>1426</v>
      </c>
      <c r="S239" s="109">
        <v>45</v>
      </c>
      <c r="T239" s="108">
        <v>2016</v>
      </c>
      <c r="U239" s="109">
        <v>2016</v>
      </c>
    </row>
    <row r="240" spans="1:21" x14ac:dyDescent="0.3">
      <c r="A240" s="108" t="s">
        <v>2237</v>
      </c>
      <c r="B240" t="s">
        <v>2303</v>
      </c>
      <c r="C240" t="s">
        <v>2239</v>
      </c>
      <c r="D240">
        <v>2016</v>
      </c>
      <c r="E240" s="109" t="s">
        <v>2240</v>
      </c>
      <c r="F240" s="108">
        <v>350</v>
      </c>
      <c r="G240">
        <v>0</v>
      </c>
      <c r="H240">
        <v>0</v>
      </c>
      <c r="I240" s="109">
        <v>0</v>
      </c>
      <c r="J240" s="108">
        <v>275</v>
      </c>
      <c r="K240">
        <v>16</v>
      </c>
      <c r="L240">
        <v>0</v>
      </c>
      <c r="M240" s="109">
        <v>16</v>
      </c>
      <c r="N240" s="108">
        <v>280</v>
      </c>
      <c r="O240" s="109">
        <v>3</v>
      </c>
      <c r="P240" s="108">
        <v>521</v>
      </c>
      <c r="Q240" s="109">
        <v>85</v>
      </c>
      <c r="R240" s="108">
        <v>1426</v>
      </c>
      <c r="S240" s="109">
        <v>104</v>
      </c>
      <c r="T240" s="108">
        <v>2016</v>
      </c>
      <c r="U240" s="109">
        <v>2016</v>
      </c>
    </row>
    <row r="241" spans="1:21" x14ac:dyDescent="0.3">
      <c r="A241" s="108" t="s">
        <v>2237</v>
      </c>
      <c r="B241" t="s">
        <v>2303</v>
      </c>
      <c r="C241" t="s">
        <v>2239</v>
      </c>
      <c r="D241">
        <v>2017</v>
      </c>
      <c r="E241" s="109" t="s">
        <v>2240</v>
      </c>
      <c r="F241" s="108">
        <v>350</v>
      </c>
      <c r="G241">
        <v>0</v>
      </c>
      <c r="H241">
        <v>0</v>
      </c>
      <c r="I241" s="109">
        <v>0</v>
      </c>
      <c r="J241" s="108">
        <v>275</v>
      </c>
      <c r="K241">
        <v>37</v>
      </c>
      <c r="L241">
        <v>0</v>
      </c>
      <c r="M241" s="109">
        <v>37</v>
      </c>
      <c r="N241" s="108">
        <v>280</v>
      </c>
      <c r="O241" s="109">
        <v>1</v>
      </c>
      <c r="P241" s="108">
        <v>521</v>
      </c>
      <c r="Q241" s="109">
        <v>82</v>
      </c>
      <c r="R241" s="108">
        <v>1426</v>
      </c>
      <c r="S241" s="109">
        <v>120</v>
      </c>
      <c r="T241" s="108">
        <v>2017</v>
      </c>
      <c r="U241" s="109">
        <v>2016</v>
      </c>
    </row>
    <row r="242" spans="1:21" x14ac:dyDescent="0.3">
      <c r="A242" s="108" t="s">
        <v>2237</v>
      </c>
      <c r="B242" t="s">
        <v>2303</v>
      </c>
      <c r="C242" t="s">
        <v>2241</v>
      </c>
      <c r="D242">
        <v>2018</v>
      </c>
      <c r="E242" s="109" t="s">
        <v>2240</v>
      </c>
      <c r="F242" s="108">
        <v>350</v>
      </c>
      <c r="G242">
        <v>0</v>
      </c>
      <c r="H242">
        <v>0</v>
      </c>
      <c r="I242" s="109">
        <v>0</v>
      </c>
      <c r="J242" s="108">
        <v>275</v>
      </c>
      <c r="K242">
        <v>1</v>
      </c>
      <c r="L242">
        <v>0</v>
      </c>
      <c r="M242" s="109">
        <v>1</v>
      </c>
      <c r="N242" s="108">
        <v>280</v>
      </c>
      <c r="O242" s="109">
        <v>0</v>
      </c>
      <c r="P242" s="108">
        <v>521</v>
      </c>
      <c r="Q242" s="109">
        <v>95</v>
      </c>
      <c r="R242" s="108">
        <v>1426</v>
      </c>
      <c r="S242" s="109">
        <v>96</v>
      </c>
      <c r="T242" s="108">
        <v>2018</v>
      </c>
      <c r="U242" s="109">
        <v>2016</v>
      </c>
    </row>
    <row r="243" spans="1:21" x14ac:dyDescent="0.3">
      <c r="A243" s="108" t="s">
        <v>2237</v>
      </c>
      <c r="B243" t="s">
        <v>2303</v>
      </c>
      <c r="C243" t="s">
        <v>2241</v>
      </c>
      <c r="D243">
        <v>2019</v>
      </c>
      <c r="E243" s="109" t="s">
        <v>2240</v>
      </c>
      <c r="F243" s="108">
        <v>350</v>
      </c>
      <c r="G243">
        <v>0</v>
      </c>
      <c r="H243">
        <v>0</v>
      </c>
      <c r="I243" s="109">
        <v>0</v>
      </c>
      <c r="J243" s="108">
        <v>275</v>
      </c>
      <c r="K243">
        <v>24</v>
      </c>
      <c r="L243">
        <v>0</v>
      </c>
      <c r="M243" s="109">
        <v>24</v>
      </c>
      <c r="N243" s="108">
        <v>280</v>
      </c>
      <c r="O243" s="109">
        <v>8</v>
      </c>
      <c r="P243" s="108">
        <v>521</v>
      </c>
      <c r="Q243" s="109">
        <v>50</v>
      </c>
      <c r="R243" s="108">
        <v>1426</v>
      </c>
      <c r="S243" s="109">
        <v>82</v>
      </c>
      <c r="T243" s="108">
        <v>2019</v>
      </c>
      <c r="U243" s="109">
        <v>2016</v>
      </c>
    </row>
    <row r="244" spans="1:21" x14ac:dyDescent="0.3">
      <c r="A244" s="108" t="s">
        <v>2251</v>
      </c>
      <c r="B244" t="s">
        <v>2304</v>
      </c>
      <c r="C244" t="s">
        <v>2239</v>
      </c>
      <c r="D244">
        <v>2015</v>
      </c>
      <c r="E244" s="109" t="s">
        <v>2240</v>
      </c>
      <c r="F244" s="108">
        <v>131</v>
      </c>
      <c r="G244">
        <v>0</v>
      </c>
      <c r="H244">
        <v>0</v>
      </c>
      <c r="I244" s="109">
        <v>0</v>
      </c>
      <c r="J244" s="108">
        <v>84</v>
      </c>
      <c r="K244">
        <v>0</v>
      </c>
      <c r="L244">
        <v>0</v>
      </c>
      <c r="M244" s="109">
        <v>0</v>
      </c>
      <c r="N244" s="108">
        <v>89</v>
      </c>
      <c r="O244" s="109">
        <v>0</v>
      </c>
      <c r="P244" s="108">
        <v>221</v>
      </c>
      <c r="Q244" s="109">
        <v>1</v>
      </c>
      <c r="R244" s="108">
        <v>525</v>
      </c>
      <c r="S244" s="109">
        <v>1</v>
      </c>
      <c r="T244" s="108">
        <v>2016</v>
      </c>
      <c r="U244" s="109">
        <v>2016</v>
      </c>
    </row>
    <row r="245" spans="1:21" x14ac:dyDescent="0.3">
      <c r="A245" s="108" t="s">
        <v>2251</v>
      </c>
      <c r="B245" t="s">
        <v>2304</v>
      </c>
      <c r="C245" t="s">
        <v>2239</v>
      </c>
      <c r="D245">
        <v>2016</v>
      </c>
      <c r="E245" s="109" t="s">
        <v>2240</v>
      </c>
      <c r="F245" s="108">
        <v>131</v>
      </c>
      <c r="G245">
        <v>0</v>
      </c>
      <c r="H245">
        <v>0</v>
      </c>
      <c r="I245" s="109">
        <v>0</v>
      </c>
      <c r="J245" s="108">
        <v>84</v>
      </c>
      <c r="K245">
        <v>0</v>
      </c>
      <c r="L245">
        <v>0</v>
      </c>
      <c r="M245" s="109">
        <v>0</v>
      </c>
      <c r="N245" s="108">
        <v>89</v>
      </c>
      <c r="O245" s="109">
        <v>0</v>
      </c>
      <c r="P245" s="108">
        <v>221</v>
      </c>
      <c r="Q245" s="109">
        <v>3</v>
      </c>
      <c r="R245" s="108">
        <v>525</v>
      </c>
      <c r="S245" s="109">
        <v>3</v>
      </c>
      <c r="T245" s="108">
        <v>2016</v>
      </c>
      <c r="U245" s="109">
        <v>2016</v>
      </c>
    </row>
    <row r="246" spans="1:21" x14ac:dyDescent="0.3">
      <c r="A246" s="108" t="s">
        <v>2251</v>
      </c>
      <c r="B246" t="s">
        <v>2304</v>
      </c>
      <c r="C246" t="s">
        <v>2239</v>
      </c>
      <c r="D246">
        <v>2017</v>
      </c>
      <c r="E246" s="109" t="s">
        <v>2240</v>
      </c>
      <c r="F246" s="108">
        <v>131</v>
      </c>
      <c r="G246">
        <v>0</v>
      </c>
      <c r="H246">
        <v>0</v>
      </c>
      <c r="I246" s="109">
        <v>0</v>
      </c>
      <c r="J246" s="108">
        <v>84</v>
      </c>
      <c r="K246">
        <v>0</v>
      </c>
      <c r="L246">
        <v>0</v>
      </c>
      <c r="M246" s="109">
        <v>0</v>
      </c>
      <c r="N246" s="108">
        <v>89</v>
      </c>
      <c r="O246" s="109">
        <v>0</v>
      </c>
      <c r="P246" s="108">
        <v>221</v>
      </c>
      <c r="Q246" s="109">
        <v>1</v>
      </c>
      <c r="R246" s="108">
        <v>525</v>
      </c>
      <c r="S246" s="109">
        <v>1</v>
      </c>
      <c r="T246" s="108">
        <v>2017</v>
      </c>
      <c r="U246" s="109">
        <v>2016</v>
      </c>
    </row>
    <row r="247" spans="1:21" x14ac:dyDescent="0.3">
      <c r="A247" s="108" t="s">
        <v>2251</v>
      </c>
      <c r="B247" t="s">
        <v>2304</v>
      </c>
      <c r="C247" t="s">
        <v>2241</v>
      </c>
      <c r="D247">
        <v>2018</v>
      </c>
      <c r="E247" s="109" t="s">
        <v>2240</v>
      </c>
      <c r="F247" s="108">
        <v>131</v>
      </c>
      <c r="G247">
        <v>0</v>
      </c>
      <c r="H247">
        <v>0</v>
      </c>
      <c r="I247" s="109">
        <v>0</v>
      </c>
      <c r="J247" s="108">
        <v>84</v>
      </c>
      <c r="K247">
        <v>0</v>
      </c>
      <c r="L247">
        <v>0</v>
      </c>
      <c r="M247" s="109">
        <v>0</v>
      </c>
      <c r="N247" s="108">
        <v>89</v>
      </c>
      <c r="O247" s="109">
        <v>0</v>
      </c>
      <c r="P247" s="108">
        <v>221</v>
      </c>
      <c r="Q247" s="109">
        <v>8</v>
      </c>
      <c r="R247" s="108">
        <v>525</v>
      </c>
      <c r="S247" s="109">
        <v>8</v>
      </c>
      <c r="T247" s="108">
        <v>2018</v>
      </c>
      <c r="U247" s="109">
        <v>2016</v>
      </c>
    </row>
    <row r="248" spans="1:21" x14ac:dyDescent="0.3">
      <c r="A248" s="108" t="s">
        <v>2251</v>
      </c>
      <c r="B248" t="s">
        <v>2304</v>
      </c>
      <c r="C248" t="s">
        <v>2241</v>
      </c>
      <c r="D248">
        <v>2019</v>
      </c>
      <c r="E248" s="109" t="s">
        <v>2240</v>
      </c>
      <c r="F248" s="108">
        <v>131</v>
      </c>
      <c r="G248">
        <v>0</v>
      </c>
      <c r="H248">
        <v>0</v>
      </c>
      <c r="I248" s="109">
        <v>0</v>
      </c>
      <c r="J248" s="108">
        <v>84</v>
      </c>
      <c r="K248">
        <v>0</v>
      </c>
      <c r="L248">
        <v>0</v>
      </c>
      <c r="M248" s="109">
        <v>0</v>
      </c>
      <c r="N248" s="108">
        <v>89</v>
      </c>
      <c r="O248" s="109">
        <v>0</v>
      </c>
      <c r="P248" s="108">
        <v>221</v>
      </c>
      <c r="Q248" s="109">
        <v>21</v>
      </c>
      <c r="R248" s="108">
        <v>525</v>
      </c>
      <c r="S248" s="109">
        <v>21</v>
      </c>
      <c r="T248" s="108">
        <v>2019</v>
      </c>
      <c r="U248" s="109">
        <v>2016</v>
      </c>
    </row>
    <row r="249" spans="1:21" x14ac:dyDescent="0.3">
      <c r="A249" s="108" t="s">
        <v>2260</v>
      </c>
      <c r="B249" t="s">
        <v>2305</v>
      </c>
      <c r="C249" t="s">
        <v>2239</v>
      </c>
      <c r="D249">
        <v>2015</v>
      </c>
      <c r="E249" s="109" t="s">
        <v>2240</v>
      </c>
      <c r="F249" s="108">
        <v>71</v>
      </c>
      <c r="G249">
        <v>0</v>
      </c>
      <c r="H249">
        <v>0</v>
      </c>
      <c r="I249" s="109">
        <v>0</v>
      </c>
      <c r="J249" s="108">
        <v>41</v>
      </c>
      <c r="K249">
        <v>0</v>
      </c>
      <c r="L249">
        <v>0</v>
      </c>
      <c r="M249" s="109">
        <v>0</v>
      </c>
      <c r="N249" s="108">
        <v>69</v>
      </c>
      <c r="O249" s="109">
        <v>6</v>
      </c>
      <c r="P249" s="108">
        <v>191</v>
      </c>
      <c r="Q249" s="109">
        <v>0</v>
      </c>
      <c r="R249" s="108">
        <v>372</v>
      </c>
      <c r="S249" s="109">
        <v>6</v>
      </c>
      <c r="T249" s="108">
        <v>2016</v>
      </c>
      <c r="U249" s="109">
        <v>2016</v>
      </c>
    </row>
    <row r="250" spans="1:21" x14ac:dyDescent="0.3">
      <c r="A250" s="108" t="s">
        <v>2260</v>
      </c>
      <c r="B250" t="s">
        <v>2305</v>
      </c>
      <c r="C250" t="s">
        <v>2239</v>
      </c>
      <c r="D250">
        <v>2016</v>
      </c>
      <c r="E250" s="109" t="s">
        <v>2240</v>
      </c>
      <c r="F250" s="108">
        <v>71</v>
      </c>
      <c r="G250">
        <v>3</v>
      </c>
      <c r="H250">
        <v>0</v>
      </c>
      <c r="I250" s="109">
        <v>3</v>
      </c>
      <c r="J250" s="108">
        <v>41</v>
      </c>
      <c r="K250">
        <v>3</v>
      </c>
      <c r="L250">
        <v>0</v>
      </c>
      <c r="M250" s="109">
        <v>3</v>
      </c>
      <c r="N250" s="108">
        <v>69</v>
      </c>
      <c r="O250" s="109">
        <v>1</v>
      </c>
      <c r="P250" s="108">
        <v>191</v>
      </c>
      <c r="Q250" s="109">
        <v>0</v>
      </c>
      <c r="R250" s="108">
        <v>372</v>
      </c>
      <c r="S250" s="109">
        <v>7</v>
      </c>
      <c r="T250" s="108">
        <v>2016</v>
      </c>
      <c r="U250" s="109">
        <v>2016</v>
      </c>
    </row>
    <row r="251" spans="1:21" x14ac:dyDescent="0.3">
      <c r="A251" s="108" t="s">
        <v>2260</v>
      </c>
      <c r="B251" t="s">
        <v>2305</v>
      </c>
      <c r="C251" t="s">
        <v>2239</v>
      </c>
      <c r="D251">
        <v>2017</v>
      </c>
      <c r="E251" s="109" t="s">
        <v>2240</v>
      </c>
      <c r="F251" s="108">
        <v>71</v>
      </c>
      <c r="G251">
        <v>2</v>
      </c>
      <c r="H251">
        <v>0</v>
      </c>
      <c r="I251" s="109">
        <v>2</v>
      </c>
      <c r="J251" s="108">
        <v>41</v>
      </c>
      <c r="K251">
        <v>1</v>
      </c>
      <c r="L251">
        <v>0</v>
      </c>
      <c r="M251" s="109">
        <v>1</v>
      </c>
      <c r="N251" s="108">
        <v>69</v>
      </c>
      <c r="O251" s="109">
        <v>0</v>
      </c>
      <c r="P251" s="108">
        <v>191</v>
      </c>
      <c r="Q251" s="109">
        <v>1</v>
      </c>
      <c r="R251" s="108">
        <v>372</v>
      </c>
      <c r="S251" s="109">
        <v>4</v>
      </c>
      <c r="T251" s="108">
        <v>2017</v>
      </c>
      <c r="U251" s="109">
        <v>2016</v>
      </c>
    </row>
    <row r="252" spans="1:21" x14ac:dyDescent="0.3">
      <c r="A252" s="108" t="s">
        <v>2260</v>
      </c>
      <c r="B252" t="s">
        <v>2305</v>
      </c>
      <c r="C252" t="s">
        <v>2241</v>
      </c>
      <c r="D252">
        <v>2018</v>
      </c>
      <c r="E252" s="109" t="s">
        <v>2240</v>
      </c>
      <c r="F252" s="108">
        <v>71</v>
      </c>
      <c r="G252">
        <v>0</v>
      </c>
      <c r="H252">
        <v>0</v>
      </c>
      <c r="I252" s="109">
        <v>0</v>
      </c>
      <c r="J252" s="108">
        <v>41</v>
      </c>
      <c r="K252">
        <v>25</v>
      </c>
      <c r="L252">
        <v>0</v>
      </c>
      <c r="M252" s="109">
        <v>25</v>
      </c>
      <c r="N252" s="108">
        <v>69</v>
      </c>
      <c r="O252" s="109">
        <v>0</v>
      </c>
      <c r="P252" s="108">
        <v>191</v>
      </c>
      <c r="Q252" s="109">
        <v>0</v>
      </c>
      <c r="R252" s="108">
        <v>372</v>
      </c>
      <c r="S252" s="109">
        <v>25</v>
      </c>
      <c r="T252" s="108">
        <v>2018</v>
      </c>
      <c r="U252" s="109">
        <v>2016</v>
      </c>
    </row>
    <row r="253" spans="1:21" x14ac:dyDescent="0.3">
      <c r="A253" s="110" t="s">
        <v>2260</v>
      </c>
      <c r="B253" s="111" t="s">
        <v>2305</v>
      </c>
      <c r="C253" s="111" t="s">
        <v>2241</v>
      </c>
      <c r="D253" s="111">
        <v>2019</v>
      </c>
      <c r="E253" s="112" t="s">
        <v>2240</v>
      </c>
      <c r="F253" s="110">
        <v>71</v>
      </c>
      <c r="G253" s="111">
        <v>0</v>
      </c>
      <c r="H253" s="111">
        <v>0</v>
      </c>
      <c r="I253" s="112">
        <v>0</v>
      </c>
      <c r="J253" s="110">
        <v>41</v>
      </c>
      <c r="K253" s="111">
        <v>37</v>
      </c>
      <c r="L253" s="111">
        <v>0</v>
      </c>
      <c r="M253" s="112">
        <v>37</v>
      </c>
      <c r="N253" s="110">
        <v>69</v>
      </c>
      <c r="O253" s="112">
        <v>17</v>
      </c>
      <c r="P253" s="110">
        <v>191</v>
      </c>
      <c r="Q253" s="112">
        <v>0</v>
      </c>
      <c r="R253" s="110">
        <v>372</v>
      </c>
      <c r="S253" s="112">
        <v>54</v>
      </c>
      <c r="T253" s="110">
        <v>2019</v>
      </c>
      <c r="U253" s="112">
        <v>2016</v>
      </c>
    </row>
  </sheetData>
  <pageMargins left="0.7" right="0.7" top="0.75" bottom="0.75" header="0.3" footer="0.3"/>
  <pageSetup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AB44C-CD37-4AF9-ACDB-8D70113275DD}">
  <sheetPr>
    <tabColor theme="1"/>
  </sheetPr>
  <dimension ref="A1:D83"/>
  <sheetViews>
    <sheetView workbookViewId="0"/>
  </sheetViews>
  <sheetFormatPr defaultColWidth="8.88671875" defaultRowHeight="14.4" x14ac:dyDescent="0.3"/>
  <cols>
    <col min="1" max="1" width="82.109375" customWidth="1"/>
    <col min="2" max="2" width="20.77734375" customWidth="1"/>
    <col min="3" max="3" width="18.109375" customWidth="1"/>
  </cols>
  <sheetData>
    <row r="1" spans="1:4" ht="23.4" x14ac:dyDescent="0.45">
      <c r="A1" s="273" t="s">
        <v>2430</v>
      </c>
    </row>
    <row r="2" spans="1:4" x14ac:dyDescent="0.3">
      <c r="A2" t="s">
        <v>2479</v>
      </c>
    </row>
    <row r="3" spans="1:4" x14ac:dyDescent="0.3">
      <c r="A3" t="s">
        <v>2572</v>
      </c>
    </row>
    <row r="4" spans="1:4" x14ac:dyDescent="0.3">
      <c r="A4" t="s">
        <v>2306</v>
      </c>
      <c r="B4" t="str">
        <f>Overview!B2</f>
        <v>Unincorporated Kings County</v>
      </c>
    </row>
    <row r="5" spans="1:4" x14ac:dyDescent="0.3">
      <c r="A5" t="s">
        <v>2307</v>
      </c>
      <c r="B5" t="s">
        <v>2308</v>
      </c>
      <c r="C5" t="s">
        <v>2309</v>
      </c>
      <c r="D5" t="s">
        <v>167</v>
      </c>
    </row>
    <row r="6" spans="1:4" x14ac:dyDescent="0.3">
      <c r="A6" t="s">
        <v>2310</v>
      </c>
      <c r="B6" s="2">
        <v>285</v>
      </c>
      <c r="C6" s="2">
        <v>760</v>
      </c>
      <c r="D6" s="2">
        <v>1045</v>
      </c>
    </row>
    <row r="7" spans="1:4" x14ac:dyDescent="0.3">
      <c r="A7" t="s">
        <v>2311</v>
      </c>
      <c r="B7" s="2">
        <v>395</v>
      </c>
      <c r="C7" s="2">
        <v>720</v>
      </c>
      <c r="D7" s="2">
        <v>1115</v>
      </c>
    </row>
    <row r="8" spans="1:4" x14ac:dyDescent="0.3">
      <c r="A8" t="s">
        <v>2312</v>
      </c>
      <c r="B8" s="2">
        <v>465</v>
      </c>
      <c r="C8" s="2">
        <v>1435</v>
      </c>
      <c r="D8" s="2">
        <v>1900</v>
      </c>
    </row>
    <row r="9" spans="1:4" x14ac:dyDescent="0.3">
      <c r="A9" t="s">
        <v>2313</v>
      </c>
      <c r="B9" s="2">
        <v>340</v>
      </c>
      <c r="C9" s="2">
        <v>570</v>
      </c>
      <c r="D9" s="2">
        <v>910</v>
      </c>
    </row>
    <row r="10" spans="1:4" x14ac:dyDescent="0.3">
      <c r="A10" t="s">
        <v>2314</v>
      </c>
      <c r="B10" s="2">
        <v>2865</v>
      </c>
      <c r="C10" s="2">
        <v>1915</v>
      </c>
      <c r="D10" s="2">
        <v>4780</v>
      </c>
    </row>
    <row r="11" spans="1:4" x14ac:dyDescent="0.3">
      <c r="A11" t="s">
        <v>167</v>
      </c>
      <c r="B11" s="2">
        <v>4360</v>
      </c>
      <c r="C11" s="2">
        <v>5405</v>
      </c>
      <c r="D11" s="2">
        <v>9765</v>
      </c>
    </row>
    <row r="13" spans="1:4" x14ac:dyDescent="0.3">
      <c r="A13" t="s">
        <v>2315</v>
      </c>
      <c r="B13" t="s">
        <v>2308</v>
      </c>
      <c r="C13" t="s">
        <v>2309</v>
      </c>
      <c r="D13" t="s">
        <v>167</v>
      </c>
    </row>
    <row r="14" spans="1:4" x14ac:dyDescent="0.3">
      <c r="A14" t="s">
        <v>2316</v>
      </c>
      <c r="B14" s="2">
        <v>1060</v>
      </c>
      <c r="C14" s="2">
        <v>2465</v>
      </c>
      <c r="D14" s="2">
        <v>3525</v>
      </c>
    </row>
    <row r="15" spans="1:4" x14ac:dyDescent="0.3">
      <c r="A15" t="s">
        <v>2317</v>
      </c>
      <c r="B15" s="2">
        <v>3295</v>
      </c>
      <c r="C15" s="2">
        <v>2945</v>
      </c>
      <c r="D15" s="2">
        <v>6240</v>
      </c>
    </row>
    <row r="16" spans="1:4" x14ac:dyDescent="0.3">
      <c r="A16" t="s">
        <v>167</v>
      </c>
      <c r="B16" s="2">
        <v>4360</v>
      </c>
      <c r="C16" s="2">
        <v>5405</v>
      </c>
      <c r="D16" s="2">
        <v>9765</v>
      </c>
    </row>
    <row r="18" spans="1:4" x14ac:dyDescent="0.3">
      <c r="A18" t="s">
        <v>2318</v>
      </c>
      <c r="B18" t="s">
        <v>2308</v>
      </c>
      <c r="C18" t="s">
        <v>2309</v>
      </c>
      <c r="D18" t="s">
        <v>167</v>
      </c>
    </row>
    <row r="19" spans="1:4" x14ac:dyDescent="0.3">
      <c r="A19" t="s">
        <v>2319</v>
      </c>
      <c r="B19" s="2">
        <v>670</v>
      </c>
      <c r="C19" s="2">
        <v>1430</v>
      </c>
      <c r="D19" s="2">
        <v>2100</v>
      </c>
    </row>
    <row r="20" spans="1:4" x14ac:dyDescent="0.3">
      <c r="A20" t="s">
        <v>2320</v>
      </c>
      <c r="B20" s="2">
        <v>3685</v>
      </c>
      <c r="C20" s="2">
        <v>3985</v>
      </c>
      <c r="D20" s="2">
        <v>7670</v>
      </c>
    </row>
    <row r="21" spans="1:4" x14ac:dyDescent="0.3">
      <c r="A21" t="s">
        <v>167</v>
      </c>
      <c r="B21" s="2">
        <v>4360</v>
      </c>
      <c r="C21" s="2">
        <v>5405</v>
      </c>
      <c r="D21" s="2">
        <v>9765</v>
      </c>
    </row>
    <row r="23" spans="1:4" x14ac:dyDescent="0.3">
      <c r="A23" t="s">
        <v>2321</v>
      </c>
      <c r="B23" t="s">
        <v>2308</v>
      </c>
      <c r="C23" t="s">
        <v>2309</v>
      </c>
      <c r="D23" t="s">
        <v>167</v>
      </c>
    </row>
    <row r="24" spans="1:4" x14ac:dyDescent="0.3">
      <c r="A24" t="s">
        <v>2322</v>
      </c>
      <c r="B24" s="2">
        <v>3420</v>
      </c>
      <c r="C24" s="2">
        <v>3105</v>
      </c>
      <c r="D24" s="2">
        <v>6525</v>
      </c>
    </row>
    <row r="25" spans="1:4" x14ac:dyDescent="0.3">
      <c r="A25" t="s">
        <v>1329</v>
      </c>
      <c r="B25" s="2">
        <v>431</v>
      </c>
      <c r="C25" s="2">
        <v>1135</v>
      </c>
      <c r="D25" s="2">
        <v>1566</v>
      </c>
    </row>
    <row r="26" spans="1:4" x14ac:dyDescent="0.3">
      <c r="A26" t="s">
        <v>1330</v>
      </c>
      <c r="B26" s="2">
        <v>461</v>
      </c>
      <c r="C26" s="2">
        <v>1055</v>
      </c>
      <c r="D26" s="2">
        <v>1516</v>
      </c>
    </row>
    <row r="27" spans="1:4" x14ac:dyDescent="0.3">
      <c r="A27" t="s">
        <v>2323</v>
      </c>
      <c r="B27">
        <v>35</v>
      </c>
      <c r="C27" s="2">
        <v>115</v>
      </c>
      <c r="D27" s="2">
        <v>150</v>
      </c>
    </row>
    <row r="28" spans="1:4" x14ac:dyDescent="0.3">
      <c r="A28" t="s">
        <v>167</v>
      </c>
      <c r="B28" s="2">
        <v>4360</v>
      </c>
      <c r="C28" s="2">
        <v>5405</v>
      </c>
      <c r="D28" s="2">
        <v>9765</v>
      </c>
    </row>
    <row r="30" spans="1:4" x14ac:dyDescent="0.3">
      <c r="A30" t="s">
        <v>2324</v>
      </c>
      <c r="B30" t="s">
        <v>2316</v>
      </c>
      <c r="C30" t="s">
        <v>2317</v>
      </c>
      <c r="D30" t="s">
        <v>167</v>
      </c>
    </row>
    <row r="31" spans="1:4" x14ac:dyDescent="0.3">
      <c r="A31" t="s">
        <v>2310</v>
      </c>
      <c r="B31" s="2">
        <v>845</v>
      </c>
      <c r="C31" s="2">
        <v>210</v>
      </c>
      <c r="D31" s="2">
        <v>1045</v>
      </c>
    </row>
    <row r="32" spans="1:4" x14ac:dyDescent="0.3">
      <c r="A32" t="s">
        <v>2311</v>
      </c>
      <c r="B32" s="2">
        <v>805</v>
      </c>
      <c r="C32" s="2">
        <v>325</v>
      </c>
      <c r="D32" s="2">
        <v>1115</v>
      </c>
    </row>
    <row r="33" spans="1:4" x14ac:dyDescent="0.3">
      <c r="A33" t="s">
        <v>2312</v>
      </c>
      <c r="B33" s="2">
        <v>1080</v>
      </c>
      <c r="C33" s="2">
        <v>815</v>
      </c>
      <c r="D33" s="2">
        <v>1900</v>
      </c>
    </row>
    <row r="34" spans="1:4" x14ac:dyDescent="0.3">
      <c r="A34" t="s">
        <v>2313</v>
      </c>
      <c r="B34" s="2">
        <v>310</v>
      </c>
      <c r="C34" s="2">
        <v>600</v>
      </c>
      <c r="D34" s="2">
        <v>910</v>
      </c>
    </row>
    <row r="35" spans="1:4" x14ac:dyDescent="0.3">
      <c r="A35" t="s">
        <v>2314</v>
      </c>
      <c r="B35" s="2">
        <v>500</v>
      </c>
      <c r="C35" s="2">
        <v>4275</v>
      </c>
      <c r="D35" s="2">
        <v>4780</v>
      </c>
    </row>
    <row r="36" spans="1:4" x14ac:dyDescent="0.3">
      <c r="A36" t="s">
        <v>167</v>
      </c>
      <c r="B36" s="2">
        <v>3525</v>
      </c>
      <c r="C36" s="2">
        <v>6240</v>
      </c>
      <c r="D36" s="2">
        <v>9765</v>
      </c>
    </row>
    <row r="38" spans="1:4" x14ac:dyDescent="0.3">
      <c r="A38" t="s">
        <v>2325</v>
      </c>
      <c r="B38" t="s">
        <v>2316</v>
      </c>
      <c r="C38" t="s">
        <v>2317</v>
      </c>
      <c r="D38" t="s">
        <v>167</v>
      </c>
    </row>
    <row r="39" spans="1:4" x14ac:dyDescent="0.3">
      <c r="A39" t="s">
        <v>2310</v>
      </c>
      <c r="B39" s="2">
        <v>590</v>
      </c>
      <c r="C39" s="2">
        <v>170</v>
      </c>
      <c r="D39" s="2">
        <v>760</v>
      </c>
    </row>
    <row r="40" spans="1:4" x14ac:dyDescent="0.3">
      <c r="A40" t="s">
        <v>2311</v>
      </c>
      <c r="B40" s="2">
        <v>525</v>
      </c>
      <c r="C40" s="2">
        <v>205</v>
      </c>
      <c r="D40" s="2">
        <v>720</v>
      </c>
    </row>
    <row r="41" spans="1:4" x14ac:dyDescent="0.3">
      <c r="A41" t="s">
        <v>2312</v>
      </c>
      <c r="B41" s="2">
        <v>905</v>
      </c>
      <c r="C41" s="2">
        <v>530</v>
      </c>
      <c r="D41" s="2">
        <v>1435</v>
      </c>
    </row>
    <row r="42" spans="1:4" x14ac:dyDescent="0.3">
      <c r="A42" t="s">
        <v>2313</v>
      </c>
      <c r="B42" s="2">
        <v>225</v>
      </c>
      <c r="C42" s="2">
        <v>345</v>
      </c>
      <c r="D42" s="2">
        <v>570</v>
      </c>
    </row>
    <row r="43" spans="1:4" x14ac:dyDescent="0.3">
      <c r="A43" t="s">
        <v>2314</v>
      </c>
      <c r="B43" s="2">
        <v>225</v>
      </c>
      <c r="C43" s="2">
        <v>1685</v>
      </c>
      <c r="D43" s="2">
        <v>1915</v>
      </c>
    </row>
    <row r="44" spans="1:4" x14ac:dyDescent="0.3">
      <c r="A44" t="s">
        <v>167</v>
      </c>
      <c r="B44" s="2">
        <v>2465</v>
      </c>
      <c r="C44" s="2">
        <v>2945</v>
      </c>
      <c r="D44" s="2">
        <v>5405</v>
      </c>
    </row>
    <row r="46" spans="1:4" x14ac:dyDescent="0.3">
      <c r="A46" t="s">
        <v>2326</v>
      </c>
      <c r="B46" t="s">
        <v>2316</v>
      </c>
      <c r="C46" t="s">
        <v>2317</v>
      </c>
      <c r="D46" t="s">
        <v>2573</v>
      </c>
    </row>
    <row r="47" spans="1:4" x14ac:dyDescent="0.3">
      <c r="A47" t="s">
        <v>2310</v>
      </c>
      <c r="B47" s="2">
        <v>255</v>
      </c>
      <c r="C47">
        <v>40</v>
      </c>
      <c r="D47" s="2">
        <v>285</v>
      </c>
    </row>
    <row r="48" spans="1:4" x14ac:dyDescent="0.3">
      <c r="A48" t="s">
        <v>2311</v>
      </c>
      <c r="B48" s="2">
        <v>280</v>
      </c>
      <c r="C48" s="2">
        <v>120</v>
      </c>
      <c r="D48" s="2">
        <v>395</v>
      </c>
    </row>
    <row r="49" spans="1:4" x14ac:dyDescent="0.3">
      <c r="A49" t="s">
        <v>2312</v>
      </c>
      <c r="B49" s="2">
        <v>175</v>
      </c>
      <c r="C49" s="2">
        <v>285</v>
      </c>
      <c r="D49" s="2">
        <v>465</v>
      </c>
    </row>
    <row r="50" spans="1:4" x14ac:dyDescent="0.3">
      <c r="A50" t="s">
        <v>2313</v>
      </c>
      <c r="B50" s="2">
        <v>85</v>
      </c>
      <c r="C50" s="2">
        <v>255</v>
      </c>
      <c r="D50" s="2">
        <v>340</v>
      </c>
    </row>
    <row r="51" spans="1:4" x14ac:dyDescent="0.3">
      <c r="A51" t="s">
        <v>2314</v>
      </c>
      <c r="B51" s="2">
        <v>275</v>
      </c>
      <c r="C51" s="2">
        <v>2590</v>
      </c>
      <c r="D51" s="2">
        <v>2865</v>
      </c>
    </row>
    <row r="52" spans="1:4" x14ac:dyDescent="0.3">
      <c r="A52" t="s">
        <v>167</v>
      </c>
      <c r="B52" s="2">
        <v>1060</v>
      </c>
      <c r="C52" s="2">
        <v>3295</v>
      </c>
      <c r="D52" s="2">
        <v>4360</v>
      </c>
    </row>
    <row r="54" spans="1:4" x14ac:dyDescent="0.3">
      <c r="A54" t="s">
        <v>2327</v>
      </c>
      <c r="B54" t="s">
        <v>2574</v>
      </c>
      <c r="C54" t="s">
        <v>2575</v>
      </c>
      <c r="D54" t="s">
        <v>167</v>
      </c>
    </row>
    <row r="55" spans="1:4" x14ac:dyDescent="0.3">
      <c r="A55" t="s">
        <v>2310</v>
      </c>
      <c r="B55" s="2">
        <v>840</v>
      </c>
      <c r="C55" s="2">
        <v>670</v>
      </c>
      <c r="D55" s="2">
        <v>1045</v>
      </c>
    </row>
    <row r="56" spans="1:4" x14ac:dyDescent="0.3">
      <c r="A56" t="s">
        <v>2311</v>
      </c>
      <c r="B56" s="2">
        <v>755</v>
      </c>
      <c r="C56" s="2">
        <v>525</v>
      </c>
      <c r="D56" s="2">
        <v>1115</v>
      </c>
    </row>
    <row r="57" spans="1:4" x14ac:dyDescent="0.3">
      <c r="A57" t="s">
        <v>2312</v>
      </c>
      <c r="B57" s="2">
        <v>995</v>
      </c>
      <c r="C57" s="2">
        <v>255</v>
      </c>
      <c r="D57" s="2">
        <v>1900</v>
      </c>
    </row>
    <row r="58" spans="1:4" x14ac:dyDescent="0.3">
      <c r="A58" t="s">
        <v>2313</v>
      </c>
      <c r="B58" s="2">
        <v>245</v>
      </c>
      <c r="C58">
        <v>10</v>
      </c>
      <c r="D58" s="2">
        <v>910</v>
      </c>
    </row>
    <row r="59" spans="1:4" x14ac:dyDescent="0.3">
      <c r="A59" t="s">
        <v>2314</v>
      </c>
      <c r="B59" s="2">
        <v>271</v>
      </c>
      <c r="C59">
        <v>56</v>
      </c>
      <c r="D59" s="2">
        <v>4780</v>
      </c>
    </row>
    <row r="60" spans="1:4" x14ac:dyDescent="0.3">
      <c r="A60" t="s">
        <v>167</v>
      </c>
      <c r="B60" s="2">
        <v>3106</v>
      </c>
      <c r="C60" s="2">
        <v>1516</v>
      </c>
      <c r="D60" s="2">
        <v>9765</v>
      </c>
    </row>
    <row r="62" spans="1:4" x14ac:dyDescent="0.3">
      <c r="A62" t="s">
        <v>2328</v>
      </c>
      <c r="B62" t="s">
        <v>2574</v>
      </c>
      <c r="C62" t="s">
        <v>2575</v>
      </c>
      <c r="D62" t="s">
        <v>167</v>
      </c>
    </row>
    <row r="63" spans="1:4" x14ac:dyDescent="0.3">
      <c r="A63" t="s">
        <v>2310</v>
      </c>
      <c r="B63" s="2">
        <v>595</v>
      </c>
      <c r="C63" s="2">
        <v>500</v>
      </c>
      <c r="D63" s="2">
        <v>760</v>
      </c>
    </row>
    <row r="64" spans="1:4" x14ac:dyDescent="0.3">
      <c r="A64" t="s">
        <v>2311</v>
      </c>
      <c r="B64" s="2">
        <v>475</v>
      </c>
      <c r="C64" s="2">
        <v>345</v>
      </c>
      <c r="D64" s="2">
        <v>720</v>
      </c>
    </row>
    <row r="65" spans="1:4" x14ac:dyDescent="0.3">
      <c r="A65" t="s">
        <v>2312</v>
      </c>
      <c r="B65" s="2">
        <v>815</v>
      </c>
      <c r="C65" s="2">
        <v>210</v>
      </c>
      <c r="D65" s="2">
        <v>1435</v>
      </c>
    </row>
    <row r="66" spans="1:4" x14ac:dyDescent="0.3">
      <c r="A66" t="s">
        <v>2313</v>
      </c>
      <c r="B66" s="2">
        <v>200</v>
      </c>
      <c r="C66">
        <v>0</v>
      </c>
      <c r="D66" s="2">
        <v>570</v>
      </c>
    </row>
    <row r="67" spans="1:4" x14ac:dyDescent="0.3">
      <c r="A67" t="s">
        <v>2314</v>
      </c>
      <c r="B67" s="2">
        <v>105</v>
      </c>
      <c r="C67">
        <v>0</v>
      </c>
      <c r="D67" s="2">
        <v>1915</v>
      </c>
    </row>
    <row r="68" spans="1:4" x14ac:dyDescent="0.3">
      <c r="A68" t="s">
        <v>167</v>
      </c>
      <c r="B68" s="2">
        <v>2190</v>
      </c>
      <c r="C68" s="2">
        <v>1055</v>
      </c>
      <c r="D68" s="2">
        <v>5405</v>
      </c>
    </row>
    <row r="70" spans="1:4" x14ac:dyDescent="0.3">
      <c r="A70" t="s">
        <v>2329</v>
      </c>
      <c r="B70" t="s">
        <v>2574</v>
      </c>
      <c r="C70" t="s">
        <v>2575</v>
      </c>
      <c r="D70" t="s">
        <v>167</v>
      </c>
    </row>
    <row r="71" spans="1:4" x14ac:dyDescent="0.3">
      <c r="A71" t="s">
        <v>2310</v>
      </c>
      <c r="B71" s="2">
        <v>241</v>
      </c>
      <c r="C71" s="2">
        <v>170</v>
      </c>
      <c r="D71" s="2">
        <v>285</v>
      </c>
    </row>
    <row r="72" spans="1:4" x14ac:dyDescent="0.3">
      <c r="A72" t="s">
        <v>2311</v>
      </c>
      <c r="B72" s="2">
        <v>285</v>
      </c>
      <c r="C72" s="2">
        <v>185</v>
      </c>
      <c r="D72" s="2">
        <v>395</v>
      </c>
    </row>
    <row r="73" spans="1:4" x14ac:dyDescent="0.3">
      <c r="A73" t="s">
        <v>2312</v>
      </c>
      <c r="B73" s="2">
        <v>165</v>
      </c>
      <c r="C73" s="2">
        <v>45</v>
      </c>
      <c r="D73" s="2">
        <v>465</v>
      </c>
    </row>
    <row r="74" spans="1:4" x14ac:dyDescent="0.3">
      <c r="A74" t="s">
        <v>2313</v>
      </c>
      <c r="B74" s="2">
        <v>35</v>
      </c>
      <c r="C74">
        <v>5</v>
      </c>
      <c r="D74" s="2">
        <v>340</v>
      </c>
    </row>
    <row r="75" spans="1:4" x14ac:dyDescent="0.3">
      <c r="A75" t="s">
        <v>2314</v>
      </c>
      <c r="B75" s="2">
        <v>166</v>
      </c>
      <c r="C75">
        <v>56</v>
      </c>
      <c r="D75" s="2">
        <v>2865</v>
      </c>
    </row>
    <row r="76" spans="1:4" x14ac:dyDescent="0.3">
      <c r="A76" t="s">
        <v>167</v>
      </c>
      <c r="B76" s="2">
        <v>892</v>
      </c>
      <c r="C76" s="2">
        <v>461</v>
      </c>
      <c r="D76" s="2">
        <v>4360</v>
      </c>
    </row>
    <row r="78" spans="1:4" x14ac:dyDescent="0.3">
      <c r="A78" t="s">
        <v>2330</v>
      </c>
    </row>
    <row r="80" spans="1:4" x14ac:dyDescent="0.3">
      <c r="A80" t="s">
        <v>2331</v>
      </c>
    </row>
    <row r="82" spans="1:1" x14ac:dyDescent="0.3">
      <c r="A82" t="s">
        <v>2332</v>
      </c>
    </row>
    <row r="83" spans="1:1" x14ac:dyDescent="0.3">
      <c r="A83" t="s">
        <v>2333</v>
      </c>
    </row>
  </sheetData>
  <pageMargins left="0.7" right="0.7" top="0.75" bottom="0.75" header="0.3" footer="0.3"/>
  <pageSetup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8F230-CCBB-4175-A483-3B2EA2E5F2FB}">
  <sheetPr>
    <tabColor theme="1"/>
  </sheetPr>
  <dimension ref="A1:H59"/>
  <sheetViews>
    <sheetView workbookViewId="0"/>
  </sheetViews>
  <sheetFormatPr defaultColWidth="8.88671875" defaultRowHeight="14.4" x14ac:dyDescent="0.3"/>
  <cols>
    <col min="6" max="6" width="52.109375" bestFit="1" customWidth="1"/>
    <col min="7" max="7" width="47.33203125" bestFit="1" customWidth="1"/>
    <col min="8" max="8" width="15.21875" customWidth="1"/>
  </cols>
  <sheetData>
    <row r="1" spans="1:8" ht="21" x14ac:dyDescent="0.4">
      <c r="A1" s="272" t="s">
        <v>2334</v>
      </c>
    </row>
    <row r="2" spans="1:8" x14ac:dyDescent="0.3">
      <c r="A2" t="s">
        <v>2335</v>
      </c>
      <c r="B2" t="s">
        <v>2336</v>
      </c>
      <c r="C2" t="s">
        <v>2337</v>
      </c>
      <c r="D2" t="s">
        <v>2338</v>
      </c>
      <c r="E2" t="s">
        <v>2339</v>
      </c>
      <c r="F2" t="s">
        <v>2340</v>
      </c>
      <c r="G2" t="s">
        <v>2341</v>
      </c>
      <c r="H2" t="s">
        <v>2342</v>
      </c>
    </row>
    <row r="3" spans="1:8" x14ac:dyDescent="0.3">
      <c r="A3" t="s">
        <v>2343</v>
      </c>
      <c r="B3">
        <v>6</v>
      </c>
      <c r="C3" t="s">
        <v>2246</v>
      </c>
      <c r="D3">
        <v>31</v>
      </c>
      <c r="E3" t="s">
        <v>2344</v>
      </c>
      <c r="F3" t="s">
        <v>2345</v>
      </c>
      <c r="H3" s="2">
        <v>507</v>
      </c>
    </row>
    <row r="4" spans="1:8" x14ac:dyDescent="0.3">
      <c r="A4" t="s">
        <v>2343</v>
      </c>
      <c r="B4">
        <v>6</v>
      </c>
      <c r="C4" t="s">
        <v>2246</v>
      </c>
      <c r="D4">
        <v>31</v>
      </c>
      <c r="E4" t="s">
        <v>2344</v>
      </c>
      <c r="F4" t="s">
        <v>2345</v>
      </c>
      <c r="G4" t="s">
        <v>2346</v>
      </c>
      <c r="H4">
        <v>112</v>
      </c>
    </row>
    <row r="5" spans="1:8" x14ac:dyDescent="0.3">
      <c r="A5" t="s">
        <v>2343</v>
      </c>
      <c r="B5">
        <v>6</v>
      </c>
      <c r="C5" t="s">
        <v>2246</v>
      </c>
      <c r="D5">
        <v>31</v>
      </c>
      <c r="E5" t="s">
        <v>2344</v>
      </c>
      <c r="F5" t="s">
        <v>2345</v>
      </c>
      <c r="G5" t="s">
        <v>2347</v>
      </c>
      <c r="H5">
        <v>56</v>
      </c>
    </row>
    <row r="6" spans="1:8" x14ac:dyDescent="0.3">
      <c r="A6" t="s">
        <v>2343</v>
      </c>
      <c r="B6">
        <v>6</v>
      </c>
      <c r="C6" t="s">
        <v>2246</v>
      </c>
      <c r="D6">
        <v>31</v>
      </c>
      <c r="E6" t="s">
        <v>2344</v>
      </c>
      <c r="F6" t="s">
        <v>2345</v>
      </c>
      <c r="G6" t="s">
        <v>2348</v>
      </c>
      <c r="H6">
        <v>86</v>
      </c>
    </row>
    <row r="7" spans="1:8" x14ac:dyDescent="0.3">
      <c r="A7" t="s">
        <v>2343</v>
      </c>
      <c r="B7">
        <v>6</v>
      </c>
      <c r="C7" t="s">
        <v>2246</v>
      </c>
      <c r="D7">
        <v>31</v>
      </c>
      <c r="E7" t="s">
        <v>2344</v>
      </c>
      <c r="F7" t="s">
        <v>2345</v>
      </c>
      <c r="G7" t="s">
        <v>2349</v>
      </c>
      <c r="H7">
        <v>97</v>
      </c>
    </row>
    <row r="8" spans="1:8" x14ac:dyDescent="0.3">
      <c r="A8" t="s">
        <v>2343</v>
      </c>
      <c r="B8">
        <v>6</v>
      </c>
      <c r="C8" t="s">
        <v>2246</v>
      </c>
      <c r="D8">
        <v>31</v>
      </c>
      <c r="E8" t="s">
        <v>2344</v>
      </c>
      <c r="F8" t="s">
        <v>2345</v>
      </c>
      <c r="G8" t="s">
        <v>2350</v>
      </c>
      <c r="H8">
        <v>156</v>
      </c>
    </row>
    <row r="9" spans="1:8" x14ac:dyDescent="0.3">
      <c r="A9" t="s">
        <v>2343</v>
      </c>
      <c r="B9">
        <v>6</v>
      </c>
      <c r="C9" t="s">
        <v>2246</v>
      </c>
      <c r="D9">
        <v>31</v>
      </c>
      <c r="E9" t="s">
        <v>2344</v>
      </c>
      <c r="F9" t="s">
        <v>2345</v>
      </c>
      <c r="G9" t="s">
        <v>2351</v>
      </c>
      <c r="H9">
        <v>159</v>
      </c>
    </row>
    <row r="10" spans="1:8" x14ac:dyDescent="0.3">
      <c r="A10" t="s">
        <v>2343</v>
      </c>
      <c r="B10">
        <v>6</v>
      </c>
      <c r="C10" t="s">
        <v>2246</v>
      </c>
      <c r="D10">
        <v>31</v>
      </c>
      <c r="E10" t="s">
        <v>2344</v>
      </c>
      <c r="F10" t="s">
        <v>2352</v>
      </c>
      <c r="H10" s="2">
        <v>6998</v>
      </c>
    </row>
    <row r="11" spans="1:8" x14ac:dyDescent="0.3">
      <c r="A11" t="s">
        <v>2343</v>
      </c>
      <c r="B11">
        <v>6</v>
      </c>
      <c r="C11" t="s">
        <v>2246</v>
      </c>
      <c r="D11">
        <v>31</v>
      </c>
      <c r="E11" t="s">
        <v>2344</v>
      </c>
      <c r="F11" t="s">
        <v>2352</v>
      </c>
      <c r="G11" t="s">
        <v>2346</v>
      </c>
      <c r="H11">
        <v>112</v>
      </c>
    </row>
    <row r="12" spans="1:8" x14ac:dyDescent="0.3">
      <c r="A12" t="s">
        <v>2343</v>
      </c>
      <c r="B12">
        <v>6</v>
      </c>
      <c r="C12" t="s">
        <v>2246</v>
      </c>
      <c r="D12">
        <v>31</v>
      </c>
      <c r="E12" t="s">
        <v>2344</v>
      </c>
      <c r="F12" t="s">
        <v>2352</v>
      </c>
      <c r="G12" t="s">
        <v>2347</v>
      </c>
      <c r="H12">
        <v>112</v>
      </c>
    </row>
    <row r="13" spans="1:8" x14ac:dyDescent="0.3">
      <c r="A13" t="s">
        <v>2343</v>
      </c>
      <c r="B13">
        <v>6</v>
      </c>
      <c r="C13" t="s">
        <v>2246</v>
      </c>
      <c r="D13">
        <v>31</v>
      </c>
      <c r="E13" t="s">
        <v>2344</v>
      </c>
      <c r="F13" t="s">
        <v>2352</v>
      </c>
      <c r="G13" t="s">
        <v>2348</v>
      </c>
      <c r="H13" s="2">
        <v>297</v>
      </c>
    </row>
    <row r="14" spans="1:8" x14ac:dyDescent="0.3">
      <c r="A14" t="s">
        <v>2343</v>
      </c>
      <c r="B14">
        <v>6</v>
      </c>
      <c r="C14" t="s">
        <v>2246</v>
      </c>
      <c r="D14">
        <v>31</v>
      </c>
      <c r="E14" t="s">
        <v>2344</v>
      </c>
      <c r="F14" t="s">
        <v>2352</v>
      </c>
      <c r="G14" t="s">
        <v>2349</v>
      </c>
      <c r="H14" s="2">
        <v>657</v>
      </c>
    </row>
    <row r="15" spans="1:8" x14ac:dyDescent="0.3">
      <c r="A15" t="s">
        <v>2343</v>
      </c>
      <c r="B15">
        <v>6</v>
      </c>
      <c r="C15" t="s">
        <v>2246</v>
      </c>
      <c r="D15">
        <v>31</v>
      </c>
      <c r="E15" t="s">
        <v>2344</v>
      </c>
      <c r="F15" t="s">
        <v>2352</v>
      </c>
      <c r="G15" t="s">
        <v>2350</v>
      </c>
      <c r="H15" s="2">
        <v>5820</v>
      </c>
    </row>
    <row r="16" spans="1:8" x14ac:dyDescent="0.3">
      <c r="A16" t="s">
        <v>2343</v>
      </c>
      <c r="B16">
        <v>6</v>
      </c>
      <c r="C16" t="s">
        <v>2246</v>
      </c>
      <c r="D16">
        <v>31</v>
      </c>
      <c r="E16" t="s">
        <v>2344</v>
      </c>
      <c r="F16" t="s">
        <v>2353</v>
      </c>
      <c r="H16" s="2" t="s">
        <v>2578</v>
      </c>
    </row>
    <row r="17" spans="1:8" x14ac:dyDescent="0.3">
      <c r="A17" t="s">
        <v>2343</v>
      </c>
      <c r="B17">
        <v>6</v>
      </c>
      <c r="C17" t="s">
        <v>2246</v>
      </c>
      <c r="D17">
        <v>31</v>
      </c>
      <c r="E17" t="s">
        <v>2344</v>
      </c>
      <c r="F17" t="s">
        <v>2353</v>
      </c>
      <c r="G17" t="s">
        <v>2351</v>
      </c>
      <c r="H17" s="2" t="s">
        <v>2578</v>
      </c>
    </row>
    <row r="18" spans="1:8" x14ac:dyDescent="0.3">
      <c r="A18" t="s">
        <v>2343</v>
      </c>
      <c r="B18">
        <v>6</v>
      </c>
      <c r="C18" t="s">
        <v>2246</v>
      </c>
      <c r="D18">
        <v>31</v>
      </c>
      <c r="E18" t="s">
        <v>2344</v>
      </c>
      <c r="F18" t="s">
        <v>2354</v>
      </c>
      <c r="H18" s="2">
        <v>371</v>
      </c>
    </row>
    <row r="19" spans="1:8" x14ac:dyDescent="0.3">
      <c r="A19" t="s">
        <v>2343</v>
      </c>
      <c r="B19">
        <v>6</v>
      </c>
      <c r="C19" t="s">
        <v>2246</v>
      </c>
      <c r="D19">
        <v>31</v>
      </c>
      <c r="E19" t="s">
        <v>2344</v>
      </c>
      <c r="F19" t="s">
        <v>2354</v>
      </c>
      <c r="G19" t="s">
        <v>2346</v>
      </c>
      <c r="H19">
        <v>65</v>
      </c>
    </row>
    <row r="20" spans="1:8" x14ac:dyDescent="0.3">
      <c r="A20" t="s">
        <v>2343</v>
      </c>
      <c r="B20">
        <v>6</v>
      </c>
      <c r="C20" t="s">
        <v>2246</v>
      </c>
      <c r="D20">
        <v>31</v>
      </c>
      <c r="E20" t="s">
        <v>2344</v>
      </c>
      <c r="F20" t="s">
        <v>2354</v>
      </c>
      <c r="G20" t="s">
        <v>2347</v>
      </c>
      <c r="H20">
        <v>51</v>
      </c>
    </row>
    <row r="21" spans="1:8" x14ac:dyDescent="0.3">
      <c r="A21" t="s">
        <v>2343</v>
      </c>
      <c r="B21">
        <v>6</v>
      </c>
      <c r="C21" t="s">
        <v>2246</v>
      </c>
      <c r="D21">
        <v>31</v>
      </c>
      <c r="E21" t="s">
        <v>2344</v>
      </c>
      <c r="F21" t="s">
        <v>2354</v>
      </c>
      <c r="G21" t="s">
        <v>2348</v>
      </c>
      <c r="H21">
        <v>71</v>
      </c>
    </row>
    <row r="22" spans="1:8" x14ac:dyDescent="0.3">
      <c r="A22" t="s">
        <v>2343</v>
      </c>
      <c r="B22">
        <v>6</v>
      </c>
      <c r="C22" t="s">
        <v>2246</v>
      </c>
      <c r="D22">
        <v>31</v>
      </c>
      <c r="E22" t="s">
        <v>2344</v>
      </c>
      <c r="F22" t="s">
        <v>2354</v>
      </c>
      <c r="G22" t="s">
        <v>2349</v>
      </c>
      <c r="H22">
        <v>88</v>
      </c>
    </row>
    <row r="23" spans="1:8" x14ac:dyDescent="0.3">
      <c r="A23" t="s">
        <v>2343</v>
      </c>
      <c r="B23">
        <v>6</v>
      </c>
      <c r="C23" t="s">
        <v>2246</v>
      </c>
      <c r="D23">
        <v>31</v>
      </c>
      <c r="E23" t="s">
        <v>2344</v>
      </c>
      <c r="F23" t="s">
        <v>2354</v>
      </c>
      <c r="G23" t="s">
        <v>2350</v>
      </c>
      <c r="H23">
        <v>96</v>
      </c>
    </row>
    <row r="24" spans="1:8" x14ac:dyDescent="0.3">
      <c r="A24" t="s">
        <v>2343</v>
      </c>
      <c r="B24">
        <v>6</v>
      </c>
      <c r="C24" t="s">
        <v>2246</v>
      </c>
      <c r="D24">
        <v>31</v>
      </c>
      <c r="E24" t="s">
        <v>2344</v>
      </c>
      <c r="F24" t="s">
        <v>2354</v>
      </c>
      <c r="G24" t="s">
        <v>2355</v>
      </c>
      <c r="H24">
        <v>212</v>
      </c>
    </row>
    <row r="25" spans="1:8" x14ac:dyDescent="0.3">
      <c r="A25" t="s">
        <v>2343</v>
      </c>
      <c r="B25">
        <v>6</v>
      </c>
      <c r="C25" t="s">
        <v>2246</v>
      </c>
      <c r="D25">
        <v>31</v>
      </c>
      <c r="E25" t="s">
        <v>2344</v>
      </c>
      <c r="F25" t="s">
        <v>2356</v>
      </c>
      <c r="H25" s="2">
        <v>4080</v>
      </c>
    </row>
    <row r="26" spans="1:8" x14ac:dyDescent="0.3">
      <c r="A26" t="s">
        <v>2343</v>
      </c>
      <c r="B26">
        <v>6</v>
      </c>
      <c r="C26" t="s">
        <v>2246</v>
      </c>
      <c r="D26">
        <v>31</v>
      </c>
      <c r="E26" t="s">
        <v>2344</v>
      </c>
      <c r="F26" t="s">
        <v>2356</v>
      </c>
      <c r="G26" t="s">
        <v>2346</v>
      </c>
      <c r="H26">
        <v>65</v>
      </c>
    </row>
    <row r="27" spans="1:8" x14ac:dyDescent="0.3">
      <c r="A27" t="s">
        <v>2343</v>
      </c>
      <c r="B27">
        <v>6</v>
      </c>
      <c r="C27" t="s">
        <v>2246</v>
      </c>
      <c r="D27">
        <v>31</v>
      </c>
      <c r="E27" t="s">
        <v>2344</v>
      </c>
      <c r="F27" t="s">
        <v>2356</v>
      </c>
      <c r="G27" t="s">
        <v>2347</v>
      </c>
      <c r="H27">
        <v>102</v>
      </c>
    </row>
    <row r="28" spans="1:8" x14ac:dyDescent="0.3">
      <c r="A28" t="s">
        <v>2343</v>
      </c>
      <c r="B28">
        <v>6</v>
      </c>
      <c r="C28" t="s">
        <v>2246</v>
      </c>
      <c r="D28">
        <v>31</v>
      </c>
      <c r="E28" t="s">
        <v>2344</v>
      </c>
      <c r="F28" t="s">
        <v>2356</v>
      </c>
      <c r="G28" t="s">
        <v>2348</v>
      </c>
      <c r="H28" s="2">
        <v>246</v>
      </c>
    </row>
    <row r="29" spans="1:8" x14ac:dyDescent="0.3">
      <c r="A29" t="s">
        <v>2343</v>
      </c>
      <c r="B29">
        <v>6</v>
      </c>
      <c r="C29" t="s">
        <v>2246</v>
      </c>
      <c r="D29">
        <v>31</v>
      </c>
      <c r="E29" t="s">
        <v>2344</v>
      </c>
      <c r="F29" t="s">
        <v>2356</v>
      </c>
      <c r="G29" t="s">
        <v>2349</v>
      </c>
      <c r="H29" s="2">
        <v>621</v>
      </c>
    </row>
    <row r="30" spans="1:8" x14ac:dyDescent="0.3">
      <c r="A30" t="s">
        <v>2343</v>
      </c>
      <c r="B30">
        <v>6</v>
      </c>
      <c r="C30" t="s">
        <v>2246</v>
      </c>
      <c r="D30">
        <v>31</v>
      </c>
      <c r="E30" t="s">
        <v>2344</v>
      </c>
      <c r="F30" t="s">
        <v>2356</v>
      </c>
      <c r="G30" t="s">
        <v>2350</v>
      </c>
      <c r="H30" s="2">
        <v>3046</v>
      </c>
    </row>
    <row r="31" spans="1:8" x14ac:dyDescent="0.3">
      <c r="A31" t="s">
        <v>2343</v>
      </c>
      <c r="B31">
        <v>6</v>
      </c>
      <c r="C31" t="s">
        <v>2246</v>
      </c>
      <c r="D31">
        <v>31</v>
      </c>
      <c r="E31" t="s">
        <v>2344</v>
      </c>
      <c r="F31" t="s">
        <v>2356</v>
      </c>
      <c r="G31" t="s">
        <v>2355</v>
      </c>
      <c r="H31" s="2">
        <v>1410</v>
      </c>
    </row>
    <row r="32" spans="1:8" x14ac:dyDescent="0.3">
      <c r="A32" t="s">
        <v>2343</v>
      </c>
      <c r="B32">
        <v>6</v>
      </c>
      <c r="C32" t="s">
        <v>2246</v>
      </c>
      <c r="D32">
        <v>31</v>
      </c>
      <c r="E32" t="s">
        <v>2344</v>
      </c>
      <c r="F32" t="s">
        <v>2356</v>
      </c>
      <c r="G32" t="s">
        <v>2351</v>
      </c>
      <c r="H32" s="2">
        <v>2670</v>
      </c>
    </row>
    <row r="33" spans="1:8" x14ac:dyDescent="0.3">
      <c r="A33" t="s">
        <v>2343</v>
      </c>
      <c r="B33">
        <v>6</v>
      </c>
      <c r="C33" t="s">
        <v>2246</v>
      </c>
      <c r="D33">
        <v>31</v>
      </c>
      <c r="E33" t="s">
        <v>2344</v>
      </c>
      <c r="F33" t="s">
        <v>2357</v>
      </c>
      <c r="H33" s="2">
        <v>295</v>
      </c>
    </row>
    <row r="34" spans="1:8" x14ac:dyDescent="0.3">
      <c r="A34" t="s">
        <v>2343</v>
      </c>
      <c r="B34">
        <v>6</v>
      </c>
      <c r="C34" t="s">
        <v>2246</v>
      </c>
      <c r="D34">
        <v>31</v>
      </c>
      <c r="E34" t="s">
        <v>2344</v>
      </c>
      <c r="F34" t="s">
        <v>2357</v>
      </c>
      <c r="G34" t="s">
        <v>2346</v>
      </c>
      <c r="H34">
        <v>97</v>
      </c>
    </row>
    <row r="35" spans="1:8" x14ac:dyDescent="0.3">
      <c r="A35" t="s">
        <v>2343</v>
      </c>
      <c r="B35">
        <v>6</v>
      </c>
      <c r="C35" t="s">
        <v>2246</v>
      </c>
      <c r="D35">
        <v>31</v>
      </c>
      <c r="E35" t="s">
        <v>2344</v>
      </c>
      <c r="F35" t="s">
        <v>2357</v>
      </c>
      <c r="G35" t="s">
        <v>2347</v>
      </c>
      <c r="H35">
        <v>47</v>
      </c>
    </row>
    <row r="36" spans="1:8" x14ac:dyDescent="0.3">
      <c r="A36" t="s">
        <v>2343</v>
      </c>
      <c r="B36">
        <v>6</v>
      </c>
      <c r="C36" t="s">
        <v>2246</v>
      </c>
      <c r="D36">
        <v>31</v>
      </c>
      <c r="E36" t="s">
        <v>2344</v>
      </c>
      <c r="F36" t="s">
        <v>2357</v>
      </c>
      <c r="G36" t="s">
        <v>2348</v>
      </c>
      <c r="H36">
        <v>50</v>
      </c>
    </row>
    <row r="37" spans="1:8" x14ac:dyDescent="0.3">
      <c r="A37" t="s">
        <v>2343</v>
      </c>
      <c r="B37">
        <v>6</v>
      </c>
      <c r="C37" t="s">
        <v>2246</v>
      </c>
      <c r="D37">
        <v>31</v>
      </c>
      <c r="E37" t="s">
        <v>2344</v>
      </c>
      <c r="F37" t="s">
        <v>2357</v>
      </c>
      <c r="G37" t="s">
        <v>2349</v>
      </c>
      <c r="H37">
        <v>52</v>
      </c>
    </row>
    <row r="38" spans="1:8" x14ac:dyDescent="0.3">
      <c r="A38" t="s">
        <v>2343</v>
      </c>
      <c r="B38">
        <v>6</v>
      </c>
      <c r="C38" t="s">
        <v>2246</v>
      </c>
      <c r="D38">
        <v>31</v>
      </c>
      <c r="E38" t="s">
        <v>2344</v>
      </c>
      <c r="F38" t="s">
        <v>2357</v>
      </c>
      <c r="G38" t="s">
        <v>2350</v>
      </c>
      <c r="H38">
        <v>49</v>
      </c>
    </row>
    <row r="39" spans="1:8" x14ac:dyDescent="0.3">
      <c r="A39" t="s">
        <v>2343</v>
      </c>
      <c r="B39">
        <v>6</v>
      </c>
      <c r="C39" t="s">
        <v>2246</v>
      </c>
      <c r="D39">
        <v>31</v>
      </c>
      <c r="E39" t="s">
        <v>2344</v>
      </c>
      <c r="F39" t="s">
        <v>2357</v>
      </c>
      <c r="G39" t="s">
        <v>2358</v>
      </c>
      <c r="H39">
        <v>136</v>
      </c>
    </row>
    <row r="40" spans="1:8" x14ac:dyDescent="0.3">
      <c r="A40" t="s">
        <v>2343</v>
      </c>
      <c r="B40">
        <v>6</v>
      </c>
      <c r="C40" t="s">
        <v>2246</v>
      </c>
      <c r="D40">
        <v>31</v>
      </c>
      <c r="E40" t="s">
        <v>2344</v>
      </c>
      <c r="F40" t="s">
        <v>2359</v>
      </c>
      <c r="H40" s="2">
        <v>2918</v>
      </c>
    </row>
    <row r="41" spans="1:8" x14ac:dyDescent="0.3">
      <c r="A41" t="s">
        <v>2343</v>
      </c>
      <c r="B41">
        <v>6</v>
      </c>
      <c r="C41" t="s">
        <v>2246</v>
      </c>
      <c r="D41">
        <v>31</v>
      </c>
      <c r="E41" t="s">
        <v>2344</v>
      </c>
      <c r="F41" t="s">
        <v>2359</v>
      </c>
      <c r="G41" t="s">
        <v>2346</v>
      </c>
      <c r="H41">
        <v>97</v>
      </c>
    </row>
    <row r="42" spans="1:8" x14ac:dyDescent="0.3">
      <c r="A42" t="s">
        <v>2343</v>
      </c>
      <c r="B42">
        <v>6</v>
      </c>
      <c r="C42" t="s">
        <v>2246</v>
      </c>
      <c r="D42">
        <v>31</v>
      </c>
      <c r="E42" t="s">
        <v>2344</v>
      </c>
      <c r="F42" t="s">
        <v>2359</v>
      </c>
      <c r="G42" t="s">
        <v>2347</v>
      </c>
      <c r="H42">
        <v>94</v>
      </c>
    </row>
    <row r="43" spans="1:8" x14ac:dyDescent="0.3">
      <c r="A43" t="s">
        <v>2343</v>
      </c>
      <c r="B43">
        <v>6</v>
      </c>
      <c r="C43" t="s">
        <v>2246</v>
      </c>
      <c r="D43">
        <v>31</v>
      </c>
      <c r="E43" t="s">
        <v>2344</v>
      </c>
      <c r="F43" t="s">
        <v>2359</v>
      </c>
      <c r="G43" t="s">
        <v>2348</v>
      </c>
      <c r="H43">
        <v>169</v>
      </c>
    </row>
    <row r="44" spans="1:8" x14ac:dyDescent="0.3">
      <c r="A44" t="s">
        <v>2343</v>
      </c>
      <c r="B44">
        <v>6</v>
      </c>
      <c r="C44" t="s">
        <v>2246</v>
      </c>
      <c r="D44">
        <v>31</v>
      </c>
      <c r="E44" t="s">
        <v>2344</v>
      </c>
      <c r="F44" t="s">
        <v>2359</v>
      </c>
      <c r="G44" t="s">
        <v>2349</v>
      </c>
      <c r="H44" s="2">
        <v>317</v>
      </c>
    </row>
    <row r="45" spans="1:8" x14ac:dyDescent="0.3">
      <c r="A45" t="s">
        <v>2343</v>
      </c>
      <c r="B45">
        <v>6</v>
      </c>
      <c r="C45" t="s">
        <v>2246</v>
      </c>
      <c r="D45">
        <v>31</v>
      </c>
      <c r="E45" t="s">
        <v>2344</v>
      </c>
      <c r="F45" t="s">
        <v>2359</v>
      </c>
      <c r="G45" t="s">
        <v>2350</v>
      </c>
      <c r="H45" s="2">
        <v>2241</v>
      </c>
    </row>
    <row r="46" spans="1:8" x14ac:dyDescent="0.3">
      <c r="A46" t="s">
        <v>2343</v>
      </c>
      <c r="B46">
        <v>6</v>
      </c>
      <c r="C46" t="s">
        <v>2246</v>
      </c>
      <c r="D46">
        <v>31</v>
      </c>
      <c r="E46" t="s">
        <v>2344</v>
      </c>
      <c r="F46" t="s">
        <v>2359</v>
      </c>
      <c r="G46" t="s">
        <v>2358</v>
      </c>
      <c r="H46" s="2">
        <v>504</v>
      </c>
    </row>
    <row r="47" spans="1:8" x14ac:dyDescent="0.3">
      <c r="A47" t="s">
        <v>2343</v>
      </c>
      <c r="B47">
        <v>6</v>
      </c>
      <c r="C47" t="s">
        <v>2246</v>
      </c>
      <c r="D47">
        <v>31</v>
      </c>
      <c r="E47" t="s">
        <v>2344</v>
      </c>
      <c r="F47" t="s">
        <v>2359</v>
      </c>
      <c r="G47" t="s">
        <v>2351</v>
      </c>
      <c r="H47" s="2">
        <v>2414</v>
      </c>
    </row>
    <row r="48" spans="1:8" x14ac:dyDescent="0.3">
      <c r="A48" t="s">
        <v>2343</v>
      </c>
      <c r="B48">
        <v>6</v>
      </c>
      <c r="C48" t="s">
        <v>2246</v>
      </c>
      <c r="D48">
        <v>31</v>
      </c>
      <c r="E48" t="s">
        <v>2344</v>
      </c>
      <c r="F48" t="s">
        <v>2360</v>
      </c>
    </row>
    <row r="49" spans="1:8" x14ac:dyDescent="0.3">
      <c r="A49" t="s">
        <v>2343</v>
      </c>
      <c r="B49">
        <v>6</v>
      </c>
      <c r="C49" t="s">
        <v>2246</v>
      </c>
      <c r="D49">
        <v>31</v>
      </c>
      <c r="E49" t="s">
        <v>2344</v>
      </c>
      <c r="F49" t="s">
        <v>2360</v>
      </c>
      <c r="G49" t="s">
        <v>2355</v>
      </c>
      <c r="H49" s="2" t="s">
        <v>2578</v>
      </c>
    </row>
    <row r="50" spans="1:8" x14ac:dyDescent="0.3">
      <c r="A50" t="s">
        <v>2343</v>
      </c>
      <c r="B50">
        <v>6</v>
      </c>
      <c r="C50" t="s">
        <v>2246</v>
      </c>
      <c r="D50">
        <v>31</v>
      </c>
      <c r="E50" t="s">
        <v>2344</v>
      </c>
      <c r="F50" t="s">
        <v>2361</v>
      </c>
    </row>
    <row r="51" spans="1:8" x14ac:dyDescent="0.3">
      <c r="A51" t="s">
        <v>2343</v>
      </c>
      <c r="B51">
        <v>6</v>
      </c>
      <c r="C51" t="s">
        <v>2246</v>
      </c>
      <c r="D51">
        <v>31</v>
      </c>
      <c r="E51" t="s">
        <v>2344</v>
      </c>
      <c r="F51" t="s">
        <v>2361</v>
      </c>
      <c r="G51" t="s">
        <v>2358</v>
      </c>
      <c r="H51" s="2">
        <v>2925000</v>
      </c>
    </row>
    <row r="52" spans="1:8" x14ac:dyDescent="0.3">
      <c r="A52" t="s">
        <v>2343</v>
      </c>
      <c r="B52">
        <v>6</v>
      </c>
      <c r="C52" t="s">
        <v>2246</v>
      </c>
      <c r="D52">
        <v>31</v>
      </c>
      <c r="E52" t="s">
        <v>2344</v>
      </c>
      <c r="F52" t="s">
        <v>2362</v>
      </c>
      <c r="H52">
        <v>53</v>
      </c>
    </row>
    <row r="53" spans="1:8" x14ac:dyDescent="0.3">
      <c r="A53" t="s">
        <v>2343</v>
      </c>
      <c r="B53">
        <v>6</v>
      </c>
      <c r="C53" t="s">
        <v>2246</v>
      </c>
      <c r="D53">
        <v>31</v>
      </c>
      <c r="E53" t="s">
        <v>2344</v>
      </c>
      <c r="F53" t="s">
        <v>2362</v>
      </c>
      <c r="G53" t="s">
        <v>2363</v>
      </c>
      <c r="H53">
        <v>37</v>
      </c>
    </row>
    <row r="54" spans="1:8" x14ac:dyDescent="0.3">
      <c r="A54" t="s">
        <v>2343</v>
      </c>
      <c r="B54">
        <v>6</v>
      </c>
      <c r="C54" t="s">
        <v>2246</v>
      </c>
      <c r="D54">
        <v>31</v>
      </c>
      <c r="E54" t="s">
        <v>2344</v>
      </c>
      <c r="F54" t="s">
        <v>2362</v>
      </c>
      <c r="G54" t="s">
        <v>2364</v>
      </c>
      <c r="H54">
        <v>16</v>
      </c>
    </row>
    <row r="55" spans="1:8" x14ac:dyDescent="0.3">
      <c r="A55" t="s">
        <v>2343</v>
      </c>
      <c r="B55">
        <v>6</v>
      </c>
      <c r="C55" t="s">
        <v>2246</v>
      </c>
      <c r="D55">
        <v>31</v>
      </c>
      <c r="E55" t="s">
        <v>2344</v>
      </c>
      <c r="F55" t="s">
        <v>2365</v>
      </c>
      <c r="H55" s="2">
        <v>2271</v>
      </c>
    </row>
    <row r="56" spans="1:8" x14ac:dyDescent="0.3">
      <c r="A56" t="s">
        <v>2343</v>
      </c>
      <c r="B56">
        <v>6</v>
      </c>
      <c r="C56" t="s">
        <v>2246</v>
      </c>
      <c r="D56">
        <v>31</v>
      </c>
      <c r="E56" t="s">
        <v>2344</v>
      </c>
      <c r="F56" t="s">
        <v>2365</v>
      </c>
      <c r="G56" t="s">
        <v>2363</v>
      </c>
      <c r="H56" s="2">
        <v>2021</v>
      </c>
    </row>
    <row r="57" spans="1:8" x14ac:dyDescent="0.3">
      <c r="A57" t="s">
        <v>2343</v>
      </c>
      <c r="B57">
        <v>6</v>
      </c>
      <c r="C57" t="s">
        <v>2246</v>
      </c>
      <c r="D57">
        <v>31</v>
      </c>
      <c r="E57" t="s">
        <v>2344</v>
      </c>
      <c r="F57" t="s">
        <v>2365</v>
      </c>
      <c r="G57" t="s">
        <v>2364</v>
      </c>
      <c r="H57" s="2">
        <v>250</v>
      </c>
    </row>
    <row r="58" spans="1:8" x14ac:dyDescent="0.3">
      <c r="A58" t="s">
        <v>2343</v>
      </c>
      <c r="B58">
        <v>6</v>
      </c>
      <c r="C58" t="s">
        <v>2246</v>
      </c>
      <c r="D58">
        <v>31</v>
      </c>
      <c r="E58" t="s">
        <v>2344</v>
      </c>
      <c r="F58" t="s">
        <v>2366</v>
      </c>
      <c r="H58" s="2">
        <v>348</v>
      </c>
    </row>
    <row r="59" spans="1:8" x14ac:dyDescent="0.3">
      <c r="A59" t="s">
        <v>2343</v>
      </c>
      <c r="B59">
        <v>6</v>
      </c>
      <c r="C59" t="s">
        <v>2246</v>
      </c>
      <c r="D59">
        <v>31</v>
      </c>
      <c r="E59" t="s">
        <v>2344</v>
      </c>
      <c r="F59" t="s">
        <v>2367</v>
      </c>
      <c r="H59" s="2">
        <v>671</v>
      </c>
    </row>
  </sheetData>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0C623-9531-46BB-8EB1-2186516BBB37}">
  <sheetPr>
    <tabColor theme="1"/>
  </sheetPr>
  <dimension ref="A1:K588"/>
  <sheetViews>
    <sheetView zoomScale="80" zoomScaleNormal="80" workbookViewId="0">
      <pane ySplit="2" topLeftCell="A546" activePane="bottomLeft" state="frozen"/>
      <selection activeCell="E1" sqref="E1"/>
      <selection pane="bottomLeft" activeCell="D583" sqref="D583"/>
    </sheetView>
  </sheetViews>
  <sheetFormatPr defaultColWidth="8.88671875" defaultRowHeight="14.4" x14ac:dyDescent="0.3"/>
  <cols>
    <col min="1" max="1" width="34.77734375" customWidth="1"/>
    <col min="2" max="2" width="21.6640625" customWidth="1"/>
    <col min="3" max="3" width="15.109375" bestFit="1" customWidth="1"/>
    <col min="4" max="4" width="16.33203125" customWidth="1"/>
    <col min="5" max="5" width="41.44140625" customWidth="1"/>
    <col min="6" max="6" width="39.77734375" customWidth="1"/>
    <col min="7" max="7" width="32" customWidth="1"/>
    <col min="8" max="8" width="33.77734375" customWidth="1"/>
    <col min="9" max="9" width="29.88671875" customWidth="1"/>
    <col min="10" max="10" width="19.44140625" customWidth="1"/>
    <col min="11" max="11" width="26" customWidth="1"/>
  </cols>
  <sheetData>
    <row r="1" spans="1:11" ht="21" x14ac:dyDescent="0.4">
      <c r="A1" s="272" t="s">
        <v>2432</v>
      </c>
    </row>
    <row r="2" spans="1:11" x14ac:dyDescent="0.3">
      <c r="A2" s="274" t="s">
        <v>317</v>
      </c>
      <c r="B2" t="s">
        <v>318</v>
      </c>
      <c r="C2" t="s">
        <v>319</v>
      </c>
      <c r="D2" t="s">
        <v>320</v>
      </c>
      <c r="E2" t="s">
        <v>321</v>
      </c>
      <c r="F2" t="s">
        <v>322</v>
      </c>
      <c r="G2" t="s">
        <v>323</v>
      </c>
      <c r="H2" t="s">
        <v>324</v>
      </c>
      <c r="I2" t="s">
        <v>325</v>
      </c>
      <c r="J2" t="s">
        <v>326</v>
      </c>
      <c r="K2" t="s">
        <v>327</v>
      </c>
    </row>
    <row r="3" spans="1:11" x14ac:dyDescent="0.3">
      <c r="A3" t="s">
        <v>328</v>
      </c>
      <c r="B3" s="68" t="s">
        <v>329</v>
      </c>
      <c r="C3">
        <v>197</v>
      </c>
      <c r="D3">
        <v>232</v>
      </c>
      <c r="E3">
        <v>342</v>
      </c>
      <c r="F3">
        <v>23</v>
      </c>
      <c r="G3">
        <v>37</v>
      </c>
      <c r="H3">
        <v>0</v>
      </c>
      <c r="I3">
        <v>25</v>
      </c>
      <c r="J3">
        <v>5</v>
      </c>
      <c r="K3">
        <v>34791</v>
      </c>
    </row>
    <row r="4" spans="1:11" x14ac:dyDescent="0.3">
      <c r="A4" t="s">
        <v>330</v>
      </c>
      <c r="B4" s="68" t="s">
        <v>331</v>
      </c>
      <c r="C4">
        <v>123</v>
      </c>
      <c r="D4">
        <v>101</v>
      </c>
      <c r="E4">
        <v>221</v>
      </c>
      <c r="F4">
        <v>5</v>
      </c>
      <c r="G4">
        <v>0</v>
      </c>
      <c r="H4">
        <v>0</v>
      </c>
      <c r="I4">
        <v>0</v>
      </c>
      <c r="J4">
        <v>0</v>
      </c>
      <c r="K4">
        <v>26021</v>
      </c>
    </row>
    <row r="5" spans="1:11" x14ac:dyDescent="0.3">
      <c r="A5" t="s">
        <v>332</v>
      </c>
      <c r="B5" s="68" t="s">
        <v>333</v>
      </c>
      <c r="C5">
        <v>272</v>
      </c>
      <c r="D5">
        <v>300</v>
      </c>
      <c r="E5">
        <v>502</v>
      </c>
      <c r="F5">
        <v>51</v>
      </c>
      <c r="G5">
        <v>10</v>
      </c>
      <c r="H5">
        <v>0</v>
      </c>
      <c r="I5">
        <v>5</v>
      </c>
      <c r="J5">
        <v>5</v>
      </c>
      <c r="K5">
        <v>79827</v>
      </c>
    </row>
    <row r="6" spans="1:11" x14ac:dyDescent="0.3">
      <c r="A6" t="s">
        <v>334</v>
      </c>
      <c r="B6" s="68" t="s">
        <v>335</v>
      </c>
      <c r="C6">
        <v>65</v>
      </c>
      <c r="D6">
        <v>38</v>
      </c>
      <c r="E6">
        <v>95</v>
      </c>
      <c r="F6">
        <v>5</v>
      </c>
      <c r="G6">
        <v>0</v>
      </c>
      <c r="H6">
        <v>0</v>
      </c>
      <c r="I6">
        <v>0</v>
      </c>
      <c r="J6">
        <v>5</v>
      </c>
      <c r="K6">
        <v>21404</v>
      </c>
    </row>
    <row r="7" spans="1:11" x14ac:dyDescent="0.3">
      <c r="A7" t="s">
        <v>336</v>
      </c>
      <c r="B7" s="68" t="s">
        <v>337</v>
      </c>
      <c r="C7">
        <v>396</v>
      </c>
      <c r="D7">
        <v>353</v>
      </c>
      <c r="E7">
        <v>670</v>
      </c>
      <c r="F7">
        <v>38</v>
      </c>
      <c r="G7">
        <v>25</v>
      </c>
      <c r="H7">
        <v>0</v>
      </c>
      <c r="I7">
        <v>10</v>
      </c>
      <c r="J7">
        <v>10</v>
      </c>
      <c r="K7">
        <v>84254</v>
      </c>
    </row>
    <row r="8" spans="1:11" x14ac:dyDescent="0.3">
      <c r="A8" t="s">
        <v>338</v>
      </c>
      <c r="B8" s="68" t="s">
        <v>339</v>
      </c>
      <c r="C8">
        <v>149</v>
      </c>
      <c r="D8">
        <v>133</v>
      </c>
      <c r="E8">
        <v>258</v>
      </c>
      <c r="F8">
        <v>18</v>
      </c>
      <c r="G8">
        <v>0</v>
      </c>
      <c r="H8">
        <v>0</v>
      </c>
      <c r="I8">
        <v>5</v>
      </c>
      <c r="J8">
        <v>0</v>
      </c>
      <c r="K8">
        <v>51940</v>
      </c>
    </row>
    <row r="9" spans="1:11" x14ac:dyDescent="0.3">
      <c r="A9" t="s">
        <v>340</v>
      </c>
      <c r="B9" s="68" t="s">
        <v>341</v>
      </c>
      <c r="C9">
        <v>18</v>
      </c>
      <c r="D9">
        <v>29</v>
      </c>
      <c r="E9">
        <v>33</v>
      </c>
      <c r="F9">
        <v>5</v>
      </c>
      <c r="G9">
        <v>0</v>
      </c>
      <c r="H9">
        <v>0</v>
      </c>
      <c r="I9">
        <v>5</v>
      </c>
      <c r="J9">
        <v>5</v>
      </c>
      <c r="K9">
        <v>5152</v>
      </c>
    </row>
    <row r="10" spans="1:11" x14ac:dyDescent="0.3">
      <c r="A10" t="s">
        <v>342</v>
      </c>
      <c r="B10" s="68" t="s">
        <v>343</v>
      </c>
      <c r="C10">
        <v>0</v>
      </c>
      <c r="D10">
        <v>5</v>
      </c>
      <c r="E10">
        <v>5</v>
      </c>
      <c r="F10">
        <v>0</v>
      </c>
      <c r="G10">
        <v>0</v>
      </c>
      <c r="H10">
        <v>0</v>
      </c>
      <c r="I10">
        <v>0</v>
      </c>
      <c r="J10">
        <v>0</v>
      </c>
      <c r="K10">
        <v>136</v>
      </c>
    </row>
    <row r="11" spans="1:11" x14ac:dyDescent="0.3">
      <c r="A11" t="s">
        <v>344</v>
      </c>
      <c r="B11" s="68" t="s">
        <v>345</v>
      </c>
      <c r="C11">
        <v>104</v>
      </c>
      <c r="D11">
        <v>110</v>
      </c>
      <c r="E11">
        <v>188</v>
      </c>
      <c r="F11">
        <v>14</v>
      </c>
      <c r="G11">
        <v>5</v>
      </c>
      <c r="H11">
        <v>0</v>
      </c>
      <c r="I11">
        <v>5</v>
      </c>
      <c r="J11">
        <v>0</v>
      </c>
      <c r="K11">
        <v>20295</v>
      </c>
    </row>
    <row r="12" spans="1:11" x14ac:dyDescent="0.3">
      <c r="A12" t="s">
        <v>346</v>
      </c>
      <c r="B12" s="68" t="s">
        <v>347</v>
      </c>
      <c r="C12">
        <v>1418</v>
      </c>
      <c r="D12">
        <v>1968</v>
      </c>
      <c r="E12">
        <v>2485</v>
      </c>
      <c r="F12">
        <v>233</v>
      </c>
      <c r="G12">
        <v>425</v>
      </c>
      <c r="H12">
        <v>147</v>
      </c>
      <c r="I12">
        <v>59</v>
      </c>
      <c r="J12">
        <v>41</v>
      </c>
      <c r="K12">
        <v>370560</v>
      </c>
    </row>
    <row r="13" spans="1:11" x14ac:dyDescent="0.3">
      <c r="A13" t="s">
        <v>348</v>
      </c>
      <c r="B13" s="68" t="s">
        <v>349</v>
      </c>
      <c r="C13">
        <v>194</v>
      </c>
      <c r="D13">
        <v>206</v>
      </c>
      <c r="E13">
        <v>319</v>
      </c>
      <c r="F13">
        <v>53</v>
      </c>
      <c r="G13">
        <v>18</v>
      </c>
      <c r="H13">
        <v>0</v>
      </c>
      <c r="I13">
        <v>5</v>
      </c>
      <c r="J13">
        <v>0</v>
      </c>
      <c r="K13">
        <v>23670</v>
      </c>
    </row>
    <row r="14" spans="1:11" x14ac:dyDescent="0.3">
      <c r="A14" t="s">
        <v>350</v>
      </c>
      <c r="B14" s="68" t="s">
        <v>351</v>
      </c>
      <c r="C14">
        <v>22</v>
      </c>
      <c r="D14">
        <v>19</v>
      </c>
      <c r="E14">
        <v>35</v>
      </c>
      <c r="F14">
        <v>5</v>
      </c>
      <c r="G14">
        <v>0</v>
      </c>
      <c r="H14">
        <v>0</v>
      </c>
      <c r="I14">
        <v>0</v>
      </c>
      <c r="J14">
        <v>0</v>
      </c>
      <c r="K14">
        <v>5418</v>
      </c>
    </row>
    <row r="15" spans="1:11" x14ac:dyDescent="0.3">
      <c r="A15" t="s">
        <v>352</v>
      </c>
      <c r="B15" s="68" t="s">
        <v>353</v>
      </c>
      <c r="C15">
        <v>605</v>
      </c>
      <c r="D15">
        <v>873</v>
      </c>
      <c r="E15">
        <v>1029</v>
      </c>
      <c r="F15">
        <v>76</v>
      </c>
      <c r="G15">
        <v>267</v>
      </c>
      <c r="H15">
        <v>64</v>
      </c>
      <c r="I15">
        <v>29</v>
      </c>
      <c r="J15">
        <v>10</v>
      </c>
      <c r="K15">
        <v>111458</v>
      </c>
    </row>
    <row r="16" spans="1:11" x14ac:dyDescent="0.3">
      <c r="A16" t="s">
        <v>354</v>
      </c>
      <c r="B16" s="68" t="s">
        <v>355</v>
      </c>
      <c r="C16">
        <v>409</v>
      </c>
      <c r="D16">
        <v>530</v>
      </c>
      <c r="E16">
        <v>714</v>
      </c>
      <c r="F16">
        <v>56</v>
      </c>
      <c r="G16">
        <v>120</v>
      </c>
      <c r="H16">
        <v>16</v>
      </c>
      <c r="I16">
        <v>21</v>
      </c>
      <c r="J16">
        <v>10</v>
      </c>
      <c r="K16">
        <v>81223</v>
      </c>
    </row>
    <row r="17" spans="1:11" x14ac:dyDescent="0.3">
      <c r="A17" t="s">
        <v>356</v>
      </c>
      <c r="B17" s="68" t="s">
        <v>357</v>
      </c>
      <c r="C17">
        <v>269</v>
      </c>
      <c r="D17">
        <v>185</v>
      </c>
      <c r="E17">
        <v>423</v>
      </c>
      <c r="F17">
        <v>10</v>
      </c>
      <c r="G17">
        <v>5</v>
      </c>
      <c r="H17">
        <v>0</v>
      </c>
      <c r="I17">
        <v>10</v>
      </c>
      <c r="J17">
        <v>5</v>
      </c>
      <c r="K17">
        <v>66353</v>
      </c>
    </row>
    <row r="18" spans="1:11" x14ac:dyDescent="0.3">
      <c r="A18" t="s">
        <v>358</v>
      </c>
      <c r="B18" s="68" t="s">
        <v>359</v>
      </c>
      <c r="C18">
        <v>103</v>
      </c>
      <c r="D18">
        <v>150</v>
      </c>
      <c r="E18">
        <v>147</v>
      </c>
      <c r="F18">
        <v>84</v>
      </c>
      <c r="G18">
        <v>0</v>
      </c>
      <c r="H18">
        <v>5</v>
      </c>
      <c r="I18">
        <v>5</v>
      </c>
      <c r="J18">
        <v>5</v>
      </c>
      <c r="K18">
        <v>24045</v>
      </c>
    </row>
    <row r="19" spans="1:11" x14ac:dyDescent="0.3">
      <c r="A19" t="s">
        <v>360</v>
      </c>
      <c r="B19" s="68" t="s">
        <v>361</v>
      </c>
      <c r="C19">
        <v>93</v>
      </c>
      <c r="D19">
        <v>167</v>
      </c>
      <c r="E19">
        <v>204</v>
      </c>
      <c r="F19">
        <v>21</v>
      </c>
      <c r="G19">
        <v>12</v>
      </c>
      <c r="H19">
        <v>20</v>
      </c>
      <c r="I19">
        <v>5</v>
      </c>
      <c r="J19">
        <v>5</v>
      </c>
      <c r="K19">
        <v>29915</v>
      </c>
    </row>
    <row r="20" spans="1:11" x14ac:dyDescent="0.3">
      <c r="A20" t="s">
        <v>362</v>
      </c>
      <c r="B20" s="68" t="s">
        <v>363</v>
      </c>
      <c r="C20">
        <v>91</v>
      </c>
      <c r="D20">
        <v>140</v>
      </c>
      <c r="E20">
        <v>169</v>
      </c>
      <c r="F20">
        <v>5</v>
      </c>
      <c r="G20">
        <v>33</v>
      </c>
      <c r="H20">
        <v>19</v>
      </c>
      <c r="I20">
        <v>5</v>
      </c>
      <c r="J20">
        <v>5</v>
      </c>
      <c r="K20">
        <v>16500</v>
      </c>
    </row>
    <row r="21" spans="1:11" x14ac:dyDescent="0.3">
      <c r="A21" t="s">
        <v>364</v>
      </c>
      <c r="B21" s="68" t="s">
        <v>365</v>
      </c>
      <c r="C21">
        <v>120</v>
      </c>
      <c r="D21">
        <v>87</v>
      </c>
      <c r="E21">
        <v>195</v>
      </c>
      <c r="F21">
        <v>5</v>
      </c>
      <c r="G21">
        <v>5</v>
      </c>
      <c r="H21">
        <v>0</v>
      </c>
      <c r="I21">
        <v>5</v>
      </c>
      <c r="J21">
        <v>5</v>
      </c>
      <c r="K21">
        <v>22546</v>
      </c>
    </row>
    <row r="22" spans="1:11" x14ac:dyDescent="0.3">
      <c r="A22" t="s">
        <v>366</v>
      </c>
      <c r="B22" s="68" t="s">
        <v>367</v>
      </c>
      <c r="C22">
        <v>176</v>
      </c>
      <c r="D22">
        <v>192</v>
      </c>
      <c r="E22">
        <v>250</v>
      </c>
      <c r="F22">
        <v>40</v>
      </c>
      <c r="G22">
        <v>61</v>
      </c>
      <c r="H22">
        <v>5</v>
      </c>
      <c r="I22">
        <v>5</v>
      </c>
      <c r="J22">
        <v>5</v>
      </c>
      <c r="K22">
        <v>34005</v>
      </c>
    </row>
    <row r="23" spans="1:11" x14ac:dyDescent="0.3">
      <c r="A23" t="s">
        <v>368</v>
      </c>
      <c r="B23" s="68" t="s">
        <v>369</v>
      </c>
      <c r="C23">
        <v>5</v>
      </c>
      <c r="D23">
        <v>15</v>
      </c>
      <c r="E23">
        <v>22</v>
      </c>
      <c r="F23">
        <v>0</v>
      </c>
      <c r="G23">
        <v>0</v>
      </c>
      <c r="H23">
        <v>0</v>
      </c>
      <c r="I23">
        <v>0</v>
      </c>
      <c r="J23">
        <v>0</v>
      </c>
      <c r="K23">
        <v>7193</v>
      </c>
    </row>
    <row r="24" spans="1:11" x14ac:dyDescent="0.3">
      <c r="A24" t="s">
        <v>370</v>
      </c>
      <c r="B24" s="68" t="s">
        <v>371</v>
      </c>
      <c r="C24">
        <v>232</v>
      </c>
      <c r="D24">
        <v>246</v>
      </c>
      <c r="E24">
        <v>385</v>
      </c>
      <c r="F24">
        <v>47</v>
      </c>
      <c r="G24">
        <v>29</v>
      </c>
      <c r="H24">
        <v>11</v>
      </c>
      <c r="I24">
        <v>5</v>
      </c>
      <c r="J24">
        <v>5</v>
      </c>
      <c r="K24">
        <v>39922</v>
      </c>
    </row>
    <row r="25" spans="1:11" x14ac:dyDescent="0.3">
      <c r="A25" t="s">
        <v>372</v>
      </c>
      <c r="B25" s="68" t="s">
        <v>373</v>
      </c>
      <c r="C25">
        <v>167</v>
      </c>
      <c r="D25">
        <v>311</v>
      </c>
      <c r="E25">
        <v>303</v>
      </c>
      <c r="F25">
        <v>65</v>
      </c>
      <c r="G25">
        <v>86</v>
      </c>
      <c r="H25">
        <v>5</v>
      </c>
      <c r="I25">
        <v>10</v>
      </c>
      <c r="J25">
        <v>10</v>
      </c>
      <c r="K25">
        <v>48518</v>
      </c>
    </row>
    <row r="26" spans="1:11" x14ac:dyDescent="0.3">
      <c r="A26" t="s">
        <v>374</v>
      </c>
      <c r="B26" s="68" t="s">
        <v>375</v>
      </c>
      <c r="C26">
        <v>18</v>
      </c>
      <c r="D26">
        <v>5</v>
      </c>
      <c r="E26">
        <v>23</v>
      </c>
      <c r="F26">
        <v>5</v>
      </c>
      <c r="G26">
        <v>0</v>
      </c>
      <c r="H26">
        <v>0</v>
      </c>
      <c r="I26">
        <v>0</v>
      </c>
      <c r="J26">
        <v>0</v>
      </c>
      <c r="K26">
        <v>4201</v>
      </c>
    </row>
    <row r="27" spans="1:11" x14ac:dyDescent="0.3">
      <c r="A27" t="s">
        <v>376</v>
      </c>
      <c r="B27" s="68" t="s">
        <v>377</v>
      </c>
      <c r="C27">
        <v>79</v>
      </c>
      <c r="D27">
        <v>29</v>
      </c>
      <c r="E27">
        <v>102</v>
      </c>
      <c r="F27">
        <v>10</v>
      </c>
      <c r="G27">
        <v>0</v>
      </c>
      <c r="H27">
        <v>0</v>
      </c>
      <c r="I27">
        <v>0</v>
      </c>
      <c r="J27">
        <v>5</v>
      </c>
      <c r="K27">
        <v>14818</v>
      </c>
    </row>
    <row r="28" spans="1:11" x14ac:dyDescent="0.3">
      <c r="A28" t="s">
        <v>378</v>
      </c>
      <c r="B28" s="68" t="s">
        <v>379</v>
      </c>
      <c r="C28">
        <v>343</v>
      </c>
      <c r="D28">
        <v>397</v>
      </c>
      <c r="E28">
        <v>601</v>
      </c>
      <c r="F28">
        <v>43</v>
      </c>
      <c r="G28">
        <v>35</v>
      </c>
      <c r="H28">
        <v>51</v>
      </c>
      <c r="I28">
        <v>5</v>
      </c>
      <c r="J28">
        <v>0</v>
      </c>
      <c r="K28">
        <v>61464</v>
      </c>
    </row>
    <row r="29" spans="1:11" x14ac:dyDescent="0.3">
      <c r="A29" t="s">
        <v>380</v>
      </c>
      <c r="B29" s="68" t="s">
        <v>381</v>
      </c>
      <c r="C29">
        <v>3437</v>
      </c>
      <c r="D29">
        <v>3147</v>
      </c>
      <c r="E29">
        <v>5305</v>
      </c>
      <c r="F29">
        <v>506</v>
      </c>
      <c r="G29">
        <v>360</v>
      </c>
      <c r="H29">
        <v>79</v>
      </c>
      <c r="I29">
        <v>275</v>
      </c>
      <c r="J29">
        <v>56</v>
      </c>
      <c r="K29">
        <v>480569</v>
      </c>
    </row>
    <row r="30" spans="1:11" x14ac:dyDescent="0.3">
      <c r="A30" t="s">
        <v>382</v>
      </c>
      <c r="B30" s="68" t="s">
        <v>383</v>
      </c>
      <c r="C30">
        <v>111</v>
      </c>
      <c r="D30">
        <v>126</v>
      </c>
      <c r="E30">
        <v>198</v>
      </c>
      <c r="F30">
        <v>14</v>
      </c>
      <c r="G30">
        <v>5</v>
      </c>
      <c r="H30">
        <v>5</v>
      </c>
      <c r="I30">
        <v>5</v>
      </c>
      <c r="J30">
        <v>0</v>
      </c>
      <c r="K30">
        <v>33360</v>
      </c>
    </row>
    <row r="31" spans="1:11" x14ac:dyDescent="0.3">
      <c r="A31" t="s">
        <v>384</v>
      </c>
      <c r="B31" s="68" t="s">
        <v>385</v>
      </c>
      <c r="C31">
        <v>153</v>
      </c>
      <c r="D31">
        <v>177</v>
      </c>
      <c r="E31">
        <v>252</v>
      </c>
      <c r="F31">
        <v>59</v>
      </c>
      <c r="G31">
        <v>5</v>
      </c>
      <c r="H31">
        <v>0</v>
      </c>
      <c r="I31">
        <v>15</v>
      </c>
      <c r="J31">
        <v>5</v>
      </c>
      <c r="K31">
        <v>34137</v>
      </c>
    </row>
    <row r="32" spans="1:11" x14ac:dyDescent="0.3">
      <c r="A32" t="s">
        <v>386</v>
      </c>
      <c r="B32" s="68" t="s">
        <v>387</v>
      </c>
      <c r="C32">
        <v>281</v>
      </c>
      <c r="D32">
        <v>242</v>
      </c>
      <c r="E32">
        <v>442</v>
      </c>
      <c r="F32">
        <v>24</v>
      </c>
      <c r="G32">
        <v>19</v>
      </c>
      <c r="H32">
        <v>5</v>
      </c>
      <c r="I32">
        <v>26</v>
      </c>
      <c r="J32">
        <v>5</v>
      </c>
      <c r="K32">
        <v>56925</v>
      </c>
    </row>
    <row r="33" spans="1:11" x14ac:dyDescent="0.3">
      <c r="A33" t="s">
        <v>388</v>
      </c>
      <c r="B33" s="68" t="s">
        <v>389</v>
      </c>
      <c r="C33">
        <v>743</v>
      </c>
      <c r="D33">
        <v>470</v>
      </c>
      <c r="E33">
        <v>1129</v>
      </c>
      <c r="F33">
        <v>27</v>
      </c>
      <c r="G33">
        <v>29</v>
      </c>
      <c r="H33">
        <v>0</v>
      </c>
      <c r="I33">
        <v>25</v>
      </c>
      <c r="J33">
        <v>5</v>
      </c>
      <c r="K33">
        <v>100512</v>
      </c>
    </row>
    <row r="34" spans="1:11" x14ac:dyDescent="0.3">
      <c r="A34" t="s">
        <v>390</v>
      </c>
      <c r="B34" s="68" t="s">
        <v>391</v>
      </c>
      <c r="C34">
        <v>533</v>
      </c>
      <c r="D34">
        <v>504</v>
      </c>
      <c r="E34">
        <v>842</v>
      </c>
      <c r="F34">
        <v>47</v>
      </c>
      <c r="G34">
        <v>85</v>
      </c>
      <c r="H34">
        <v>24</v>
      </c>
      <c r="I34">
        <v>31</v>
      </c>
      <c r="J34">
        <v>5</v>
      </c>
      <c r="K34">
        <v>76339</v>
      </c>
    </row>
    <row r="35" spans="1:11" x14ac:dyDescent="0.3">
      <c r="A35" t="s">
        <v>392</v>
      </c>
      <c r="B35" s="68" t="s">
        <v>393</v>
      </c>
      <c r="C35">
        <v>48</v>
      </c>
      <c r="D35">
        <v>117</v>
      </c>
      <c r="E35">
        <v>91</v>
      </c>
      <c r="F35">
        <v>37</v>
      </c>
      <c r="G35">
        <v>29</v>
      </c>
      <c r="H35">
        <v>5</v>
      </c>
      <c r="I35">
        <v>5</v>
      </c>
      <c r="J35">
        <v>5</v>
      </c>
      <c r="K35">
        <v>27001</v>
      </c>
    </row>
    <row r="36" spans="1:11" x14ac:dyDescent="0.3">
      <c r="A36" t="s">
        <v>394</v>
      </c>
      <c r="B36" s="68" t="s">
        <v>395</v>
      </c>
      <c r="C36">
        <v>75</v>
      </c>
      <c r="D36">
        <v>97</v>
      </c>
      <c r="E36">
        <v>147</v>
      </c>
      <c r="F36">
        <v>21</v>
      </c>
      <c r="G36">
        <v>0</v>
      </c>
      <c r="H36">
        <v>0</v>
      </c>
      <c r="I36">
        <v>5</v>
      </c>
      <c r="J36">
        <v>5</v>
      </c>
      <c r="K36">
        <v>28297</v>
      </c>
    </row>
    <row r="37" spans="1:11" x14ac:dyDescent="0.3">
      <c r="A37" t="s">
        <v>396</v>
      </c>
      <c r="B37" s="68" t="s">
        <v>397</v>
      </c>
      <c r="C37">
        <v>153</v>
      </c>
      <c r="D37">
        <v>270</v>
      </c>
      <c r="E37">
        <v>311</v>
      </c>
      <c r="F37">
        <v>100</v>
      </c>
      <c r="G37">
        <v>10</v>
      </c>
      <c r="H37">
        <v>5</v>
      </c>
      <c r="I37">
        <v>5</v>
      </c>
      <c r="J37">
        <v>20</v>
      </c>
      <c r="K37">
        <v>112771</v>
      </c>
    </row>
    <row r="38" spans="1:11" x14ac:dyDescent="0.3">
      <c r="A38" t="s">
        <v>398</v>
      </c>
      <c r="B38" s="68" t="s">
        <v>399</v>
      </c>
      <c r="C38">
        <v>77</v>
      </c>
      <c r="D38">
        <v>38</v>
      </c>
      <c r="E38">
        <v>111</v>
      </c>
      <c r="F38">
        <v>10</v>
      </c>
      <c r="G38">
        <v>0</v>
      </c>
      <c r="H38">
        <v>0</v>
      </c>
      <c r="I38">
        <v>0</v>
      </c>
      <c r="J38">
        <v>0</v>
      </c>
      <c r="K38">
        <v>21089</v>
      </c>
    </row>
    <row r="39" spans="1:11" x14ac:dyDescent="0.3">
      <c r="A39" t="s">
        <v>400</v>
      </c>
      <c r="B39" s="68" t="s">
        <v>401</v>
      </c>
      <c r="C39">
        <v>43</v>
      </c>
      <c r="D39">
        <v>40</v>
      </c>
      <c r="E39">
        <v>74</v>
      </c>
      <c r="F39">
        <v>20</v>
      </c>
      <c r="G39">
        <v>0</v>
      </c>
      <c r="H39">
        <v>0</v>
      </c>
      <c r="I39">
        <v>10</v>
      </c>
      <c r="J39">
        <v>0</v>
      </c>
      <c r="K39">
        <v>18438</v>
      </c>
    </row>
    <row r="40" spans="1:11" x14ac:dyDescent="0.3">
      <c r="A40" t="s">
        <v>402</v>
      </c>
      <c r="B40" s="68" t="s">
        <v>403</v>
      </c>
      <c r="C40">
        <v>32</v>
      </c>
      <c r="D40">
        <v>24</v>
      </c>
      <c r="E40">
        <v>51</v>
      </c>
      <c r="F40">
        <v>5</v>
      </c>
      <c r="G40">
        <v>0</v>
      </c>
      <c r="H40">
        <v>0</v>
      </c>
      <c r="I40">
        <v>5</v>
      </c>
      <c r="J40">
        <v>0</v>
      </c>
      <c r="K40">
        <v>3881</v>
      </c>
    </row>
    <row r="41" spans="1:11" x14ac:dyDescent="0.3">
      <c r="A41" t="s">
        <v>404</v>
      </c>
      <c r="B41" s="68" t="s">
        <v>405</v>
      </c>
      <c r="C41">
        <v>71</v>
      </c>
      <c r="D41">
        <v>42</v>
      </c>
      <c r="E41">
        <v>93</v>
      </c>
      <c r="F41">
        <v>16</v>
      </c>
      <c r="G41">
        <v>0</v>
      </c>
      <c r="H41">
        <v>0</v>
      </c>
      <c r="I41">
        <v>5</v>
      </c>
      <c r="J41">
        <v>5</v>
      </c>
      <c r="K41">
        <v>14423</v>
      </c>
    </row>
    <row r="42" spans="1:11" x14ac:dyDescent="0.3">
      <c r="A42" t="s">
        <v>406</v>
      </c>
      <c r="B42" s="68" t="s">
        <v>407</v>
      </c>
      <c r="C42">
        <v>5</v>
      </c>
      <c r="D42">
        <v>5</v>
      </c>
      <c r="E42">
        <v>15</v>
      </c>
      <c r="F42">
        <v>5</v>
      </c>
      <c r="G42">
        <v>0</v>
      </c>
      <c r="H42">
        <v>0</v>
      </c>
      <c r="I42">
        <v>0</v>
      </c>
      <c r="J42">
        <v>0</v>
      </c>
      <c r="K42">
        <v>1403</v>
      </c>
    </row>
    <row r="43" spans="1:11" x14ac:dyDescent="0.3">
      <c r="A43" t="s">
        <v>408</v>
      </c>
      <c r="B43" s="68" t="s">
        <v>409</v>
      </c>
      <c r="C43">
        <v>60</v>
      </c>
      <c r="D43">
        <v>56</v>
      </c>
      <c r="E43">
        <v>95</v>
      </c>
      <c r="F43">
        <v>14</v>
      </c>
      <c r="G43">
        <v>0</v>
      </c>
      <c r="H43">
        <v>0</v>
      </c>
      <c r="I43">
        <v>5</v>
      </c>
      <c r="J43">
        <v>0</v>
      </c>
      <c r="K43">
        <v>22520</v>
      </c>
    </row>
    <row r="44" spans="1:11" x14ac:dyDescent="0.3">
      <c r="A44" t="s">
        <v>410</v>
      </c>
      <c r="B44" s="68" t="s">
        <v>411</v>
      </c>
      <c r="C44">
        <v>5</v>
      </c>
      <c r="D44">
        <v>5</v>
      </c>
      <c r="E44">
        <v>5</v>
      </c>
      <c r="F44">
        <v>0</v>
      </c>
      <c r="G44">
        <v>0</v>
      </c>
      <c r="H44">
        <v>0</v>
      </c>
      <c r="I44">
        <v>5</v>
      </c>
      <c r="J44">
        <v>0</v>
      </c>
      <c r="K44">
        <v>1079</v>
      </c>
    </row>
    <row r="45" spans="1:11" x14ac:dyDescent="0.3">
      <c r="A45" t="s">
        <v>412</v>
      </c>
      <c r="B45" s="68" t="s">
        <v>413</v>
      </c>
      <c r="C45">
        <v>371</v>
      </c>
      <c r="D45">
        <v>168</v>
      </c>
      <c r="E45">
        <v>495</v>
      </c>
      <c r="F45">
        <v>28</v>
      </c>
      <c r="G45">
        <v>5</v>
      </c>
      <c r="H45">
        <v>5</v>
      </c>
      <c r="I45">
        <v>5</v>
      </c>
      <c r="J45">
        <v>5</v>
      </c>
      <c r="K45">
        <v>27165</v>
      </c>
    </row>
    <row r="46" spans="1:11" x14ac:dyDescent="0.3">
      <c r="A46" t="s">
        <v>414</v>
      </c>
      <c r="B46" s="68" t="s">
        <v>415</v>
      </c>
      <c r="C46">
        <v>170</v>
      </c>
      <c r="D46">
        <v>161</v>
      </c>
      <c r="E46">
        <v>287</v>
      </c>
      <c r="F46">
        <v>19</v>
      </c>
      <c r="G46">
        <v>25</v>
      </c>
      <c r="H46">
        <v>0</v>
      </c>
      <c r="I46">
        <v>5</v>
      </c>
      <c r="J46">
        <v>5</v>
      </c>
      <c r="K46">
        <v>44136</v>
      </c>
    </row>
    <row r="47" spans="1:11" x14ac:dyDescent="0.3">
      <c r="A47" t="s">
        <v>416</v>
      </c>
      <c r="B47" s="68" t="s">
        <v>417</v>
      </c>
      <c r="C47">
        <v>373</v>
      </c>
      <c r="D47">
        <v>285</v>
      </c>
      <c r="E47">
        <v>584</v>
      </c>
      <c r="F47">
        <v>5</v>
      </c>
      <c r="G47">
        <v>57</v>
      </c>
      <c r="H47">
        <v>0</v>
      </c>
      <c r="I47">
        <v>5</v>
      </c>
      <c r="J47">
        <v>0</v>
      </c>
      <c r="K47">
        <v>65454</v>
      </c>
    </row>
    <row r="48" spans="1:11" x14ac:dyDescent="0.3">
      <c r="A48" t="s">
        <v>418</v>
      </c>
      <c r="B48" s="68" t="s">
        <v>419</v>
      </c>
      <c r="C48">
        <v>12</v>
      </c>
      <c r="D48">
        <v>13</v>
      </c>
      <c r="E48">
        <v>25</v>
      </c>
      <c r="F48">
        <v>0</v>
      </c>
      <c r="G48">
        <v>0</v>
      </c>
      <c r="H48">
        <v>0</v>
      </c>
      <c r="I48">
        <v>0</v>
      </c>
      <c r="J48">
        <v>0</v>
      </c>
      <c r="K48">
        <v>4645</v>
      </c>
    </row>
    <row r="49" spans="1:11" x14ac:dyDescent="0.3">
      <c r="A49" t="s">
        <v>420</v>
      </c>
      <c r="B49" s="68" t="s">
        <v>421</v>
      </c>
      <c r="C49">
        <v>39</v>
      </c>
      <c r="D49">
        <v>17</v>
      </c>
      <c r="E49">
        <v>53</v>
      </c>
      <c r="F49">
        <v>5</v>
      </c>
      <c r="G49">
        <v>0</v>
      </c>
      <c r="H49">
        <v>0</v>
      </c>
      <c r="I49">
        <v>5</v>
      </c>
      <c r="J49">
        <v>0</v>
      </c>
      <c r="K49">
        <v>6195</v>
      </c>
    </row>
    <row r="50" spans="1:11" x14ac:dyDescent="0.3">
      <c r="A50" t="s">
        <v>422</v>
      </c>
      <c r="B50" s="68" t="s">
        <v>423</v>
      </c>
      <c r="C50">
        <v>319</v>
      </c>
      <c r="D50">
        <v>660</v>
      </c>
      <c r="E50">
        <v>565</v>
      </c>
      <c r="F50">
        <v>16</v>
      </c>
      <c r="G50">
        <v>221</v>
      </c>
      <c r="H50">
        <v>146</v>
      </c>
      <c r="I50">
        <v>10</v>
      </c>
      <c r="J50">
        <v>12</v>
      </c>
      <c r="K50">
        <v>81676</v>
      </c>
    </row>
    <row r="51" spans="1:11" x14ac:dyDescent="0.3">
      <c r="A51" t="s">
        <v>424</v>
      </c>
      <c r="B51" s="68" t="s">
        <v>425</v>
      </c>
      <c r="C51">
        <v>557</v>
      </c>
      <c r="D51">
        <v>458</v>
      </c>
      <c r="E51">
        <v>877</v>
      </c>
      <c r="F51">
        <v>42</v>
      </c>
      <c r="G51">
        <v>79</v>
      </c>
      <c r="H51">
        <v>5</v>
      </c>
      <c r="I51">
        <v>15</v>
      </c>
      <c r="J51">
        <v>20</v>
      </c>
      <c r="K51">
        <v>107655</v>
      </c>
    </row>
    <row r="52" spans="1:11" x14ac:dyDescent="0.3">
      <c r="A52" t="s">
        <v>426</v>
      </c>
      <c r="B52" s="68" t="s">
        <v>427</v>
      </c>
      <c r="C52">
        <v>97</v>
      </c>
      <c r="D52">
        <v>71</v>
      </c>
      <c r="E52">
        <v>162</v>
      </c>
      <c r="F52">
        <v>5</v>
      </c>
      <c r="G52">
        <v>0</v>
      </c>
      <c r="H52">
        <v>0</v>
      </c>
      <c r="I52">
        <v>0</v>
      </c>
      <c r="J52">
        <v>0</v>
      </c>
      <c r="K52">
        <v>26961</v>
      </c>
    </row>
    <row r="53" spans="1:11" x14ac:dyDescent="0.3">
      <c r="A53" t="s">
        <v>428</v>
      </c>
      <c r="B53" s="68" t="s">
        <v>429</v>
      </c>
      <c r="C53">
        <v>444</v>
      </c>
      <c r="D53">
        <v>246</v>
      </c>
      <c r="E53">
        <v>662</v>
      </c>
      <c r="F53">
        <v>5</v>
      </c>
      <c r="G53">
        <v>5</v>
      </c>
      <c r="H53">
        <v>0</v>
      </c>
      <c r="I53">
        <v>11</v>
      </c>
      <c r="J53">
        <v>5</v>
      </c>
      <c r="K53">
        <v>39884</v>
      </c>
    </row>
    <row r="54" spans="1:11" x14ac:dyDescent="0.3">
      <c r="A54" t="s">
        <v>430</v>
      </c>
      <c r="B54" s="68" t="s">
        <v>166</v>
      </c>
      <c r="C54">
        <v>98</v>
      </c>
      <c r="D54">
        <v>70</v>
      </c>
      <c r="E54">
        <v>148</v>
      </c>
      <c r="F54">
        <v>16</v>
      </c>
      <c r="G54">
        <v>0</v>
      </c>
      <c r="H54">
        <v>0</v>
      </c>
      <c r="I54">
        <v>5</v>
      </c>
      <c r="J54">
        <v>5</v>
      </c>
      <c r="K54">
        <v>13993</v>
      </c>
    </row>
    <row r="55" spans="1:11" x14ac:dyDescent="0.3">
      <c r="A55" t="s">
        <v>431</v>
      </c>
      <c r="B55" s="68" t="s">
        <v>432</v>
      </c>
      <c r="C55">
        <v>28</v>
      </c>
      <c r="D55">
        <v>39</v>
      </c>
      <c r="E55">
        <v>56</v>
      </c>
      <c r="F55">
        <v>5</v>
      </c>
      <c r="G55">
        <v>5</v>
      </c>
      <c r="H55">
        <v>5</v>
      </c>
      <c r="I55">
        <v>5</v>
      </c>
      <c r="J55">
        <v>5</v>
      </c>
      <c r="K55">
        <v>9022</v>
      </c>
    </row>
    <row r="56" spans="1:11" x14ac:dyDescent="0.3">
      <c r="A56" t="s">
        <v>433</v>
      </c>
      <c r="B56" s="68" t="s">
        <v>434</v>
      </c>
      <c r="C56">
        <v>66</v>
      </c>
      <c r="D56">
        <v>22</v>
      </c>
      <c r="E56">
        <v>87</v>
      </c>
      <c r="F56">
        <v>0</v>
      </c>
      <c r="G56">
        <v>0</v>
      </c>
      <c r="H56">
        <v>0</v>
      </c>
      <c r="I56">
        <v>5</v>
      </c>
      <c r="J56">
        <v>0</v>
      </c>
      <c r="K56">
        <v>7520</v>
      </c>
    </row>
    <row r="57" spans="1:11" x14ac:dyDescent="0.3">
      <c r="A57" t="s">
        <v>435</v>
      </c>
      <c r="B57" s="68" t="s">
        <v>436</v>
      </c>
      <c r="C57">
        <v>19</v>
      </c>
      <c r="D57">
        <v>11</v>
      </c>
      <c r="E57">
        <v>29</v>
      </c>
      <c r="F57">
        <v>5</v>
      </c>
      <c r="G57">
        <v>0</v>
      </c>
      <c r="H57">
        <v>0</v>
      </c>
      <c r="I57">
        <v>0</v>
      </c>
      <c r="J57">
        <v>0</v>
      </c>
      <c r="K57">
        <v>7525</v>
      </c>
    </row>
    <row r="58" spans="1:11" x14ac:dyDescent="0.3">
      <c r="A58" t="s">
        <v>437</v>
      </c>
      <c r="B58" s="68" t="s">
        <v>438</v>
      </c>
      <c r="C58">
        <v>440</v>
      </c>
      <c r="D58">
        <v>336</v>
      </c>
      <c r="E58">
        <v>720</v>
      </c>
      <c r="F58">
        <v>41</v>
      </c>
      <c r="G58">
        <v>5</v>
      </c>
      <c r="H58">
        <v>5</v>
      </c>
      <c r="I58">
        <v>10</v>
      </c>
      <c r="J58">
        <v>5</v>
      </c>
      <c r="K58">
        <v>85085</v>
      </c>
    </row>
    <row r="59" spans="1:11" x14ac:dyDescent="0.3">
      <c r="A59" t="s">
        <v>439</v>
      </c>
      <c r="B59" s="68" t="s">
        <v>440</v>
      </c>
      <c r="C59">
        <v>135</v>
      </c>
      <c r="D59">
        <v>138</v>
      </c>
      <c r="E59">
        <v>206</v>
      </c>
      <c r="F59">
        <v>18</v>
      </c>
      <c r="G59">
        <v>27</v>
      </c>
      <c r="H59">
        <v>5</v>
      </c>
      <c r="I59">
        <v>0</v>
      </c>
      <c r="J59">
        <v>16</v>
      </c>
      <c r="K59">
        <v>47886</v>
      </c>
    </row>
    <row r="60" spans="1:11" x14ac:dyDescent="0.3">
      <c r="A60" t="s">
        <v>441</v>
      </c>
      <c r="B60" s="68" t="s">
        <v>442</v>
      </c>
      <c r="C60">
        <v>91</v>
      </c>
      <c r="D60">
        <v>55</v>
      </c>
      <c r="E60">
        <v>139</v>
      </c>
      <c r="F60">
        <v>5</v>
      </c>
      <c r="G60">
        <v>5</v>
      </c>
      <c r="H60">
        <v>0</v>
      </c>
      <c r="I60">
        <v>5</v>
      </c>
      <c r="J60">
        <v>0</v>
      </c>
      <c r="K60">
        <v>18017</v>
      </c>
    </row>
    <row r="61" spans="1:11" x14ac:dyDescent="0.3">
      <c r="A61" t="s">
        <v>443</v>
      </c>
      <c r="B61" s="68" t="s">
        <v>444</v>
      </c>
      <c r="C61">
        <v>15</v>
      </c>
      <c r="D61">
        <v>71</v>
      </c>
      <c r="E61">
        <v>41</v>
      </c>
      <c r="F61">
        <v>31</v>
      </c>
      <c r="G61">
        <v>14</v>
      </c>
      <c r="H61">
        <v>0</v>
      </c>
      <c r="I61">
        <v>0</v>
      </c>
      <c r="J61">
        <v>0</v>
      </c>
      <c r="K61">
        <v>8908</v>
      </c>
    </row>
    <row r="62" spans="1:11" x14ac:dyDescent="0.3">
      <c r="A62" t="s">
        <v>445</v>
      </c>
      <c r="B62" s="68" t="s">
        <v>446</v>
      </c>
      <c r="C62">
        <v>387</v>
      </c>
      <c r="D62">
        <v>326</v>
      </c>
      <c r="E62">
        <v>647</v>
      </c>
      <c r="F62">
        <v>49</v>
      </c>
      <c r="G62">
        <v>5</v>
      </c>
      <c r="H62">
        <v>10</v>
      </c>
      <c r="I62">
        <v>5</v>
      </c>
      <c r="J62">
        <v>0</v>
      </c>
      <c r="K62">
        <v>114411</v>
      </c>
    </row>
    <row r="63" spans="1:11" x14ac:dyDescent="0.3">
      <c r="A63" t="s">
        <v>447</v>
      </c>
      <c r="B63" s="68" t="s">
        <v>448</v>
      </c>
      <c r="C63">
        <v>10</v>
      </c>
      <c r="D63">
        <v>20</v>
      </c>
      <c r="E63">
        <v>23</v>
      </c>
      <c r="F63">
        <v>5</v>
      </c>
      <c r="G63">
        <v>5</v>
      </c>
      <c r="H63">
        <v>0</v>
      </c>
      <c r="I63">
        <v>0</v>
      </c>
      <c r="J63">
        <v>0</v>
      </c>
      <c r="K63">
        <v>15873</v>
      </c>
    </row>
    <row r="64" spans="1:11" x14ac:dyDescent="0.3">
      <c r="A64" t="s">
        <v>449</v>
      </c>
      <c r="B64" s="68" t="s">
        <v>450</v>
      </c>
      <c r="C64">
        <v>82</v>
      </c>
      <c r="D64">
        <v>82</v>
      </c>
      <c r="E64">
        <v>138</v>
      </c>
      <c r="F64">
        <v>13</v>
      </c>
      <c r="G64">
        <v>5</v>
      </c>
      <c r="H64">
        <v>5</v>
      </c>
      <c r="I64">
        <v>5</v>
      </c>
      <c r="J64">
        <v>0</v>
      </c>
      <c r="K64">
        <v>17021</v>
      </c>
    </row>
    <row r="65" spans="1:11" x14ac:dyDescent="0.3">
      <c r="A65" t="s">
        <v>451</v>
      </c>
      <c r="B65" s="68" t="s">
        <v>452</v>
      </c>
      <c r="C65">
        <v>718</v>
      </c>
      <c r="D65">
        <v>879</v>
      </c>
      <c r="E65">
        <v>1245</v>
      </c>
      <c r="F65">
        <v>57</v>
      </c>
      <c r="G65">
        <v>211</v>
      </c>
      <c r="H65">
        <v>24</v>
      </c>
      <c r="I65">
        <v>54</v>
      </c>
      <c r="J65">
        <v>15</v>
      </c>
      <c r="K65">
        <v>119682</v>
      </c>
    </row>
    <row r="66" spans="1:11" x14ac:dyDescent="0.3">
      <c r="A66" t="s">
        <v>453</v>
      </c>
      <c r="B66" s="68" t="s">
        <v>454</v>
      </c>
      <c r="C66">
        <v>178</v>
      </c>
      <c r="D66">
        <v>176</v>
      </c>
      <c r="E66">
        <v>311</v>
      </c>
      <c r="F66">
        <v>17</v>
      </c>
      <c r="G66">
        <v>21</v>
      </c>
      <c r="H66">
        <v>0</v>
      </c>
      <c r="I66">
        <v>10</v>
      </c>
      <c r="J66">
        <v>5</v>
      </c>
      <c r="K66">
        <v>62507</v>
      </c>
    </row>
    <row r="67" spans="1:11" x14ac:dyDescent="0.3">
      <c r="A67" t="s">
        <v>455</v>
      </c>
      <c r="B67" s="68" t="s">
        <v>456</v>
      </c>
      <c r="C67">
        <v>324</v>
      </c>
      <c r="D67">
        <v>184</v>
      </c>
      <c r="E67">
        <v>463</v>
      </c>
      <c r="F67">
        <v>27</v>
      </c>
      <c r="G67">
        <v>5</v>
      </c>
      <c r="H67">
        <v>0</v>
      </c>
      <c r="I67">
        <v>11</v>
      </c>
      <c r="J67">
        <v>5</v>
      </c>
      <c r="K67">
        <v>47130</v>
      </c>
    </row>
    <row r="68" spans="1:11" x14ac:dyDescent="0.3">
      <c r="A68" t="s">
        <v>457</v>
      </c>
      <c r="B68" s="68" t="s">
        <v>458</v>
      </c>
      <c r="C68">
        <v>188</v>
      </c>
      <c r="D68">
        <v>286</v>
      </c>
      <c r="E68">
        <v>358</v>
      </c>
      <c r="F68">
        <v>5</v>
      </c>
      <c r="G68">
        <v>59</v>
      </c>
      <c r="H68">
        <v>5</v>
      </c>
      <c r="I68">
        <v>5</v>
      </c>
      <c r="J68">
        <v>40</v>
      </c>
      <c r="K68">
        <v>49633</v>
      </c>
    </row>
    <row r="69" spans="1:11" x14ac:dyDescent="0.3">
      <c r="A69" t="s">
        <v>459</v>
      </c>
      <c r="B69" s="68" t="s">
        <v>460</v>
      </c>
      <c r="C69">
        <v>414</v>
      </c>
      <c r="D69">
        <v>595</v>
      </c>
      <c r="E69">
        <v>654</v>
      </c>
      <c r="F69">
        <v>302</v>
      </c>
      <c r="G69">
        <v>30</v>
      </c>
      <c r="H69">
        <v>0</v>
      </c>
      <c r="I69">
        <v>10</v>
      </c>
      <c r="J69">
        <v>10</v>
      </c>
      <c r="K69">
        <v>80045</v>
      </c>
    </row>
    <row r="70" spans="1:11" x14ac:dyDescent="0.3">
      <c r="A70" t="s">
        <v>461</v>
      </c>
      <c r="B70" s="68" t="s">
        <v>462</v>
      </c>
      <c r="C70">
        <v>365</v>
      </c>
      <c r="D70">
        <v>375</v>
      </c>
      <c r="E70">
        <v>597</v>
      </c>
      <c r="F70">
        <v>19</v>
      </c>
      <c r="G70">
        <v>85</v>
      </c>
      <c r="H70">
        <v>26</v>
      </c>
      <c r="I70">
        <v>21</v>
      </c>
      <c r="J70">
        <v>0</v>
      </c>
      <c r="K70">
        <v>95361</v>
      </c>
    </row>
    <row r="71" spans="1:11" x14ac:dyDescent="0.3">
      <c r="A71" t="s">
        <v>463</v>
      </c>
      <c r="B71" s="68" t="s">
        <v>464</v>
      </c>
      <c r="C71">
        <v>225</v>
      </c>
      <c r="D71">
        <v>165</v>
      </c>
      <c r="E71">
        <v>377</v>
      </c>
      <c r="F71">
        <v>5</v>
      </c>
      <c r="G71">
        <v>5</v>
      </c>
      <c r="H71">
        <v>0</v>
      </c>
      <c r="I71">
        <v>5</v>
      </c>
      <c r="J71">
        <v>0</v>
      </c>
      <c r="K71">
        <v>82800</v>
      </c>
    </row>
    <row r="72" spans="1:11" x14ac:dyDescent="0.3">
      <c r="A72" t="s">
        <v>465</v>
      </c>
      <c r="B72" s="68" t="s">
        <v>466</v>
      </c>
      <c r="C72">
        <v>81</v>
      </c>
      <c r="D72">
        <v>55</v>
      </c>
      <c r="E72">
        <v>121</v>
      </c>
      <c r="F72">
        <v>11</v>
      </c>
      <c r="G72">
        <v>0</v>
      </c>
      <c r="H72">
        <v>0</v>
      </c>
      <c r="I72">
        <v>5</v>
      </c>
      <c r="J72">
        <v>0</v>
      </c>
      <c r="K72">
        <v>23279</v>
      </c>
    </row>
    <row r="73" spans="1:11" x14ac:dyDescent="0.3">
      <c r="A73" t="s">
        <v>467</v>
      </c>
      <c r="B73" s="68" t="s">
        <v>468</v>
      </c>
      <c r="C73">
        <v>2050</v>
      </c>
      <c r="D73">
        <v>1377</v>
      </c>
      <c r="E73">
        <v>3074</v>
      </c>
      <c r="F73">
        <v>98</v>
      </c>
      <c r="G73">
        <v>170</v>
      </c>
      <c r="H73">
        <v>33</v>
      </c>
      <c r="I73">
        <v>46</v>
      </c>
      <c r="J73">
        <v>10</v>
      </c>
      <c r="K73">
        <v>264760</v>
      </c>
    </row>
    <row r="74" spans="1:11" x14ac:dyDescent="0.3">
      <c r="A74" t="s">
        <v>469</v>
      </c>
      <c r="B74" s="68" t="s">
        <v>470</v>
      </c>
      <c r="C74">
        <v>394</v>
      </c>
      <c r="D74">
        <v>570</v>
      </c>
      <c r="E74">
        <v>718</v>
      </c>
      <c r="F74">
        <v>136</v>
      </c>
      <c r="G74">
        <v>75</v>
      </c>
      <c r="H74">
        <v>10</v>
      </c>
      <c r="I74">
        <v>17</v>
      </c>
      <c r="J74">
        <v>5</v>
      </c>
      <c r="K74">
        <v>88679</v>
      </c>
    </row>
    <row r="75" spans="1:11" x14ac:dyDescent="0.3">
      <c r="A75" t="s">
        <v>471</v>
      </c>
      <c r="B75" s="68" t="s">
        <v>472</v>
      </c>
      <c r="C75">
        <v>157</v>
      </c>
      <c r="D75">
        <v>224</v>
      </c>
      <c r="E75">
        <v>267</v>
      </c>
      <c r="F75">
        <v>28</v>
      </c>
      <c r="G75">
        <v>41</v>
      </c>
      <c r="H75">
        <v>35</v>
      </c>
      <c r="I75">
        <v>5</v>
      </c>
      <c r="J75">
        <v>5</v>
      </c>
      <c r="K75">
        <v>36568</v>
      </c>
    </row>
    <row r="76" spans="1:11" x14ac:dyDescent="0.3">
      <c r="A76" t="s">
        <v>473</v>
      </c>
      <c r="B76" s="68" t="s">
        <v>474</v>
      </c>
      <c r="C76">
        <v>36</v>
      </c>
      <c r="D76">
        <v>41</v>
      </c>
      <c r="E76">
        <v>66</v>
      </c>
      <c r="F76">
        <v>0</v>
      </c>
      <c r="G76">
        <v>5</v>
      </c>
      <c r="H76">
        <v>5</v>
      </c>
      <c r="I76">
        <v>0</v>
      </c>
      <c r="J76">
        <v>5</v>
      </c>
      <c r="K76">
        <v>12970</v>
      </c>
    </row>
    <row r="77" spans="1:11" x14ac:dyDescent="0.3">
      <c r="A77" t="s">
        <v>475</v>
      </c>
      <c r="B77" s="68" t="s">
        <v>476</v>
      </c>
      <c r="C77">
        <v>116</v>
      </c>
      <c r="D77">
        <v>153</v>
      </c>
      <c r="E77">
        <v>170</v>
      </c>
      <c r="F77">
        <v>91</v>
      </c>
      <c r="G77">
        <v>5</v>
      </c>
      <c r="H77">
        <v>0</v>
      </c>
      <c r="I77">
        <v>5</v>
      </c>
      <c r="J77">
        <v>5</v>
      </c>
      <c r="K77">
        <v>15644</v>
      </c>
    </row>
    <row r="78" spans="1:11" x14ac:dyDescent="0.3">
      <c r="A78" t="s">
        <v>477</v>
      </c>
      <c r="B78" s="68" t="s">
        <v>478</v>
      </c>
      <c r="C78">
        <v>31</v>
      </c>
      <c r="D78">
        <v>60</v>
      </c>
      <c r="E78">
        <v>78</v>
      </c>
      <c r="F78">
        <v>12</v>
      </c>
      <c r="G78">
        <v>0</v>
      </c>
      <c r="H78">
        <v>0</v>
      </c>
      <c r="I78">
        <v>5</v>
      </c>
      <c r="J78">
        <v>0</v>
      </c>
      <c r="K78">
        <v>11144</v>
      </c>
    </row>
    <row r="79" spans="1:11" x14ac:dyDescent="0.3">
      <c r="A79" t="s">
        <v>479</v>
      </c>
      <c r="B79" s="68" t="s">
        <v>480</v>
      </c>
      <c r="C79">
        <v>652</v>
      </c>
      <c r="D79">
        <v>607</v>
      </c>
      <c r="E79">
        <v>1011</v>
      </c>
      <c r="F79">
        <v>85</v>
      </c>
      <c r="G79">
        <v>84</v>
      </c>
      <c r="H79">
        <v>34</v>
      </c>
      <c r="I79">
        <v>40</v>
      </c>
      <c r="J79">
        <v>5</v>
      </c>
      <c r="K79">
        <v>129584</v>
      </c>
    </row>
    <row r="80" spans="1:11" x14ac:dyDescent="0.3">
      <c r="A80" t="s">
        <v>481</v>
      </c>
      <c r="B80" s="68" t="s">
        <v>482</v>
      </c>
      <c r="C80">
        <v>173</v>
      </c>
      <c r="D80">
        <v>185</v>
      </c>
      <c r="E80">
        <v>338</v>
      </c>
      <c r="F80">
        <v>5</v>
      </c>
      <c r="G80">
        <v>5</v>
      </c>
      <c r="H80">
        <v>0</v>
      </c>
      <c r="I80">
        <v>5</v>
      </c>
      <c r="J80">
        <v>0</v>
      </c>
      <c r="K80">
        <v>45975</v>
      </c>
    </row>
    <row r="81" spans="1:11" x14ac:dyDescent="0.3">
      <c r="A81" t="s">
        <v>483</v>
      </c>
      <c r="B81" s="68" t="s">
        <v>484</v>
      </c>
      <c r="C81">
        <v>54</v>
      </c>
      <c r="D81">
        <v>44</v>
      </c>
      <c r="E81">
        <v>91</v>
      </c>
      <c r="F81">
        <v>5</v>
      </c>
      <c r="G81">
        <v>0</v>
      </c>
      <c r="H81">
        <v>0</v>
      </c>
      <c r="I81">
        <v>5</v>
      </c>
      <c r="J81">
        <v>5</v>
      </c>
      <c r="K81">
        <v>18339</v>
      </c>
    </row>
    <row r="82" spans="1:11" x14ac:dyDescent="0.3">
      <c r="A82" t="s">
        <v>485</v>
      </c>
      <c r="B82" s="68" t="s">
        <v>486</v>
      </c>
      <c r="C82">
        <v>26</v>
      </c>
      <c r="D82">
        <v>46</v>
      </c>
      <c r="E82">
        <v>63</v>
      </c>
      <c r="F82">
        <v>5</v>
      </c>
      <c r="G82">
        <v>5</v>
      </c>
      <c r="H82">
        <v>0</v>
      </c>
      <c r="I82">
        <v>5</v>
      </c>
      <c r="J82">
        <v>5</v>
      </c>
      <c r="K82">
        <v>10545</v>
      </c>
    </row>
    <row r="83" spans="1:11" x14ac:dyDescent="0.3">
      <c r="A83" t="s">
        <v>487</v>
      </c>
      <c r="B83" s="68" t="s">
        <v>488</v>
      </c>
      <c r="C83">
        <v>278</v>
      </c>
      <c r="D83">
        <v>286</v>
      </c>
      <c r="E83">
        <v>473</v>
      </c>
      <c r="F83">
        <v>31</v>
      </c>
      <c r="G83">
        <v>37</v>
      </c>
      <c r="H83">
        <v>5</v>
      </c>
      <c r="I83">
        <v>11</v>
      </c>
      <c r="J83">
        <v>5</v>
      </c>
      <c r="K83">
        <v>59628</v>
      </c>
    </row>
    <row r="84" spans="1:11" x14ac:dyDescent="0.3">
      <c r="A84" t="s">
        <v>489</v>
      </c>
      <c r="B84" s="68" t="s">
        <v>490</v>
      </c>
      <c r="C84">
        <v>48</v>
      </c>
      <c r="D84">
        <v>25</v>
      </c>
      <c r="E84">
        <v>61</v>
      </c>
      <c r="F84">
        <v>5</v>
      </c>
      <c r="G84">
        <v>5</v>
      </c>
      <c r="H84">
        <v>0</v>
      </c>
      <c r="I84">
        <v>5</v>
      </c>
      <c r="J84">
        <v>5</v>
      </c>
      <c r="K84">
        <v>7573</v>
      </c>
    </row>
    <row r="85" spans="1:11" x14ac:dyDescent="0.3">
      <c r="A85" t="s">
        <v>491</v>
      </c>
      <c r="B85" s="68" t="s">
        <v>492</v>
      </c>
      <c r="C85">
        <v>116</v>
      </c>
      <c r="D85">
        <v>54</v>
      </c>
      <c r="E85">
        <v>166</v>
      </c>
      <c r="F85">
        <v>0</v>
      </c>
      <c r="G85">
        <v>5</v>
      </c>
      <c r="H85">
        <v>0</v>
      </c>
      <c r="I85">
        <v>5</v>
      </c>
      <c r="J85">
        <v>5</v>
      </c>
      <c r="K85">
        <v>12363</v>
      </c>
    </row>
    <row r="86" spans="1:11" x14ac:dyDescent="0.3">
      <c r="A86" t="s">
        <v>493</v>
      </c>
      <c r="B86" s="68" t="s">
        <v>494</v>
      </c>
      <c r="C86">
        <v>972</v>
      </c>
      <c r="D86">
        <v>806</v>
      </c>
      <c r="E86">
        <v>1450</v>
      </c>
      <c r="F86">
        <v>86</v>
      </c>
      <c r="G86">
        <v>130</v>
      </c>
      <c r="H86">
        <v>10</v>
      </c>
      <c r="I86">
        <v>97</v>
      </c>
      <c r="J86">
        <v>10</v>
      </c>
      <c r="K86">
        <v>136517</v>
      </c>
    </row>
    <row r="87" spans="1:11" x14ac:dyDescent="0.3">
      <c r="A87" t="s">
        <v>495</v>
      </c>
      <c r="B87" s="68" t="s">
        <v>496</v>
      </c>
      <c r="C87">
        <v>533</v>
      </c>
      <c r="D87">
        <v>763</v>
      </c>
      <c r="E87">
        <v>856</v>
      </c>
      <c r="F87">
        <v>205</v>
      </c>
      <c r="G87">
        <v>174</v>
      </c>
      <c r="H87">
        <v>42</v>
      </c>
      <c r="I87">
        <v>20</v>
      </c>
      <c r="J87">
        <v>15</v>
      </c>
      <c r="K87">
        <v>130763</v>
      </c>
    </row>
    <row r="88" spans="1:11" x14ac:dyDescent="0.3">
      <c r="A88" t="s">
        <v>497</v>
      </c>
      <c r="B88" s="68" t="s">
        <v>498</v>
      </c>
      <c r="C88">
        <v>85</v>
      </c>
      <c r="D88">
        <v>57</v>
      </c>
      <c r="E88">
        <v>127</v>
      </c>
      <c r="F88">
        <v>12</v>
      </c>
      <c r="G88">
        <v>5</v>
      </c>
      <c r="H88">
        <v>0</v>
      </c>
      <c r="I88">
        <v>5</v>
      </c>
      <c r="J88">
        <v>0</v>
      </c>
      <c r="K88">
        <v>22596</v>
      </c>
    </row>
    <row r="89" spans="1:11" x14ac:dyDescent="0.3">
      <c r="A89" t="s">
        <v>499</v>
      </c>
      <c r="B89" s="68" t="s">
        <v>500</v>
      </c>
      <c r="C89">
        <v>136</v>
      </c>
      <c r="D89">
        <v>93</v>
      </c>
      <c r="E89">
        <v>197</v>
      </c>
      <c r="F89">
        <v>25</v>
      </c>
      <c r="G89">
        <v>5</v>
      </c>
      <c r="H89">
        <v>0</v>
      </c>
      <c r="I89">
        <v>5</v>
      </c>
      <c r="J89">
        <v>0</v>
      </c>
      <c r="K89">
        <v>14970</v>
      </c>
    </row>
    <row r="90" spans="1:11" x14ac:dyDescent="0.3">
      <c r="A90" t="s">
        <v>501</v>
      </c>
      <c r="B90" s="68" t="s">
        <v>502</v>
      </c>
      <c r="C90">
        <v>604</v>
      </c>
      <c r="D90">
        <v>614</v>
      </c>
      <c r="E90">
        <v>1026</v>
      </c>
      <c r="F90">
        <v>32</v>
      </c>
      <c r="G90">
        <v>92</v>
      </c>
      <c r="H90">
        <v>49</v>
      </c>
      <c r="I90">
        <v>15</v>
      </c>
      <c r="J90">
        <v>15</v>
      </c>
      <c r="K90">
        <v>156917</v>
      </c>
    </row>
    <row r="91" spans="1:11" x14ac:dyDescent="0.3">
      <c r="A91" t="s">
        <v>503</v>
      </c>
      <c r="B91" s="68" t="s">
        <v>504</v>
      </c>
      <c r="C91">
        <v>37</v>
      </c>
      <c r="D91">
        <v>38</v>
      </c>
      <c r="E91">
        <v>70</v>
      </c>
      <c r="F91">
        <v>0</v>
      </c>
      <c r="G91">
        <v>0</v>
      </c>
      <c r="H91">
        <v>0</v>
      </c>
      <c r="I91">
        <v>5</v>
      </c>
      <c r="J91">
        <v>5</v>
      </c>
      <c r="K91">
        <v>23426</v>
      </c>
    </row>
    <row r="92" spans="1:11" x14ac:dyDescent="0.3">
      <c r="A92" t="s">
        <v>505</v>
      </c>
      <c r="B92" s="68" t="s">
        <v>506</v>
      </c>
      <c r="C92">
        <v>29</v>
      </c>
      <c r="D92">
        <v>31</v>
      </c>
      <c r="E92">
        <v>42</v>
      </c>
      <c r="F92">
        <v>18</v>
      </c>
      <c r="G92">
        <v>0</v>
      </c>
      <c r="H92">
        <v>0</v>
      </c>
      <c r="I92">
        <v>0</v>
      </c>
      <c r="J92">
        <v>0</v>
      </c>
      <c r="K92">
        <v>9793</v>
      </c>
    </row>
    <row r="93" spans="1:11" x14ac:dyDescent="0.3">
      <c r="A93" t="s">
        <v>507</v>
      </c>
      <c r="B93" s="68" t="s">
        <v>508</v>
      </c>
      <c r="C93">
        <v>334</v>
      </c>
      <c r="D93">
        <v>615</v>
      </c>
      <c r="E93">
        <v>547</v>
      </c>
      <c r="F93">
        <v>225</v>
      </c>
      <c r="G93">
        <v>84</v>
      </c>
      <c r="H93">
        <v>77</v>
      </c>
      <c r="I93">
        <v>10</v>
      </c>
      <c r="J93">
        <v>10</v>
      </c>
      <c r="K93">
        <v>113415</v>
      </c>
    </row>
    <row r="94" spans="1:11" x14ac:dyDescent="0.3">
      <c r="A94" t="s">
        <v>509</v>
      </c>
      <c r="B94" s="68" t="s">
        <v>510</v>
      </c>
      <c r="C94">
        <v>23</v>
      </c>
      <c r="D94">
        <v>33</v>
      </c>
      <c r="E94">
        <v>40</v>
      </c>
      <c r="F94">
        <v>15</v>
      </c>
      <c r="G94">
        <v>0</v>
      </c>
      <c r="H94">
        <v>0</v>
      </c>
      <c r="I94">
        <v>5</v>
      </c>
      <c r="J94">
        <v>0</v>
      </c>
      <c r="K94">
        <v>9097</v>
      </c>
    </row>
    <row r="95" spans="1:11" x14ac:dyDescent="0.3">
      <c r="A95" t="s">
        <v>511</v>
      </c>
      <c r="B95" s="68" t="s">
        <v>512</v>
      </c>
      <c r="C95">
        <v>501</v>
      </c>
      <c r="D95">
        <v>554</v>
      </c>
      <c r="E95">
        <v>852</v>
      </c>
      <c r="F95">
        <v>63</v>
      </c>
      <c r="G95">
        <v>90</v>
      </c>
      <c r="H95">
        <v>22</v>
      </c>
      <c r="I95">
        <v>25</v>
      </c>
      <c r="J95">
        <v>15</v>
      </c>
      <c r="K95">
        <v>80125</v>
      </c>
    </row>
    <row r="96" spans="1:11" x14ac:dyDescent="0.3">
      <c r="A96" t="s">
        <v>513</v>
      </c>
      <c r="B96" s="68" t="s">
        <v>514</v>
      </c>
      <c r="C96">
        <v>205</v>
      </c>
      <c r="D96">
        <v>256</v>
      </c>
      <c r="E96">
        <v>316</v>
      </c>
      <c r="F96">
        <v>121</v>
      </c>
      <c r="G96">
        <v>5</v>
      </c>
      <c r="H96">
        <v>0</v>
      </c>
      <c r="I96">
        <v>12</v>
      </c>
      <c r="J96">
        <v>5</v>
      </c>
      <c r="K96">
        <v>24052</v>
      </c>
    </row>
    <row r="97" spans="1:11" x14ac:dyDescent="0.3">
      <c r="A97" t="s">
        <v>515</v>
      </c>
      <c r="B97" s="68" t="s">
        <v>516</v>
      </c>
      <c r="C97">
        <v>212</v>
      </c>
      <c r="D97">
        <v>265</v>
      </c>
      <c r="E97">
        <v>368</v>
      </c>
      <c r="F97">
        <v>81</v>
      </c>
      <c r="G97">
        <v>10</v>
      </c>
      <c r="H97">
        <v>5</v>
      </c>
      <c r="I97">
        <v>5</v>
      </c>
      <c r="J97">
        <v>10</v>
      </c>
      <c r="K97">
        <v>48056</v>
      </c>
    </row>
    <row r="98" spans="1:11" x14ac:dyDescent="0.3">
      <c r="A98" t="s">
        <v>517</v>
      </c>
      <c r="B98" s="68" t="s">
        <v>518</v>
      </c>
      <c r="C98">
        <v>142</v>
      </c>
      <c r="D98">
        <v>158</v>
      </c>
      <c r="E98">
        <v>260</v>
      </c>
      <c r="F98">
        <v>5</v>
      </c>
      <c r="G98">
        <v>19</v>
      </c>
      <c r="H98">
        <v>0</v>
      </c>
      <c r="I98">
        <v>5</v>
      </c>
      <c r="J98">
        <v>5</v>
      </c>
      <c r="K98">
        <v>61480</v>
      </c>
    </row>
    <row r="99" spans="1:11" x14ac:dyDescent="0.3">
      <c r="A99" t="s">
        <v>519</v>
      </c>
      <c r="B99" s="68" t="s">
        <v>520</v>
      </c>
      <c r="C99">
        <v>158</v>
      </c>
      <c r="D99">
        <v>191</v>
      </c>
      <c r="E99">
        <v>296</v>
      </c>
      <c r="F99">
        <v>5</v>
      </c>
      <c r="G99">
        <v>25</v>
      </c>
      <c r="H99">
        <v>15</v>
      </c>
      <c r="I99">
        <v>5</v>
      </c>
      <c r="J99">
        <v>0</v>
      </c>
      <c r="K99">
        <v>49378</v>
      </c>
    </row>
    <row r="100" spans="1:11" x14ac:dyDescent="0.3">
      <c r="A100" t="s">
        <v>521</v>
      </c>
      <c r="B100" s="68" t="s">
        <v>522</v>
      </c>
      <c r="C100">
        <v>267</v>
      </c>
      <c r="D100">
        <v>422</v>
      </c>
      <c r="E100">
        <v>571</v>
      </c>
      <c r="F100">
        <v>25</v>
      </c>
      <c r="G100">
        <v>50</v>
      </c>
      <c r="H100">
        <v>13</v>
      </c>
      <c r="I100">
        <v>24</v>
      </c>
      <c r="J100">
        <v>10</v>
      </c>
      <c r="K100">
        <v>114764</v>
      </c>
    </row>
    <row r="101" spans="1:11" x14ac:dyDescent="0.3">
      <c r="A101" t="s">
        <v>523</v>
      </c>
      <c r="B101" s="68" t="s">
        <v>524</v>
      </c>
      <c r="C101">
        <v>66</v>
      </c>
      <c r="D101">
        <v>96</v>
      </c>
      <c r="E101">
        <v>141</v>
      </c>
      <c r="F101">
        <v>10</v>
      </c>
      <c r="G101">
        <v>0</v>
      </c>
      <c r="H101">
        <v>5</v>
      </c>
      <c r="I101">
        <v>10</v>
      </c>
      <c r="J101">
        <v>5</v>
      </c>
      <c r="K101">
        <v>33399</v>
      </c>
    </row>
    <row r="102" spans="1:11" x14ac:dyDescent="0.3">
      <c r="A102" t="s">
        <v>525</v>
      </c>
      <c r="B102" s="68" t="s">
        <v>526</v>
      </c>
      <c r="C102">
        <v>78</v>
      </c>
      <c r="D102">
        <v>86</v>
      </c>
      <c r="E102">
        <v>147</v>
      </c>
      <c r="F102">
        <v>5</v>
      </c>
      <c r="G102">
        <v>5</v>
      </c>
      <c r="H102">
        <v>0</v>
      </c>
      <c r="I102">
        <v>5</v>
      </c>
      <c r="J102">
        <v>0</v>
      </c>
      <c r="K102">
        <v>33738</v>
      </c>
    </row>
    <row r="103" spans="1:11" x14ac:dyDescent="0.3">
      <c r="A103" t="s">
        <v>527</v>
      </c>
      <c r="B103" s="68" t="s">
        <v>528</v>
      </c>
      <c r="C103">
        <v>210</v>
      </c>
      <c r="D103">
        <v>253</v>
      </c>
      <c r="E103">
        <v>335</v>
      </c>
      <c r="F103">
        <v>109</v>
      </c>
      <c r="G103">
        <v>10</v>
      </c>
      <c r="H103">
        <v>0</v>
      </c>
      <c r="I103">
        <v>5</v>
      </c>
      <c r="J103">
        <v>10</v>
      </c>
      <c r="K103">
        <v>81043</v>
      </c>
    </row>
    <row r="104" spans="1:11" x14ac:dyDescent="0.3">
      <c r="A104" t="s">
        <v>529</v>
      </c>
      <c r="B104" s="68" t="s">
        <v>530</v>
      </c>
      <c r="C104">
        <v>253</v>
      </c>
      <c r="D104">
        <v>265</v>
      </c>
      <c r="E104">
        <v>406</v>
      </c>
      <c r="F104">
        <v>25</v>
      </c>
      <c r="G104">
        <v>20</v>
      </c>
      <c r="H104">
        <v>51</v>
      </c>
      <c r="I104">
        <v>12</v>
      </c>
      <c r="J104">
        <v>5</v>
      </c>
      <c r="K104">
        <v>55648</v>
      </c>
    </row>
    <row r="105" spans="1:11" x14ac:dyDescent="0.3">
      <c r="A105" t="s">
        <v>531</v>
      </c>
      <c r="B105" s="68" t="s">
        <v>532</v>
      </c>
      <c r="C105">
        <v>159</v>
      </c>
      <c r="D105">
        <v>219</v>
      </c>
      <c r="E105">
        <v>264</v>
      </c>
      <c r="F105">
        <v>36</v>
      </c>
      <c r="G105">
        <v>5</v>
      </c>
      <c r="H105">
        <v>57</v>
      </c>
      <c r="I105">
        <v>5</v>
      </c>
      <c r="J105">
        <v>5</v>
      </c>
      <c r="K105">
        <v>36214</v>
      </c>
    </row>
    <row r="106" spans="1:11" x14ac:dyDescent="0.3">
      <c r="A106" t="s">
        <v>533</v>
      </c>
      <c r="B106" s="68" t="s">
        <v>534</v>
      </c>
      <c r="C106">
        <v>171</v>
      </c>
      <c r="D106">
        <v>208</v>
      </c>
      <c r="E106">
        <v>288</v>
      </c>
      <c r="F106">
        <v>5</v>
      </c>
      <c r="G106">
        <v>33</v>
      </c>
      <c r="H106">
        <v>44</v>
      </c>
      <c r="I106">
        <v>11</v>
      </c>
      <c r="J106">
        <v>5</v>
      </c>
      <c r="K106">
        <v>46248</v>
      </c>
    </row>
    <row r="107" spans="1:11" x14ac:dyDescent="0.3">
      <c r="A107" t="s">
        <v>535</v>
      </c>
      <c r="B107" s="68" t="s">
        <v>536</v>
      </c>
      <c r="C107">
        <v>194</v>
      </c>
      <c r="D107">
        <v>132</v>
      </c>
      <c r="E107">
        <v>300</v>
      </c>
      <c r="F107">
        <v>16</v>
      </c>
      <c r="G107">
        <v>5</v>
      </c>
      <c r="H107">
        <v>0</v>
      </c>
      <c r="I107">
        <v>5</v>
      </c>
      <c r="J107">
        <v>0</v>
      </c>
      <c r="K107">
        <v>31971</v>
      </c>
    </row>
    <row r="108" spans="1:11" x14ac:dyDescent="0.3">
      <c r="A108" t="s">
        <v>537</v>
      </c>
      <c r="B108" s="68" t="s">
        <v>538</v>
      </c>
      <c r="C108">
        <v>100</v>
      </c>
      <c r="D108">
        <v>90</v>
      </c>
      <c r="E108">
        <v>160</v>
      </c>
      <c r="F108">
        <v>14</v>
      </c>
      <c r="G108">
        <v>5</v>
      </c>
      <c r="H108">
        <v>5</v>
      </c>
      <c r="I108">
        <v>5</v>
      </c>
      <c r="J108">
        <v>0</v>
      </c>
      <c r="K108">
        <v>22312</v>
      </c>
    </row>
    <row r="109" spans="1:11" x14ac:dyDescent="0.3">
      <c r="A109" t="s">
        <v>539</v>
      </c>
      <c r="B109" s="68" t="s">
        <v>540</v>
      </c>
      <c r="C109">
        <v>13</v>
      </c>
      <c r="D109">
        <v>5</v>
      </c>
      <c r="E109">
        <v>18</v>
      </c>
      <c r="F109">
        <v>5</v>
      </c>
      <c r="G109">
        <v>0</v>
      </c>
      <c r="H109">
        <v>0</v>
      </c>
      <c r="I109">
        <v>0</v>
      </c>
      <c r="J109">
        <v>0</v>
      </c>
      <c r="K109">
        <v>1188</v>
      </c>
    </row>
    <row r="110" spans="1:11" x14ac:dyDescent="0.3">
      <c r="A110" t="s">
        <v>541</v>
      </c>
      <c r="B110" s="68" t="s">
        <v>542</v>
      </c>
      <c r="C110">
        <v>56</v>
      </c>
      <c r="D110">
        <v>46</v>
      </c>
      <c r="E110">
        <v>84</v>
      </c>
      <c r="F110">
        <v>5</v>
      </c>
      <c r="G110">
        <v>13</v>
      </c>
      <c r="H110">
        <v>0</v>
      </c>
      <c r="I110">
        <v>5</v>
      </c>
      <c r="J110">
        <v>0</v>
      </c>
      <c r="K110">
        <v>8452</v>
      </c>
    </row>
    <row r="111" spans="1:11" x14ac:dyDescent="0.3">
      <c r="A111" t="s">
        <v>543</v>
      </c>
      <c r="B111" s="68" t="s">
        <v>544</v>
      </c>
      <c r="C111">
        <v>669</v>
      </c>
      <c r="D111">
        <v>563</v>
      </c>
      <c r="E111">
        <v>1049</v>
      </c>
      <c r="F111">
        <v>24</v>
      </c>
      <c r="G111">
        <v>110</v>
      </c>
      <c r="H111">
        <v>10</v>
      </c>
      <c r="I111">
        <v>21</v>
      </c>
      <c r="J111">
        <v>15</v>
      </c>
      <c r="K111">
        <v>111263</v>
      </c>
    </row>
    <row r="112" spans="1:11" x14ac:dyDescent="0.3">
      <c r="A112" t="s">
        <v>545</v>
      </c>
      <c r="B112" s="68" t="s">
        <v>546</v>
      </c>
      <c r="C112">
        <v>147</v>
      </c>
      <c r="D112">
        <v>152</v>
      </c>
      <c r="E112">
        <v>255</v>
      </c>
      <c r="F112">
        <v>14</v>
      </c>
      <c r="G112">
        <v>5</v>
      </c>
      <c r="H112">
        <v>0</v>
      </c>
      <c r="I112">
        <v>5</v>
      </c>
      <c r="J112">
        <v>17</v>
      </c>
      <c r="K112">
        <v>26516</v>
      </c>
    </row>
    <row r="113" spans="1:11" x14ac:dyDescent="0.3">
      <c r="A113" t="s">
        <v>547</v>
      </c>
      <c r="B113" s="68" t="s">
        <v>548</v>
      </c>
      <c r="C113">
        <v>277</v>
      </c>
      <c r="D113">
        <v>203</v>
      </c>
      <c r="E113">
        <v>380</v>
      </c>
      <c r="F113">
        <v>36</v>
      </c>
      <c r="G113">
        <v>38</v>
      </c>
      <c r="H113">
        <v>21</v>
      </c>
      <c r="I113">
        <v>5</v>
      </c>
      <c r="J113">
        <v>5</v>
      </c>
      <c r="K113">
        <v>57395</v>
      </c>
    </row>
    <row r="114" spans="1:11" x14ac:dyDescent="0.3">
      <c r="A114" t="s">
        <v>549</v>
      </c>
      <c r="B114" s="68" t="s">
        <v>550</v>
      </c>
      <c r="C114">
        <v>5</v>
      </c>
      <c r="D114">
        <v>5</v>
      </c>
      <c r="E114">
        <v>13</v>
      </c>
      <c r="F114">
        <v>5</v>
      </c>
      <c r="G114">
        <v>0</v>
      </c>
      <c r="H114">
        <v>0</v>
      </c>
      <c r="I114">
        <v>0</v>
      </c>
      <c r="J114">
        <v>0</v>
      </c>
      <c r="K114">
        <v>2232</v>
      </c>
    </row>
    <row r="115" spans="1:11" x14ac:dyDescent="0.3">
      <c r="A115" t="s">
        <v>551</v>
      </c>
      <c r="B115" s="68" t="s">
        <v>552</v>
      </c>
      <c r="C115">
        <v>316</v>
      </c>
      <c r="D115">
        <v>256</v>
      </c>
      <c r="E115">
        <v>472</v>
      </c>
      <c r="F115">
        <v>5</v>
      </c>
      <c r="G115">
        <v>47</v>
      </c>
      <c r="H115">
        <v>23</v>
      </c>
      <c r="I115">
        <v>23</v>
      </c>
      <c r="J115">
        <v>0</v>
      </c>
      <c r="K115">
        <v>72614</v>
      </c>
    </row>
    <row r="116" spans="1:11" x14ac:dyDescent="0.3">
      <c r="A116" t="s">
        <v>553</v>
      </c>
      <c r="B116" s="68" t="s">
        <v>554</v>
      </c>
      <c r="C116">
        <v>853</v>
      </c>
      <c r="D116">
        <v>915</v>
      </c>
      <c r="E116">
        <v>1298</v>
      </c>
      <c r="F116">
        <v>206</v>
      </c>
      <c r="G116">
        <v>145</v>
      </c>
      <c r="H116">
        <v>57</v>
      </c>
      <c r="I116">
        <v>25</v>
      </c>
      <c r="J116">
        <v>35</v>
      </c>
      <c r="K116">
        <v>128979</v>
      </c>
    </row>
    <row r="117" spans="1:11" x14ac:dyDescent="0.3">
      <c r="A117" t="s">
        <v>555</v>
      </c>
      <c r="B117" s="68" t="s">
        <v>556</v>
      </c>
      <c r="C117">
        <v>565</v>
      </c>
      <c r="D117">
        <v>370</v>
      </c>
      <c r="E117">
        <v>831</v>
      </c>
      <c r="F117">
        <v>77</v>
      </c>
      <c r="G117">
        <v>11</v>
      </c>
      <c r="H117">
        <v>0</v>
      </c>
      <c r="I117">
        <v>13</v>
      </c>
      <c r="J117">
        <v>5</v>
      </c>
      <c r="K117">
        <v>50112</v>
      </c>
    </row>
    <row r="118" spans="1:11" x14ac:dyDescent="0.3">
      <c r="A118" t="s">
        <v>557</v>
      </c>
      <c r="B118" s="68" t="s">
        <v>558</v>
      </c>
      <c r="C118">
        <v>64</v>
      </c>
      <c r="D118">
        <v>55</v>
      </c>
      <c r="E118">
        <v>108</v>
      </c>
      <c r="F118">
        <v>5</v>
      </c>
      <c r="G118">
        <v>0</v>
      </c>
      <c r="H118">
        <v>0</v>
      </c>
      <c r="I118">
        <v>0</v>
      </c>
      <c r="J118">
        <v>5</v>
      </c>
      <c r="K118">
        <v>25925</v>
      </c>
    </row>
    <row r="119" spans="1:11" x14ac:dyDescent="0.3">
      <c r="A119" t="s">
        <v>559</v>
      </c>
      <c r="B119" s="68" t="s">
        <v>560</v>
      </c>
      <c r="C119">
        <v>667</v>
      </c>
      <c r="D119">
        <v>509</v>
      </c>
      <c r="E119">
        <v>1030</v>
      </c>
      <c r="F119">
        <v>30</v>
      </c>
      <c r="G119">
        <v>77</v>
      </c>
      <c r="H119">
        <v>20</v>
      </c>
      <c r="I119">
        <v>10</v>
      </c>
      <c r="J119">
        <v>10</v>
      </c>
      <c r="K119">
        <v>91388</v>
      </c>
    </row>
    <row r="120" spans="1:11" x14ac:dyDescent="0.3">
      <c r="A120" t="s">
        <v>561</v>
      </c>
      <c r="B120" s="68" t="s">
        <v>562</v>
      </c>
      <c r="C120">
        <v>66</v>
      </c>
      <c r="D120">
        <v>53</v>
      </c>
      <c r="E120">
        <v>107</v>
      </c>
      <c r="F120">
        <v>5</v>
      </c>
      <c r="G120">
        <v>5</v>
      </c>
      <c r="H120">
        <v>0</v>
      </c>
      <c r="I120">
        <v>5</v>
      </c>
      <c r="J120">
        <v>0</v>
      </c>
      <c r="K120">
        <v>16575</v>
      </c>
    </row>
    <row r="121" spans="1:11" x14ac:dyDescent="0.3">
      <c r="A121" t="s">
        <v>563</v>
      </c>
      <c r="B121" s="68" t="s">
        <v>564</v>
      </c>
      <c r="C121">
        <v>1123</v>
      </c>
      <c r="D121">
        <v>1119</v>
      </c>
      <c r="E121">
        <v>1859</v>
      </c>
      <c r="F121">
        <v>99</v>
      </c>
      <c r="G121">
        <v>240</v>
      </c>
      <c r="H121">
        <v>5</v>
      </c>
      <c r="I121">
        <v>34</v>
      </c>
      <c r="J121">
        <v>15</v>
      </c>
      <c r="K121">
        <v>184645</v>
      </c>
    </row>
    <row r="122" spans="1:11" x14ac:dyDescent="0.3">
      <c r="A122" t="s">
        <v>565</v>
      </c>
      <c r="B122" s="68" t="s">
        <v>566</v>
      </c>
      <c r="C122">
        <v>77</v>
      </c>
      <c r="D122">
        <v>112</v>
      </c>
      <c r="E122">
        <v>143</v>
      </c>
      <c r="F122">
        <v>38</v>
      </c>
      <c r="G122">
        <v>5</v>
      </c>
      <c r="H122">
        <v>0</v>
      </c>
      <c r="I122">
        <v>5</v>
      </c>
      <c r="J122">
        <v>5</v>
      </c>
      <c r="K122">
        <v>31572</v>
      </c>
    </row>
    <row r="123" spans="1:11" x14ac:dyDescent="0.3">
      <c r="A123" t="s">
        <v>567</v>
      </c>
      <c r="B123" s="68" t="s">
        <v>568</v>
      </c>
      <c r="C123">
        <v>179</v>
      </c>
      <c r="D123">
        <v>124</v>
      </c>
      <c r="E123">
        <v>278</v>
      </c>
      <c r="F123">
        <v>20</v>
      </c>
      <c r="G123">
        <v>0</v>
      </c>
      <c r="H123">
        <v>5</v>
      </c>
      <c r="I123">
        <v>5</v>
      </c>
      <c r="J123">
        <v>5</v>
      </c>
      <c r="K123">
        <v>62967</v>
      </c>
    </row>
    <row r="124" spans="1:11" x14ac:dyDescent="0.3">
      <c r="A124" t="s">
        <v>569</v>
      </c>
      <c r="B124" s="68" t="s">
        <v>570</v>
      </c>
      <c r="C124">
        <v>44</v>
      </c>
      <c r="D124">
        <v>38</v>
      </c>
      <c r="E124">
        <v>77</v>
      </c>
      <c r="F124">
        <v>5</v>
      </c>
      <c r="G124">
        <v>0</v>
      </c>
      <c r="H124">
        <v>0</v>
      </c>
      <c r="I124">
        <v>0</v>
      </c>
      <c r="J124">
        <v>5</v>
      </c>
      <c r="K124">
        <v>12990</v>
      </c>
    </row>
    <row r="125" spans="1:11" x14ac:dyDescent="0.3">
      <c r="A125" t="s">
        <v>571</v>
      </c>
      <c r="B125" s="68" t="s">
        <v>572</v>
      </c>
      <c r="C125">
        <v>1053</v>
      </c>
      <c r="D125">
        <v>898</v>
      </c>
      <c r="E125">
        <v>1498</v>
      </c>
      <c r="F125">
        <v>113</v>
      </c>
      <c r="G125">
        <v>191</v>
      </c>
      <c r="H125">
        <v>107</v>
      </c>
      <c r="I125">
        <v>20</v>
      </c>
      <c r="J125">
        <v>26</v>
      </c>
      <c r="K125">
        <v>179323</v>
      </c>
    </row>
    <row r="126" spans="1:11" x14ac:dyDescent="0.3">
      <c r="A126" t="s">
        <v>573</v>
      </c>
      <c r="B126" s="68" t="s">
        <v>574</v>
      </c>
      <c r="C126">
        <v>5</v>
      </c>
      <c r="D126">
        <v>14</v>
      </c>
      <c r="E126">
        <v>17</v>
      </c>
      <c r="F126">
        <v>5</v>
      </c>
      <c r="G126">
        <v>0</v>
      </c>
      <c r="H126">
        <v>0</v>
      </c>
      <c r="I126">
        <v>0</v>
      </c>
      <c r="J126">
        <v>0</v>
      </c>
      <c r="K126">
        <v>2273</v>
      </c>
    </row>
    <row r="127" spans="1:11" x14ac:dyDescent="0.3">
      <c r="A127" t="s">
        <v>575</v>
      </c>
      <c r="B127" s="68" t="s">
        <v>576</v>
      </c>
      <c r="C127">
        <v>161</v>
      </c>
      <c r="D127">
        <v>260</v>
      </c>
      <c r="E127">
        <v>228</v>
      </c>
      <c r="F127">
        <v>150</v>
      </c>
      <c r="G127">
        <v>15</v>
      </c>
      <c r="H127">
        <v>0</v>
      </c>
      <c r="I127">
        <v>16</v>
      </c>
      <c r="J127">
        <v>12</v>
      </c>
      <c r="K127">
        <v>23948</v>
      </c>
    </row>
    <row r="128" spans="1:11" x14ac:dyDescent="0.3">
      <c r="A128" t="s">
        <v>577</v>
      </c>
      <c r="B128" s="68" t="s">
        <v>578</v>
      </c>
      <c r="C128">
        <v>100</v>
      </c>
      <c r="D128">
        <v>96</v>
      </c>
      <c r="E128">
        <v>165</v>
      </c>
      <c r="F128">
        <v>5</v>
      </c>
      <c r="G128">
        <v>5</v>
      </c>
      <c r="H128">
        <v>11</v>
      </c>
      <c r="I128">
        <v>5</v>
      </c>
      <c r="J128">
        <v>0</v>
      </c>
      <c r="K128">
        <v>14596</v>
      </c>
    </row>
    <row r="129" spans="1:11" x14ac:dyDescent="0.3">
      <c r="A129" t="s">
        <v>579</v>
      </c>
      <c r="B129" s="68" t="s">
        <v>580</v>
      </c>
      <c r="C129">
        <v>15</v>
      </c>
      <c r="D129">
        <v>21</v>
      </c>
      <c r="E129">
        <v>26</v>
      </c>
      <c r="F129">
        <v>5</v>
      </c>
      <c r="G129">
        <v>5</v>
      </c>
      <c r="H129">
        <v>0</v>
      </c>
      <c r="I129">
        <v>0</v>
      </c>
      <c r="J129">
        <v>0</v>
      </c>
      <c r="K129">
        <v>8794</v>
      </c>
    </row>
    <row r="130" spans="1:11" x14ac:dyDescent="0.3">
      <c r="A130" t="s">
        <v>581</v>
      </c>
      <c r="B130" s="68" t="s">
        <v>582</v>
      </c>
      <c r="C130">
        <v>653</v>
      </c>
      <c r="D130">
        <v>986</v>
      </c>
      <c r="E130">
        <v>1178</v>
      </c>
      <c r="F130">
        <v>154</v>
      </c>
      <c r="G130">
        <v>229</v>
      </c>
      <c r="H130">
        <v>27</v>
      </c>
      <c r="I130">
        <v>36</v>
      </c>
      <c r="J130">
        <v>15</v>
      </c>
      <c r="K130">
        <v>149924</v>
      </c>
    </row>
    <row r="131" spans="1:11" x14ac:dyDescent="0.3">
      <c r="A131" t="s">
        <v>583</v>
      </c>
      <c r="B131" s="68" t="s">
        <v>584</v>
      </c>
      <c r="C131">
        <v>60</v>
      </c>
      <c r="D131">
        <v>64</v>
      </c>
      <c r="E131">
        <v>102</v>
      </c>
      <c r="F131">
        <v>5</v>
      </c>
      <c r="G131">
        <v>0</v>
      </c>
      <c r="H131">
        <v>13</v>
      </c>
      <c r="I131">
        <v>5</v>
      </c>
      <c r="J131">
        <v>5</v>
      </c>
      <c r="K131">
        <v>10842</v>
      </c>
    </row>
    <row r="132" spans="1:11" x14ac:dyDescent="0.3">
      <c r="A132" t="s">
        <v>585</v>
      </c>
      <c r="B132" s="68" t="s">
        <v>586</v>
      </c>
      <c r="C132">
        <v>14</v>
      </c>
      <c r="D132">
        <v>12</v>
      </c>
      <c r="E132">
        <v>24</v>
      </c>
      <c r="F132">
        <v>5</v>
      </c>
      <c r="G132">
        <v>0</v>
      </c>
      <c r="H132">
        <v>0</v>
      </c>
      <c r="I132">
        <v>0</v>
      </c>
      <c r="J132">
        <v>0</v>
      </c>
      <c r="K132">
        <v>3081</v>
      </c>
    </row>
    <row r="133" spans="1:11" x14ac:dyDescent="0.3">
      <c r="A133" t="s">
        <v>587</v>
      </c>
      <c r="B133" s="68" t="s">
        <v>588</v>
      </c>
      <c r="C133">
        <v>143</v>
      </c>
      <c r="D133">
        <v>86</v>
      </c>
      <c r="E133">
        <v>195</v>
      </c>
      <c r="F133">
        <v>5</v>
      </c>
      <c r="G133">
        <v>5</v>
      </c>
      <c r="H133">
        <v>5</v>
      </c>
      <c r="I133">
        <v>5</v>
      </c>
      <c r="J133">
        <v>5</v>
      </c>
      <c r="K133">
        <v>18182</v>
      </c>
    </row>
    <row r="134" spans="1:11" x14ac:dyDescent="0.3">
      <c r="A134" t="s">
        <v>589</v>
      </c>
      <c r="B134" s="68" t="s">
        <v>590</v>
      </c>
      <c r="C134">
        <v>44</v>
      </c>
      <c r="D134">
        <v>37</v>
      </c>
      <c r="E134">
        <v>78</v>
      </c>
      <c r="F134">
        <v>5</v>
      </c>
      <c r="G134">
        <v>0</v>
      </c>
      <c r="H134">
        <v>0</v>
      </c>
      <c r="I134">
        <v>5</v>
      </c>
      <c r="J134">
        <v>0</v>
      </c>
      <c r="K134">
        <v>9417</v>
      </c>
    </row>
    <row r="135" spans="1:11" x14ac:dyDescent="0.3">
      <c r="A135" t="s">
        <v>591</v>
      </c>
      <c r="B135" s="68" t="s">
        <v>592</v>
      </c>
      <c r="C135">
        <v>375</v>
      </c>
      <c r="D135">
        <v>273</v>
      </c>
      <c r="E135">
        <v>615</v>
      </c>
      <c r="F135">
        <v>29</v>
      </c>
      <c r="G135">
        <v>0</v>
      </c>
      <c r="H135">
        <v>0</v>
      </c>
      <c r="I135">
        <v>5</v>
      </c>
      <c r="J135">
        <v>0</v>
      </c>
      <c r="K135">
        <v>79584</v>
      </c>
    </row>
    <row r="136" spans="1:11" x14ac:dyDescent="0.3">
      <c r="A136" t="s">
        <v>593</v>
      </c>
      <c r="B136" s="68" t="s">
        <v>594</v>
      </c>
      <c r="C136">
        <v>1157</v>
      </c>
      <c r="D136">
        <v>1034</v>
      </c>
      <c r="E136">
        <v>1980</v>
      </c>
      <c r="F136">
        <v>42</v>
      </c>
      <c r="G136">
        <v>85</v>
      </c>
      <c r="H136">
        <v>10</v>
      </c>
      <c r="I136">
        <v>54</v>
      </c>
      <c r="J136">
        <v>10</v>
      </c>
      <c r="K136">
        <v>237573</v>
      </c>
    </row>
    <row r="137" spans="1:11" x14ac:dyDescent="0.3">
      <c r="A137" t="s">
        <v>595</v>
      </c>
      <c r="B137" s="68" t="s">
        <v>596</v>
      </c>
      <c r="C137">
        <v>46</v>
      </c>
      <c r="D137">
        <v>127</v>
      </c>
      <c r="E137">
        <v>113</v>
      </c>
      <c r="F137">
        <v>54</v>
      </c>
      <c r="G137">
        <v>5</v>
      </c>
      <c r="H137">
        <v>0</v>
      </c>
      <c r="I137">
        <v>0</v>
      </c>
      <c r="J137">
        <v>5</v>
      </c>
      <c r="K137">
        <v>15098</v>
      </c>
    </row>
    <row r="138" spans="1:11" x14ac:dyDescent="0.3">
      <c r="A138" t="s">
        <v>597</v>
      </c>
      <c r="B138" s="68" t="s">
        <v>598</v>
      </c>
      <c r="C138">
        <v>5</v>
      </c>
      <c r="D138">
        <v>5</v>
      </c>
      <c r="E138">
        <v>14</v>
      </c>
      <c r="F138">
        <v>5</v>
      </c>
      <c r="G138">
        <v>0</v>
      </c>
      <c r="H138">
        <v>0</v>
      </c>
      <c r="I138">
        <v>0</v>
      </c>
      <c r="J138">
        <v>0</v>
      </c>
      <c r="K138">
        <v>2732</v>
      </c>
    </row>
    <row r="139" spans="1:11" x14ac:dyDescent="0.3">
      <c r="A139" t="s">
        <v>599</v>
      </c>
      <c r="B139" s="68" t="s">
        <v>600</v>
      </c>
      <c r="C139">
        <v>98</v>
      </c>
      <c r="D139">
        <v>126</v>
      </c>
      <c r="E139">
        <v>162</v>
      </c>
      <c r="F139">
        <v>48</v>
      </c>
      <c r="G139">
        <v>5</v>
      </c>
      <c r="H139">
        <v>0</v>
      </c>
      <c r="I139">
        <v>5</v>
      </c>
      <c r="J139">
        <v>5</v>
      </c>
      <c r="K139">
        <v>14316</v>
      </c>
    </row>
    <row r="140" spans="1:11" x14ac:dyDescent="0.3">
      <c r="A140" t="s">
        <v>601</v>
      </c>
      <c r="B140" s="68" t="s">
        <v>602</v>
      </c>
      <c r="C140">
        <v>72</v>
      </c>
      <c r="D140">
        <v>96</v>
      </c>
      <c r="E140">
        <v>133</v>
      </c>
      <c r="F140">
        <v>5</v>
      </c>
      <c r="G140">
        <v>29</v>
      </c>
      <c r="H140">
        <v>5</v>
      </c>
      <c r="I140">
        <v>5</v>
      </c>
      <c r="J140">
        <v>0</v>
      </c>
      <c r="K140">
        <v>36086</v>
      </c>
    </row>
    <row r="141" spans="1:11" x14ac:dyDescent="0.3">
      <c r="A141" t="s">
        <v>603</v>
      </c>
      <c r="B141" s="68" t="s">
        <v>604</v>
      </c>
      <c r="C141">
        <v>217</v>
      </c>
      <c r="D141">
        <v>207</v>
      </c>
      <c r="E141">
        <v>376</v>
      </c>
      <c r="F141">
        <v>22</v>
      </c>
      <c r="G141">
        <v>16</v>
      </c>
      <c r="H141">
        <v>5</v>
      </c>
      <c r="I141">
        <v>5</v>
      </c>
      <c r="J141">
        <v>5</v>
      </c>
      <c r="K141">
        <v>56811</v>
      </c>
    </row>
    <row r="142" spans="1:11" x14ac:dyDescent="0.3">
      <c r="A142" t="s">
        <v>605</v>
      </c>
      <c r="B142" s="68" t="s">
        <v>606</v>
      </c>
      <c r="C142">
        <v>28</v>
      </c>
      <c r="D142">
        <v>32</v>
      </c>
      <c r="E142">
        <v>53</v>
      </c>
      <c r="F142">
        <v>5</v>
      </c>
      <c r="G142">
        <v>0</v>
      </c>
      <c r="H142">
        <v>0</v>
      </c>
      <c r="I142">
        <v>5</v>
      </c>
      <c r="J142">
        <v>5</v>
      </c>
      <c r="K142">
        <v>7695</v>
      </c>
    </row>
    <row r="143" spans="1:11" x14ac:dyDescent="0.3">
      <c r="A143" t="s">
        <v>607</v>
      </c>
      <c r="B143" s="68" t="s">
        <v>608</v>
      </c>
      <c r="C143">
        <v>791</v>
      </c>
      <c r="D143">
        <v>840</v>
      </c>
      <c r="E143">
        <v>1297</v>
      </c>
      <c r="F143">
        <v>137</v>
      </c>
      <c r="G143">
        <v>159</v>
      </c>
      <c r="H143">
        <v>27</v>
      </c>
      <c r="I143">
        <v>5</v>
      </c>
      <c r="J143">
        <v>10</v>
      </c>
      <c r="K143">
        <v>234850</v>
      </c>
    </row>
    <row r="144" spans="1:11" x14ac:dyDescent="0.3">
      <c r="A144" t="s">
        <v>1</v>
      </c>
      <c r="B144" s="68" t="s">
        <v>609</v>
      </c>
      <c r="C144">
        <v>3525</v>
      </c>
      <c r="D144">
        <v>3838</v>
      </c>
      <c r="E144">
        <v>5597</v>
      </c>
      <c r="F144">
        <v>745</v>
      </c>
      <c r="G144">
        <v>526</v>
      </c>
      <c r="H144">
        <v>186</v>
      </c>
      <c r="I144">
        <v>263</v>
      </c>
      <c r="J144">
        <v>81</v>
      </c>
      <c r="K144">
        <v>607875</v>
      </c>
    </row>
    <row r="145" spans="1:11" x14ac:dyDescent="0.3">
      <c r="A145" t="s">
        <v>610</v>
      </c>
      <c r="B145" s="68" t="s">
        <v>611</v>
      </c>
      <c r="C145">
        <v>499</v>
      </c>
      <c r="D145">
        <v>554</v>
      </c>
      <c r="E145">
        <v>860</v>
      </c>
      <c r="F145">
        <v>59</v>
      </c>
      <c r="G145">
        <v>77</v>
      </c>
      <c r="H145">
        <v>15</v>
      </c>
      <c r="I145">
        <v>20</v>
      </c>
      <c r="J145">
        <v>15</v>
      </c>
      <c r="K145">
        <v>140750</v>
      </c>
    </row>
    <row r="146" spans="1:11" x14ac:dyDescent="0.3">
      <c r="A146" t="s">
        <v>612</v>
      </c>
      <c r="B146" s="68" t="s">
        <v>613</v>
      </c>
      <c r="C146">
        <v>149</v>
      </c>
      <c r="D146">
        <v>165</v>
      </c>
      <c r="E146">
        <v>259</v>
      </c>
      <c r="F146">
        <v>12</v>
      </c>
      <c r="G146">
        <v>35</v>
      </c>
      <c r="H146">
        <v>0</v>
      </c>
      <c r="I146">
        <v>5</v>
      </c>
      <c r="J146">
        <v>5</v>
      </c>
      <c r="K146">
        <v>32039</v>
      </c>
    </row>
    <row r="147" spans="1:11" x14ac:dyDescent="0.3">
      <c r="A147" t="s">
        <v>614</v>
      </c>
      <c r="B147" s="68" t="s">
        <v>615</v>
      </c>
      <c r="C147">
        <v>727</v>
      </c>
      <c r="D147">
        <v>891</v>
      </c>
      <c r="E147">
        <v>1283</v>
      </c>
      <c r="F147">
        <v>43</v>
      </c>
      <c r="G147">
        <v>238</v>
      </c>
      <c r="H147">
        <v>5</v>
      </c>
      <c r="I147">
        <v>33</v>
      </c>
      <c r="J147">
        <v>20</v>
      </c>
      <c r="K147">
        <v>174304</v>
      </c>
    </row>
    <row r="148" spans="1:11" x14ac:dyDescent="0.3">
      <c r="A148" t="s">
        <v>616</v>
      </c>
      <c r="B148" s="68" t="s">
        <v>617</v>
      </c>
      <c r="C148">
        <v>459</v>
      </c>
      <c r="D148">
        <v>484</v>
      </c>
      <c r="E148">
        <v>739</v>
      </c>
      <c r="F148">
        <v>51</v>
      </c>
      <c r="G148">
        <v>78</v>
      </c>
      <c r="H148">
        <v>27</v>
      </c>
      <c r="I148">
        <v>35</v>
      </c>
      <c r="J148">
        <v>10</v>
      </c>
      <c r="K148">
        <v>73699</v>
      </c>
    </row>
    <row r="149" spans="1:11" x14ac:dyDescent="0.3">
      <c r="A149" t="s">
        <v>618</v>
      </c>
      <c r="B149" s="68" t="s">
        <v>619</v>
      </c>
      <c r="C149">
        <v>276</v>
      </c>
      <c r="D149">
        <v>311</v>
      </c>
      <c r="E149">
        <v>467</v>
      </c>
      <c r="F149">
        <v>26</v>
      </c>
      <c r="G149">
        <v>70</v>
      </c>
      <c r="H149">
        <v>14</v>
      </c>
      <c r="I149">
        <v>5</v>
      </c>
      <c r="J149">
        <v>5</v>
      </c>
      <c r="K149">
        <v>63522</v>
      </c>
    </row>
    <row r="150" spans="1:11" x14ac:dyDescent="0.3">
      <c r="A150" t="s">
        <v>620</v>
      </c>
      <c r="B150" s="68" t="s">
        <v>621</v>
      </c>
      <c r="C150">
        <v>1011</v>
      </c>
      <c r="D150">
        <v>928</v>
      </c>
      <c r="E150">
        <v>1649</v>
      </c>
      <c r="F150">
        <v>88</v>
      </c>
      <c r="G150">
        <v>107</v>
      </c>
      <c r="H150">
        <v>76</v>
      </c>
      <c r="I150">
        <v>35</v>
      </c>
      <c r="J150">
        <v>25</v>
      </c>
      <c r="K150">
        <v>210743</v>
      </c>
    </row>
    <row r="151" spans="1:11" x14ac:dyDescent="0.3">
      <c r="A151" t="s">
        <v>622</v>
      </c>
      <c r="B151" s="68" t="s">
        <v>623</v>
      </c>
      <c r="C151">
        <v>249</v>
      </c>
      <c r="D151">
        <v>275</v>
      </c>
      <c r="E151">
        <v>418</v>
      </c>
      <c r="F151">
        <v>48</v>
      </c>
      <c r="G151">
        <v>24</v>
      </c>
      <c r="H151">
        <v>10</v>
      </c>
      <c r="I151">
        <v>16</v>
      </c>
      <c r="J151">
        <v>10</v>
      </c>
      <c r="K151">
        <v>52170</v>
      </c>
    </row>
    <row r="152" spans="1:11" x14ac:dyDescent="0.3">
      <c r="A152" t="s">
        <v>624</v>
      </c>
      <c r="B152" s="68" t="s">
        <v>625</v>
      </c>
      <c r="C152">
        <v>323</v>
      </c>
      <c r="D152">
        <v>324</v>
      </c>
      <c r="E152">
        <v>472</v>
      </c>
      <c r="F152">
        <v>108</v>
      </c>
      <c r="G152">
        <v>52</v>
      </c>
      <c r="H152">
        <v>10</v>
      </c>
      <c r="I152">
        <v>5</v>
      </c>
      <c r="J152">
        <v>10</v>
      </c>
      <c r="K152">
        <v>77766</v>
      </c>
    </row>
    <row r="153" spans="1:11" x14ac:dyDescent="0.3">
      <c r="A153" t="s">
        <v>626</v>
      </c>
      <c r="B153" s="68" t="s">
        <v>627</v>
      </c>
      <c r="C153">
        <v>40</v>
      </c>
      <c r="D153">
        <v>30</v>
      </c>
      <c r="E153">
        <v>68</v>
      </c>
      <c r="F153">
        <v>5</v>
      </c>
      <c r="G153">
        <v>0</v>
      </c>
      <c r="H153">
        <v>0</v>
      </c>
      <c r="I153">
        <v>0</v>
      </c>
      <c r="J153">
        <v>0</v>
      </c>
      <c r="K153">
        <v>8893</v>
      </c>
    </row>
    <row r="154" spans="1:11" x14ac:dyDescent="0.3">
      <c r="A154" t="s">
        <v>628</v>
      </c>
      <c r="B154" s="68" t="s">
        <v>629</v>
      </c>
      <c r="C154">
        <v>42</v>
      </c>
      <c r="D154">
        <v>54</v>
      </c>
      <c r="E154">
        <v>74</v>
      </c>
      <c r="F154">
        <v>5</v>
      </c>
      <c r="G154">
        <v>5</v>
      </c>
      <c r="H154">
        <v>5</v>
      </c>
      <c r="I154">
        <v>5</v>
      </c>
      <c r="J154">
        <v>5</v>
      </c>
      <c r="K154">
        <v>12559</v>
      </c>
    </row>
    <row r="155" spans="1:11" x14ac:dyDescent="0.3">
      <c r="A155" t="s">
        <v>630</v>
      </c>
      <c r="B155" s="68" t="s">
        <v>631</v>
      </c>
      <c r="C155">
        <v>63</v>
      </c>
      <c r="D155">
        <v>180</v>
      </c>
      <c r="E155">
        <v>145</v>
      </c>
      <c r="F155">
        <v>80</v>
      </c>
      <c r="G155">
        <v>11</v>
      </c>
      <c r="H155">
        <v>0</v>
      </c>
      <c r="I155">
        <v>5</v>
      </c>
      <c r="J155">
        <v>5</v>
      </c>
      <c r="K155">
        <v>26281</v>
      </c>
    </row>
    <row r="156" spans="1:11" x14ac:dyDescent="0.3">
      <c r="A156" t="s">
        <v>632</v>
      </c>
      <c r="B156" s="68" t="s">
        <v>633</v>
      </c>
      <c r="C156">
        <v>112</v>
      </c>
      <c r="D156">
        <v>65</v>
      </c>
      <c r="E156">
        <v>171</v>
      </c>
      <c r="F156">
        <v>5</v>
      </c>
      <c r="G156">
        <v>0</v>
      </c>
      <c r="H156">
        <v>0</v>
      </c>
      <c r="I156">
        <v>5</v>
      </c>
      <c r="J156">
        <v>0</v>
      </c>
      <c r="K156">
        <v>18344</v>
      </c>
    </row>
    <row r="157" spans="1:11" x14ac:dyDescent="0.3">
      <c r="A157" t="s">
        <v>634</v>
      </c>
      <c r="B157" s="68" t="s">
        <v>635</v>
      </c>
      <c r="C157">
        <v>130</v>
      </c>
      <c r="D157">
        <v>78</v>
      </c>
      <c r="E157">
        <v>169</v>
      </c>
      <c r="F157">
        <v>26</v>
      </c>
      <c r="G157">
        <v>5</v>
      </c>
      <c r="H157">
        <v>0</v>
      </c>
      <c r="I157">
        <v>5</v>
      </c>
      <c r="J157">
        <v>0</v>
      </c>
      <c r="K157">
        <v>12122</v>
      </c>
    </row>
    <row r="158" spans="1:11" x14ac:dyDescent="0.3">
      <c r="A158" t="s">
        <v>636</v>
      </c>
      <c r="B158" s="68" t="s">
        <v>637</v>
      </c>
      <c r="C158">
        <v>60</v>
      </c>
      <c r="D158">
        <v>59</v>
      </c>
      <c r="E158">
        <v>97</v>
      </c>
      <c r="F158">
        <v>13</v>
      </c>
      <c r="G158">
        <v>5</v>
      </c>
      <c r="H158">
        <v>5</v>
      </c>
      <c r="I158">
        <v>5</v>
      </c>
      <c r="J158">
        <v>0</v>
      </c>
      <c r="K158">
        <v>13481</v>
      </c>
    </row>
    <row r="159" spans="1:11" x14ac:dyDescent="0.3">
      <c r="A159" t="s">
        <v>638</v>
      </c>
      <c r="B159" s="68" t="s">
        <v>639</v>
      </c>
      <c r="C159">
        <v>52</v>
      </c>
      <c r="D159">
        <v>43</v>
      </c>
      <c r="E159">
        <v>90</v>
      </c>
      <c r="F159">
        <v>5</v>
      </c>
      <c r="G159">
        <v>0</v>
      </c>
      <c r="H159">
        <v>0</v>
      </c>
      <c r="I159">
        <v>0</v>
      </c>
      <c r="J159">
        <v>0</v>
      </c>
      <c r="K159">
        <v>7654</v>
      </c>
    </row>
    <row r="160" spans="1:11" x14ac:dyDescent="0.3">
      <c r="A160" t="s">
        <v>640</v>
      </c>
      <c r="B160" s="68" t="s">
        <v>641</v>
      </c>
      <c r="C160">
        <v>48</v>
      </c>
      <c r="D160">
        <v>28</v>
      </c>
      <c r="E160">
        <v>75</v>
      </c>
      <c r="F160">
        <v>5</v>
      </c>
      <c r="G160">
        <v>0</v>
      </c>
      <c r="H160">
        <v>0</v>
      </c>
      <c r="I160">
        <v>0</v>
      </c>
      <c r="J160">
        <v>0</v>
      </c>
      <c r="K160">
        <v>10016</v>
      </c>
    </row>
    <row r="161" spans="1:11" x14ac:dyDescent="0.3">
      <c r="A161" t="s">
        <v>642</v>
      </c>
      <c r="B161" s="68" t="s">
        <v>643</v>
      </c>
      <c r="C161">
        <v>40</v>
      </c>
      <c r="D161">
        <v>46</v>
      </c>
      <c r="E161">
        <v>81</v>
      </c>
      <c r="F161">
        <v>5</v>
      </c>
      <c r="G161">
        <v>0</v>
      </c>
      <c r="H161">
        <v>0</v>
      </c>
      <c r="I161">
        <v>5</v>
      </c>
      <c r="J161">
        <v>0</v>
      </c>
      <c r="K161">
        <v>20207</v>
      </c>
    </row>
    <row r="162" spans="1:11" x14ac:dyDescent="0.3">
      <c r="A162" t="s">
        <v>644</v>
      </c>
      <c r="B162" s="68" t="s">
        <v>645</v>
      </c>
      <c r="C162">
        <v>432</v>
      </c>
      <c r="D162">
        <v>313</v>
      </c>
      <c r="E162">
        <v>648</v>
      </c>
      <c r="F162">
        <v>60</v>
      </c>
      <c r="G162">
        <v>18</v>
      </c>
      <c r="H162">
        <v>0</v>
      </c>
      <c r="I162">
        <v>15</v>
      </c>
      <c r="J162">
        <v>5</v>
      </c>
      <c r="K162">
        <v>68896</v>
      </c>
    </row>
    <row r="163" spans="1:11" x14ac:dyDescent="0.3">
      <c r="A163" t="s">
        <v>646</v>
      </c>
      <c r="B163" s="68" t="s">
        <v>647</v>
      </c>
      <c r="C163">
        <v>103</v>
      </c>
      <c r="D163">
        <v>71</v>
      </c>
      <c r="E163">
        <v>168</v>
      </c>
      <c r="F163">
        <v>5</v>
      </c>
      <c r="G163">
        <v>0</v>
      </c>
      <c r="H163">
        <v>0</v>
      </c>
      <c r="I163">
        <v>5</v>
      </c>
      <c r="J163">
        <v>0</v>
      </c>
      <c r="K163">
        <v>14170</v>
      </c>
    </row>
    <row r="164" spans="1:11" x14ac:dyDescent="0.3">
      <c r="A164" t="s">
        <v>648</v>
      </c>
      <c r="B164" s="68" t="s">
        <v>649</v>
      </c>
      <c r="C164">
        <v>644</v>
      </c>
      <c r="D164">
        <v>549</v>
      </c>
      <c r="E164">
        <v>1007</v>
      </c>
      <c r="F164">
        <v>96</v>
      </c>
      <c r="G164">
        <v>48</v>
      </c>
      <c r="H164">
        <v>5</v>
      </c>
      <c r="I164">
        <v>28</v>
      </c>
      <c r="J164">
        <v>5</v>
      </c>
      <c r="K164">
        <v>95115</v>
      </c>
    </row>
    <row r="165" spans="1:11" x14ac:dyDescent="0.3">
      <c r="A165" t="s">
        <v>650</v>
      </c>
      <c r="B165" s="68" t="s">
        <v>651</v>
      </c>
      <c r="C165">
        <v>864</v>
      </c>
      <c r="D165">
        <v>1134</v>
      </c>
      <c r="E165">
        <v>1448</v>
      </c>
      <c r="F165">
        <v>84</v>
      </c>
      <c r="G165">
        <v>339</v>
      </c>
      <c r="H165">
        <v>91</v>
      </c>
      <c r="I165">
        <v>15</v>
      </c>
      <c r="J165">
        <v>24</v>
      </c>
      <c r="K165">
        <v>192216</v>
      </c>
    </row>
    <row r="166" spans="1:11" x14ac:dyDescent="0.3">
      <c r="A166" t="s">
        <v>652</v>
      </c>
      <c r="B166" s="68" t="s">
        <v>653</v>
      </c>
      <c r="C166">
        <v>38</v>
      </c>
      <c r="D166">
        <v>55</v>
      </c>
      <c r="E166">
        <v>82</v>
      </c>
      <c r="F166">
        <v>5</v>
      </c>
      <c r="G166">
        <v>5</v>
      </c>
      <c r="H166">
        <v>0</v>
      </c>
      <c r="I166">
        <v>0</v>
      </c>
      <c r="J166">
        <v>5</v>
      </c>
      <c r="K166">
        <v>17353</v>
      </c>
    </row>
    <row r="167" spans="1:11" x14ac:dyDescent="0.3">
      <c r="A167" t="s">
        <v>654</v>
      </c>
      <c r="B167" s="68" t="s">
        <v>655</v>
      </c>
      <c r="C167">
        <v>398</v>
      </c>
      <c r="D167">
        <v>417</v>
      </c>
      <c r="E167">
        <v>697</v>
      </c>
      <c r="F167">
        <v>55</v>
      </c>
      <c r="G167">
        <v>38</v>
      </c>
      <c r="H167">
        <v>0</v>
      </c>
      <c r="I167">
        <v>10</v>
      </c>
      <c r="J167">
        <v>10</v>
      </c>
      <c r="K167">
        <v>81770</v>
      </c>
    </row>
    <row r="168" spans="1:11" x14ac:dyDescent="0.3">
      <c r="A168" t="s">
        <v>656</v>
      </c>
      <c r="B168" s="68" t="s">
        <v>657</v>
      </c>
      <c r="C168">
        <v>98</v>
      </c>
      <c r="D168">
        <v>122</v>
      </c>
      <c r="E168">
        <v>181</v>
      </c>
      <c r="F168">
        <v>5</v>
      </c>
      <c r="G168">
        <v>29</v>
      </c>
      <c r="H168">
        <v>0</v>
      </c>
      <c r="I168">
        <v>5</v>
      </c>
      <c r="J168">
        <v>0</v>
      </c>
      <c r="K168">
        <v>26090</v>
      </c>
    </row>
    <row r="169" spans="1:11" x14ac:dyDescent="0.3">
      <c r="A169" t="s">
        <v>658</v>
      </c>
      <c r="B169" s="68" t="s">
        <v>659</v>
      </c>
      <c r="C169">
        <v>45</v>
      </c>
      <c r="D169">
        <v>28</v>
      </c>
      <c r="E169">
        <v>68</v>
      </c>
      <c r="F169">
        <v>5</v>
      </c>
      <c r="G169">
        <v>0</v>
      </c>
      <c r="H169">
        <v>0</v>
      </c>
      <c r="I169">
        <v>5</v>
      </c>
      <c r="J169">
        <v>5</v>
      </c>
      <c r="K169">
        <v>19147</v>
      </c>
    </row>
    <row r="170" spans="1:11" x14ac:dyDescent="0.3">
      <c r="A170" t="s">
        <v>660</v>
      </c>
      <c r="B170" s="68" t="s">
        <v>661</v>
      </c>
      <c r="C170">
        <v>459</v>
      </c>
      <c r="D170">
        <v>435</v>
      </c>
      <c r="E170">
        <v>779</v>
      </c>
      <c r="F170">
        <v>46</v>
      </c>
      <c r="G170">
        <v>33</v>
      </c>
      <c r="H170">
        <v>5</v>
      </c>
      <c r="I170">
        <v>33</v>
      </c>
      <c r="J170">
        <v>5</v>
      </c>
      <c r="K170">
        <v>83731</v>
      </c>
    </row>
    <row r="171" spans="1:11" x14ac:dyDescent="0.3">
      <c r="A171" t="s">
        <v>662</v>
      </c>
      <c r="B171" s="68" t="s">
        <v>663</v>
      </c>
      <c r="C171">
        <v>302</v>
      </c>
      <c r="D171">
        <v>358</v>
      </c>
      <c r="E171">
        <v>548</v>
      </c>
      <c r="F171">
        <v>27</v>
      </c>
      <c r="G171">
        <v>32</v>
      </c>
      <c r="H171">
        <v>39</v>
      </c>
      <c r="I171">
        <v>16</v>
      </c>
      <c r="J171">
        <v>5</v>
      </c>
      <c r="K171">
        <v>73174</v>
      </c>
    </row>
    <row r="172" spans="1:11" x14ac:dyDescent="0.3">
      <c r="A172" t="s">
        <v>664</v>
      </c>
      <c r="B172" s="68" t="s">
        <v>665</v>
      </c>
      <c r="C172">
        <v>75</v>
      </c>
      <c r="D172">
        <v>100</v>
      </c>
      <c r="E172">
        <v>145</v>
      </c>
      <c r="F172">
        <v>11</v>
      </c>
      <c r="G172">
        <v>14</v>
      </c>
      <c r="H172">
        <v>5</v>
      </c>
      <c r="I172">
        <v>5</v>
      </c>
      <c r="J172">
        <v>5</v>
      </c>
      <c r="K172">
        <v>42466</v>
      </c>
    </row>
    <row r="173" spans="1:11" x14ac:dyDescent="0.3">
      <c r="A173" t="s">
        <v>666</v>
      </c>
      <c r="B173" s="68" t="s">
        <v>667</v>
      </c>
      <c r="C173">
        <v>228</v>
      </c>
      <c r="D173">
        <v>226</v>
      </c>
      <c r="E173">
        <v>395</v>
      </c>
      <c r="F173">
        <v>23</v>
      </c>
      <c r="G173">
        <v>20</v>
      </c>
      <c r="H173">
        <v>0</v>
      </c>
      <c r="I173">
        <v>5</v>
      </c>
      <c r="J173">
        <v>5</v>
      </c>
      <c r="K173">
        <v>54197</v>
      </c>
    </row>
    <row r="174" spans="1:11" x14ac:dyDescent="0.3">
      <c r="A174" t="s">
        <v>668</v>
      </c>
      <c r="B174" s="68" t="s">
        <v>669</v>
      </c>
      <c r="C174">
        <v>55</v>
      </c>
      <c r="D174">
        <v>41</v>
      </c>
      <c r="E174">
        <v>93</v>
      </c>
      <c r="F174">
        <v>5</v>
      </c>
      <c r="G174">
        <v>0</v>
      </c>
      <c r="H174">
        <v>0</v>
      </c>
      <c r="I174">
        <v>0</v>
      </c>
      <c r="J174">
        <v>0</v>
      </c>
      <c r="K174">
        <v>8255</v>
      </c>
    </row>
    <row r="175" spans="1:11" x14ac:dyDescent="0.3">
      <c r="A175" t="s">
        <v>670</v>
      </c>
      <c r="B175" s="68" t="s">
        <v>671</v>
      </c>
      <c r="C175">
        <v>55</v>
      </c>
      <c r="D175">
        <v>33</v>
      </c>
      <c r="E175">
        <v>78</v>
      </c>
      <c r="F175">
        <v>5</v>
      </c>
      <c r="G175">
        <v>0</v>
      </c>
      <c r="H175">
        <v>0</v>
      </c>
      <c r="I175">
        <v>5</v>
      </c>
      <c r="J175">
        <v>5</v>
      </c>
      <c r="K175">
        <v>10669</v>
      </c>
    </row>
    <row r="176" spans="1:11" x14ac:dyDescent="0.3">
      <c r="A176" t="s">
        <v>672</v>
      </c>
      <c r="B176" s="68" t="s">
        <v>673</v>
      </c>
      <c r="C176">
        <v>516</v>
      </c>
      <c r="D176">
        <v>608</v>
      </c>
      <c r="E176">
        <v>983</v>
      </c>
      <c r="F176">
        <v>92</v>
      </c>
      <c r="G176">
        <v>24</v>
      </c>
      <c r="H176">
        <v>0</v>
      </c>
      <c r="I176">
        <v>27</v>
      </c>
      <c r="J176">
        <v>10</v>
      </c>
      <c r="K176">
        <v>199845</v>
      </c>
    </row>
    <row r="177" spans="1:11" x14ac:dyDescent="0.3">
      <c r="A177" t="s">
        <v>674</v>
      </c>
      <c r="B177" s="68" t="s">
        <v>675</v>
      </c>
      <c r="C177">
        <v>467</v>
      </c>
      <c r="D177">
        <v>353</v>
      </c>
      <c r="E177">
        <v>775</v>
      </c>
      <c r="F177">
        <v>21</v>
      </c>
      <c r="G177">
        <v>5</v>
      </c>
      <c r="H177">
        <v>0</v>
      </c>
      <c r="I177">
        <v>14</v>
      </c>
      <c r="J177">
        <v>5</v>
      </c>
      <c r="K177">
        <v>74390</v>
      </c>
    </row>
    <row r="178" spans="1:11" x14ac:dyDescent="0.3">
      <c r="A178" t="s">
        <v>676</v>
      </c>
      <c r="B178" s="68" t="s">
        <v>677</v>
      </c>
      <c r="C178">
        <v>23</v>
      </c>
      <c r="D178">
        <v>15</v>
      </c>
      <c r="E178">
        <v>38</v>
      </c>
      <c r="F178">
        <v>0</v>
      </c>
      <c r="G178">
        <v>0</v>
      </c>
      <c r="H178">
        <v>0</v>
      </c>
      <c r="I178">
        <v>0</v>
      </c>
      <c r="J178">
        <v>0</v>
      </c>
      <c r="K178">
        <v>7258</v>
      </c>
    </row>
    <row r="179" spans="1:11" x14ac:dyDescent="0.3">
      <c r="A179" t="s">
        <v>678</v>
      </c>
      <c r="B179" s="68" t="s">
        <v>679</v>
      </c>
      <c r="C179">
        <v>313</v>
      </c>
      <c r="D179">
        <v>129</v>
      </c>
      <c r="E179">
        <v>401</v>
      </c>
      <c r="F179">
        <v>5</v>
      </c>
      <c r="G179">
        <v>14</v>
      </c>
      <c r="H179">
        <v>15</v>
      </c>
      <c r="I179">
        <v>5</v>
      </c>
      <c r="J179">
        <v>5</v>
      </c>
      <c r="K179">
        <v>24321</v>
      </c>
    </row>
    <row r="180" spans="1:11" x14ac:dyDescent="0.3">
      <c r="A180" t="s">
        <v>680</v>
      </c>
      <c r="B180" s="68" t="s">
        <v>681</v>
      </c>
      <c r="C180">
        <v>170</v>
      </c>
      <c r="D180">
        <v>117</v>
      </c>
      <c r="E180">
        <v>263</v>
      </c>
      <c r="F180">
        <v>11</v>
      </c>
      <c r="G180">
        <v>5</v>
      </c>
      <c r="H180">
        <v>0</v>
      </c>
      <c r="I180">
        <v>5</v>
      </c>
      <c r="J180">
        <v>5</v>
      </c>
      <c r="K180">
        <v>26323</v>
      </c>
    </row>
    <row r="181" spans="1:11" x14ac:dyDescent="0.3">
      <c r="A181" t="s">
        <v>682</v>
      </c>
      <c r="B181" s="68" t="s">
        <v>683</v>
      </c>
      <c r="C181">
        <v>5</v>
      </c>
      <c r="D181">
        <v>5</v>
      </c>
      <c r="E181">
        <v>5</v>
      </c>
      <c r="F181">
        <v>0</v>
      </c>
      <c r="G181">
        <v>0</v>
      </c>
      <c r="H181">
        <v>0</v>
      </c>
      <c r="I181">
        <v>0</v>
      </c>
      <c r="J181">
        <v>0</v>
      </c>
      <c r="K181">
        <v>5137</v>
      </c>
    </row>
    <row r="182" spans="1:11" x14ac:dyDescent="0.3">
      <c r="A182" t="s">
        <v>684</v>
      </c>
      <c r="B182" s="68" t="s">
        <v>685</v>
      </c>
      <c r="C182">
        <v>360</v>
      </c>
      <c r="D182">
        <v>340</v>
      </c>
      <c r="E182">
        <v>615</v>
      </c>
      <c r="F182">
        <v>40</v>
      </c>
      <c r="G182">
        <v>25</v>
      </c>
      <c r="H182">
        <v>5</v>
      </c>
      <c r="I182">
        <v>10</v>
      </c>
      <c r="J182">
        <v>5</v>
      </c>
      <c r="K182">
        <v>97327</v>
      </c>
    </row>
    <row r="183" spans="1:11" x14ac:dyDescent="0.3">
      <c r="A183" t="s">
        <v>686</v>
      </c>
      <c r="B183" s="68" t="s">
        <v>687</v>
      </c>
      <c r="C183">
        <v>199</v>
      </c>
      <c r="D183">
        <v>205</v>
      </c>
      <c r="E183">
        <v>313</v>
      </c>
      <c r="F183">
        <v>5</v>
      </c>
      <c r="G183">
        <v>66</v>
      </c>
      <c r="H183">
        <v>5</v>
      </c>
      <c r="I183">
        <v>14</v>
      </c>
      <c r="J183">
        <v>5</v>
      </c>
      <c r="K183">
        <v>29876</v>
      </c>
    </row>
    <row r="184" spans="1:11" x14ac:dyDescent="0.3">
      <c r="A184" t="s">
        <v>688</v>
      </c>
      <c r="B184" s="68" t="s">
        <v>689</v>
      </c>
      <c r="C184">
        <v>686</v>
      </c>
      <c r="D184">
        <v>723</v>
      </c>
      <c r="E184">
        <v>1128</v>
      </c>
      <c r="F184">
        <v>169</v>
      </c>
      <c r="G184">
        <v>54</v>
      </c>
      <c r="H184">
        <v>10</v>
      </c>
      <c r="I184">
        <v>34</v>
      </c>
      <c r="J184">
        <v>15</v>
      </c>
      <c r="K184">
        <v>108021</v>
      </c>
    </row>
    <row r="185" spans="1:11" x14ac:dyDescent="0.3">
      <c r="A185" t="s">
        <v>690</v>
      </c>
      <c r="B185" s="68" t="s">
        <v>691</v>
      </c>
      <c r="C185">
        <v>46</v>
      </c>
      <c r="D185">
        <v>45</v>
      </c>
      <c r="E185">
        <v>61</v>
      </c>
      <c r="F185">
        <v>15</v>
      </c>
      <c r="G185">
        <v>5</v>
      </c>
      <c r="H185">
        <v>0</v>
      </c>
      <c r="I185">
        <v>5</v>
      </c>
      <c r="J185">
        <v>5</v>
      </c>
      <c r="K185">
        <v>11872</v>
      </c>
    </row>
    <row r="186" spans="1:11" x14ac:dyDescent="0.3">
      <c r="A186" t="s">
        <v>692</v>
      </c>
      <c r="B186" s="68" t="s">
        <v>693</v>
      </c>
      <c r="C186">
        <v>1053</v>
      </c>
      <c r="D186">
        <v>702</v>
      </c>
      <c r="E186">
        <v>1606</v>
      </c>
      <c r="F186">
        <v>82</v>
      </c>
      <c r="G186">
        <v>40</v>
      </c>
      <c r="H186">
        <v>5</v>
      </c>
      <c r="I186">
        <v>30</v>
      </c>
      <c r="J186">
        <v>5</v>
      </c>
      <c r="K186">
        <v>277211</v>
      </c>
    </row>
    <row r="187" spans="1:11" x14ac:dyDescent="0.3">
      <c r="A187" t="s">
        <v>694</v>
      </c>
      <c r="B187" s="68" t="s">
        <v>695</v>
      </c>
      <c r="C187">
        <v>507</v>
      </c>
      <c r="D187">
        <v>506</v>
      </c>
      <c r="E187">
        <v>818</v>
      </c>
      <c r="F187">
        <v>22</v>
      </c>
      <c r="G187">
        <v>33</v>
      </c>
      <c r="H187">
        <v>110</v>
      </c>
      <c r="I187">
        <v>19</v>
      </c>
      <c r="J187">
        <v>11</v>
      </c>
      <c r="K187">
        <v>76581</v>
      </c>
    </row>
    <row r="188" spans="1:11" x14ac:dyDescent="0.3">
      <c r="A188" t="s">
        <v>696</v>
      </c>
      <c r="B188" s="68" t="s">
        <v>697</v>
      </c>
      <c r="C188">
        <v>13</v>
      </c>
      <c r="D188">
        <v>5</v>
      </c>
      <c r="E188">
        <v>17</v>
      </c>
      <c r="F188">
        <v>0</v>
      </c>
      <c r="G188">
        <v>0</v>
      </c>
      <c r="H188">
        <v>0</v>
      </c>
      <c r="I188">
        <v>0</v>
      </c>
      <c r="J188">
        <v>5</v>
      </c>
      <c r="K188">
        <v>1459</v>
      </c>
    </row>
    <row r="189" spans="1:11" x14ac:dyDescent="0.3">
      <c r="A189" t="s">
        <v>698</v>
      </c>
      <c r="B189" s="68" t="s">
        <v>699</v>
      </c>
      <c r="C189">
        <v>44</v>
      </c>
      <c r="D189">
        <v>54</v>
      </c>
      <c r="E189">
        <v>72</v>
      </c>
      <c r="F189">
        <v>25</v>
      </c>
      <c r="G189">
        <v>0</v>
      </c>
      <c r="H189">
        <v>0</v>
      </c>
      <c r="I189">
        <v>5</v>
      </c>
      <c r="J189">
        <v>0</v>
      </c>
      <c r="K189">
        <v>6547</v>
      </c>
    </row>
    <row r="190" spans="1:11" x14ac:dyDescent="0.3">
      <c r="A190" t="s">
        <v>700</v>
      </c>
      <c r="B190" s="68" t="s">
        <v>701</v>
      </c>
      <c r="C190">
        <v>508</v>
      </c>
      <c r="D190">
        <v>558</v>
      </c>
      <c r="E190">
        <v>861</v>
      </c>
      <c r="F190">
        <v>10</v>
      </c>
      <c r="G190">
        <v>78</v>
      </c>
      <c r="H190">
        <v>78</v>
      </c>
      <c r="I190">
        <v>25</v>
      </c>
      <c r="J190">
        <v>5</v>
      </c>
      <c r="K190">
        <v>118464</v>
      </c>
    </row>
    <row r="191" spans="1:11" x14ac:dyDescent="0.3">
      <c r="A191" t="s">
        <v>702</v>
      </c>
      <c r="B191" s="68" t="s">
        <v>703</v>
      </c>
      <c r="C191">
        <v>122</v>
      </c>
      <c r="D191">
        <v>98</v>
      </c>
      <c r="E191">
        <v>207</v>
      </c>
      <c r="F191">
        <v>5</v>
      </c>
      <c r="G191">
        <v>5</v>
      </c>
      <c r="H191">
        <v>0</v>
      </c>
      <c r="I191">
        <v>5</v>
      </c>
      <c r="J191">
        <v>0</v>
      </c>
      <c r="K191">
        <v>20727</v>
      </c>
    </row>
    <row r="192" spans="1:11" x14ac:dyDescent="0.3">
      <c r="A192" t="s">
        <v>704</v>
      </c>
      <c r="B192" s="68" t="s">
        <v>705</v>
      </c>
      <c r="C192">
        <v>79</v>
      </c>
      <c r="D192">
        <v>56</v>
      </c>
      <c r="E192">
        <v>129</v>
      </c>
      <c r="F192">
        <v>5</v>
      </c>
      <c r="G192">
        <v>0</v>
      </c>
      <c r="H192">
        <v>0</v>
      </c>
      <c r="I192">
        <v>0</v>
      </c>
      <c r="J192">
        <v>5</v>
      </c>
      <c r="K192">
        <v>17599</v>
      </c>
    </row>
    <row r="193" spans="1:11" x14ac:dyDescent="0.3">
      <c r="A193" t="s">
        <v>706</v>
      </c>
      <c r="B193" s="68" t="s">
        <v>707</v>
      </c>
      <c r="C193">
        <v>67</v>
      </c>
      <c r="D193">
        <v>64</v>
      </c>
      <c r="E193">
        <v>116</v>
      </c>
      <c r="F193">
        <v>5</v>
      </c>
      <c r="G193">
        <v>5</v>
      </c>
      <c r="H193">
        <v>0</v>
      </c>
      <c r="I193">
        <v>0</v>
      </c>
      <c r="J193">
        <v>5</v>
      </c>
      <c r="K193">
        <v>16163</v>
      </c>
    </row>
    <row r="194" spans="1:11" x14ac:dyDescent="0.3">
      <c r="A194" t="s">
        <v>708</v>
      </c>
      <c r="B194" s="68" t="s">
        <v>709</v>
      </c>
      <c r="C194">
        <v>97</v>
      </c>
      <c r="D194">
        <v>66</v>
      </c>
      <c r="E194">
        <v>159</v>
      </c>
      <c r="F194">
        <v>5</v>
      </c>
      <c r="G194">
        <v>0</v>
      </c>
      <c r="H194">
        <v>0</v>
      </c>
      <c r="I194">
        <v>5</v>
      </c>
      <c r="J194">
        <v>0</v>
      </c>
      <c r="K194">
        <v>20174</v>
      </c>
    </row>
    <row r="195" spans="1:11" x14ac:dyDescent="0.3">
      <c r="A195" t="s">
        <v>710</v>
      </c>
      <c r="B195" s="68" t="s">
        <v>711</v>
      </c>
      <c r="C195">
        <v>272</v>
      </c>
      <c r="D195">
        <v>248</v>
      </c>
      <c r="E195">
        <v>469</v>
      </c>
      <c r="F195">
        <v>11</v>
      </c>
      <c r="G195">
        <v>27</v>
      </c>
      <c r="H195">
        <v>0</v>
      </c>
      <c r="I195">
        <v>11</v>
      </c>
      <c r="J195">
        <v>5</v>
      </c>
      <c r="K195">
        <v>68748</v>
      </c>
    </row>
    <row r="196" spans="1:11" x14ac:dyDescent="0.3">
      <c r="A196" t="s">
        <v>712</v>
      </c>
      <c r="B196" s="68" t="s">
        <v>713</v>
      </c>
      <c r="C196">
        <v>185</v>
      </c>
      <c r="D196">
        <v>227</v>
      </c>
      <c r="E196">
        <v>276</v>
      </c>
      <c r="F196">
        <v>51</v>
      </c>
      <c r="G196">
        <v>30</v>
      </c>
      <c r="H196">
        <v>39</v>
      </c>
      <c r="I196">
        <v>5</v>
      </c>
      <c r="J196">
        <v>11</v>
      </c>
      <c r="K196">
        <v>40714</v>
      </c>
    </row>
    <row r="197" spans="1:11" x14ac:dyDescent="0.3">
      <c r="A197" t="s">
        <v>714</v>
      </c>
      <c r="B197" s="68" t="s">
        <v>715</v>
      </c>
      <c r="C197">
        <v>208</v>
      </c>
      <c r="D197">
        <v>291</v>
      </c>
      <c r="E197">
        <v>396</v>
      </c>
      <c r="F197">
        <v>5</v>
      </c>
      <c r="G197">
        <v>47</v>
      </c>
      <c r="H197">
        <v>37</v>
      </c>
      <c r="I197">
        <v>5</v>
      </c>
      <c r="J197">
        <v>5</v>
      </c>
      <c r="K197">
        <v>48704</v>
      </c>
    </row>
    <row r="198" spans="1:11" x14ac:dyDescent="0.3">
      <c r="A198" t="s">
        <v>716</v>
      </c>
      <c r="B198" s="68" t="s">
        <v>717</v>
      </c>
      <c r="C198">
        <v>44</v>
      </c>
      <c r="D198">
        <v>58</v>
      </c>
      <c r="E198">
        <v>95</v>
      </c>
      <c r="F198">
        <v>0</v>
      </c>
      <c r="G198">
        <v>0</v>
      </c>
      <c r="H198">
        <v>5</v>
      </c>
      <c r="I198">
        <v>5</v>
      </c>
      <c r="J198">
        <v>0</v>
      </c>
      <c r="K198">
        <v>15624</v>
      </c>
    </row>
    <row r="199" spans="1:11" x14ac:dyDescent="0.3">
      <c r="A199" t="s">
        <v>718</v>
      </c>
      <c r="B199" s="68" t="s">
        <v>719</v>
      </c>
      <c r="C199">
        <v>541</v>
      </c>
      <c r="D199">
        <v>528</v>
      </c>
      <c r="E199">
        <v>942</v>
      </c>
      <c r="F199">
        <v>34</v>
      </c>
      <c r="G199">
        <v>46</v>
      </c>
      <c r="H199">
        <v>22</v>
      </c>
      <c r="I199">
        <v>20</v>
      </c>
      <c r="J199">
        <v>5</v>
      </c>
      <c r="K199">
        <v>83396</v>
      </c>
    </row>
    <row r="200" spans="1:11" x14ac:dyDescent="0.3">
      <c r="A200" t="s">
        <v>720</v>
      </c>
      <c r="B200" s="68" t="s">
        <v>721</v>
      </c>
      <c r="C200">
        <v>83</v>
      </c>
      <c r="D200">
        <v>96</v>
      </c>
      <c r="E200">
        <v>153</v>
      </c>
      <c r="F200">
        <v>5</v>
      </c>
      <c r="G200">
        <v>16</v>
      </c>
      <c r="H200">
        <v>0</v>
      </c>
      <c r="I200">
        <v>5</v>
      </c>
      <c r="J200">
        <v>5</v>
      </c>
      <c r="K200">
        <v>41573</v>
      </c>
    </row>
    <row r="201" spans="1:11" x14ac:dyDescent="0.3">
      <c r="A201" t="s">
        <v>722</v>
      </c>
      <c r="B201" s="68" t="s">
        <v>723</v>
      </c>
      <c r="C201">
        <v>143</v>
      </c>
      <c r="D201">
        <v>208</v>
      </c>
      <c r="E201">
        <v>280</v>
      </c>
      <c r="F201">
        <v>18</v>
      </c>
      <c r="G201">
        <v>22</v>
      </c>
      <c r="H201">
        <v>25</v>
      </c>
      <c r="I201">
        <v>5</v>
      </c>
      <c r="J201">
        <v>0</v>
      </c>
      <c r="K201">
        <v>34468</v>
      </c>
    </row>
    <row r="202" spans="1:11" x14ac:dyDescent="0.3">
      <c r="A202" t="s">
        <v>724</v>
      </c>
      <c r="B202" s="68" t="s">
        <v>725</v>
      </c>
      <c r="C202">
        <v>99</v>
      </c>
      <c r="D202">
        <v>90</v>
      </c>
      <c r="E202">
        <v>153</v>
      </c>
      <c r="F202">
        <v>35</v>
      </c>
      <c r="G202">
        <v>5</v>
      </c>
      <c r="H202">
        <v>0</v>
      </c>
      <c r="I202">
        <v>0</v>
      </c>
      <c r="J202">
        <v>0</v>
      </c>
      <c r="K202">
        <v>29344</v>
      </c>
    </row>
    <row r="203" spans="1:11" x14ac:dyDescent="0.3">
      <c r="A203" t="s">
        <v>726</v>
      </c>
      <c r="B203" s="68" t="s">
        <v>727</v>
      </c>
      <c r="C203">
        <v>46</v>
      </c>
      <c r="D203">
        <v>73</v>
      </c>
      <c r="E203">
        <v>75</v>
      </c>
      <c r="F203">
        <v>39</v>
      </c>
      <c r="G203">
        <v>5</v>
      </c>
      <c r="H203">
        <v>0</v>
      </c>
      <c r="I203">
        <v>0</v>
      </c>
      <c r="J203">
        <v>5</v>
      </c>
      <c r="K203">
        <v>23732</v>
      </c>
    </row>
    <row r="204" spans="1:11" x14ac:dyDescent="0.3">
      <c r="A204" t="s">
        <v>728</v>
      </c>
      <c r="B204" s="68" t="s">
        <v>729</v>
      </c>
      <c r="C204">
        <v>80</v>
      </c>
      <c r="D204">
        <v>143</v>
      </c>
      <c r="E204">
        <v>178</v>
      </c>
      <c r="F204">
        <v>5</v>
      </c>
      <c r="G204">
        <v>5</v>
      </c>
      <c r="H204">
        <v>21</v>
      </c>
      <c r="I204">
        <v>5</v>
      </c>
      <c r="J204">
        <v>5</v>
      </c>
      <c r="K204">
        <v>30080</v>
      </c>
    </row>
    <row r="205" spans="1:11" x14ac:dyDescent="0.3">
      <c r="A205" t="s">
        <v>730</v>
      </c>
      <c r="B205" s="68" t="s">
        <v>731</v>
      </c>
      <c r="C205">
        <v>144</v>
      </c>
      <c r="D205">
        <v>174</v>
      </c>
      <c r="E205">
        <v>288</v>
      </c>
      <c r="F205">
        <v>17</v>
      </c>
      <c r="G205">
        <v>0</v>
      </c>
      <c r="H205">
        <v>5</v>
      </c>
      <c r="I205">
        <v>5</v>
      </c>
      <c r="J205">
        <v>0</v>
      </c>
      <c r="K205">
        <v>65508</v>
      </c>
    </row>
    <row r="206" spans="1:11" x14ac:dyDescent="0.3">
      <c r="A206" t="s">
        <v>732</v>
      </c>
      <c r="B206" s="68" t="s">
        <v>733</v>
      </c>
      <c r="C206">
        <v>5</v>
      </c>
      <c r="D206">
        <v>30</v>
      </c>
      <c r="E206">
        <v>21</v>
      </c>
      <c r="F206">
        <v>5</v>
      </c>
      <c r="G206">
        <v>0</v>
      </c>
      <c r="H206">
        <v>0</v>
      </c>
      <c r="I206">
        <v>5</v>
      </c>
      <c r="J206">
        <v>0</v>
      </c>
      <c r="K206">
        <v>16034</v>
      </c>
    </row>
    <row r="207" spans="1:11" x14ac:dyDescent="0.3">
      <c r="A207" t="s">
        <v>734</v>
      </c>
      <c r="B207" s="68" t="s">
        <v>735</v>
      </c>
      <c r="C207">
        <v>436</v>
      </c>
      <c r="D207">
        <v>358</v>
      </c>
      <c r="E207">
        <v>718</v>
      </c>
      <c r="F207">
        <v>20</v>
      </c>
      <c r="G207">
        <v>28</v>
      </c>
      <c r="H207">
        <v>0</v>
      </c>
      <c r="I207">
        <v>27</v>
      </c>
      <c r="J207">
        <v>10</v>
      </c>
      <c r="K207">
        <v>81775</v>
      </c>
    </row>
    <row r="208" spans="1:11" x14ac:dyDescent="0.3">
      <c r="A208" t="s">
        <v>736</v>
      </c>
      <c r="B208" s="68" t="s">
        <v>737</v>
      </c>
      <c r="C208">
        <v>265</v>
      </c>
      <c r="D208">
        <v>298</v>
      </c>
      <c r="E208">
        <v>474</v>
      </c>
      <c r="F208">
        <v>29</v>
      </c>
      <c r="G208">
        <v>39</v>
      </c>
      <c r="H208">
        <v>11</v>
      </c>
      <c r="I208">
        <v>5</v>
      </c>
      <c r="J208">
        <v>0</v>
      </c>
      <c r="K208">
        <v>77806</v>
      </c>
    </row>
    <row r="209" spans="1:11" x14ac:dyDescent="0.3">
      <c r="A209" t="s">
        <v>738</v>
      </c>
      <c r="B209" s="68" t="s">
        <v>739</v>
      </c>
      <c r="C209">
        <v>51</v>
      </c>
      <c r="D209">
        <v>109</v>
      </c>
      <c r="E209">
        <v>95</v>
      </c>
      <c r="F209">
        <v>58</v>
      </c>
      <c r="G209">
        <v>5</v>
      </c>
      <c r="H209">
        <v>0</v>
      </c>
      <c r="I209">
        <v>5</v>
      </c>
      <c r="J209">
        <v>5</v>
      </c>
      <c r="K209">
        <v>11209</v>
      </c>
    </row>
    <row r="210" spans="1:11" x14ac:dyDescent="0.3">
      <c r="A210" t="s">
        <v>740</v>
      </c>
      <c r="B210" s="68" t="s">
        <v>741</v>
      </c>
      <c r="C210">
        <v>515</v>
      </c>
      <c r="D210">
        <v>443</v>
      </c>
      <c r="E210">
        <v>812</v>
      </c>
      <c r="F210">
        <v>21</v>
      </c>
      <c r="G210">
        <v>93</v>
      </c>
      <c r="H210">
        <v>5</v>
      </c>
      <c r="I210">
        <v>15</v>
      </c>
      <c r="J210">
        <v>0</v>
      </c>
      <c r="K210">
        <v>79183</v>
      </c>
    </row>
    <row r="211" spans="1:11" x14ac:dyDescent="0.3">
      <c r="A211" t="s">
        <v>742</v>
      </c>
      <c r="B211" s="68" t="s">
        <v>743</v>
      </c>
      <c r="C211">
        <v>1835</v>
      </c>
      <c r="D211">
        <v>1845</v>
      </c>
      <c r="E211">
        <v>2928</v>
      </c>
      <c r="F211">
        <v>351</v>
      </c>
      <c r="G211">
        <v>161</v>
      </c>
      <c r="H211">
        <v>5</v>
      </c>
      <c r="I211">
        <v>219</v>
      </c>
      <c r="J211">
        <v>21</v>
      </c>
      <c r="K211">
        <v>183317</v>
      </c>
    </row>
    <row r="212" spans="1:11" x14ac:dyDescent="0.3">
      <c r="A212" t="s">
        <v>744</v>
      </c>
      <c r="B212" s="68" t="s">
        <v>745</v>
      </c>
      <c r="C212">
        <v>5</v>
      </c>
      <c r="D212">
        <v>13</v>
      </c>
      <c r="E212">
        <v>5</v>
      </c>
      <c r="F212">
        <v>5</v>
      </c>
      <c r="G212">
        <v>0</v>
      </c>
      <c r="H212">
        <v>0</v>
      </c>
      <c r="I212">
        <v>0</v>
      </c>
      <c r="J212">
        <v>0</v>
      </c>
      <c r="K212">
        <v>6910</v>
      </c>
    </row>
    <row r="213" spans="1:11" x14ac:dyDescent="0.3">
      <c r="A213" t="s">
        <v>746</v>
      </c>
      <c r="B213" s="68" t="s">
        <v>747</v>
      </c>
      <c r="C213">
        <v>201</v>
      </c>
      <c r="D213">
        <v>113</v>
      </c>
      <c r="E213">
        <v>278</v>
      </c>
      <c r="F213">
        <v>5</v>
      </c>
      <c r="G213">
        <v>24</v>
      </c>
      <c r="H213">
        <v>0</v>
      </c>
      <c r="I213">
        <v>5</v>
      </c>
      <c r="J213">
        <v>0</v>
      </c>
      <c r="K213">
        <v>24096</v>
      </c>
    </row>
    <row r="214" spans="1:11" x14ac:dyDescent="0.3">
      <c r="A214" t="s">
        <v>748</v>
      </c>
      <c r="B214" s="68" t="s">
        <v>749</v>
      </c>
      <c r="C214">
        <v>217</v>
      </c>
      <c r="D214">
        <v>208</v>
      </c>
      <c r="E214">
        <v>350</v>
      </c>
      <c r="F214">
        <v>12</v>
      </c>
      <c r="G214">
        <v>43</v>
      </c>
      <c r="H214">
        <v>5</v>
      </c>
      <c r="I214">
        <v>11</v>
      </c>
      <c r="J214">
        <v>0</v>
      </c>
      <c r="K214">
        <v>34540</v>
      </c>
    </row>
    <row r="215" spans="1:11" x14ac:dyDescent="0.3">
      <c r="A215" t="s">
        <v>750</v>
      </c>
      <c r="B215" s="68" t="s">
        <v>751</v>
      </c>
      <c r="C215">
        <v>157</v>
      </c>
      <c r="D215">
        <v>191</v>
      </c>
      <c r="E215">
        <v>241</v>
      </c>
      <c r="F215">
        <v>27</v>
      </c>
      <c r="G215">
        <v>52</v>
      </c>
      <c r="H215">
        <v>5</v>
      </c>
      <c r="I215">
        <v>5</v>
      </c>
      <c r="J215">
        <v>5</v>
      </c>
      <c r="K215">
        <v>26923</v>
      </c>
    </row>
    <row r="216" spans="1:11" x14ac:dyDescent="0.3">
      <c r="A216" t="s">
        <v>752</v>
      </c>
      <c r="B216" s="68" t="s">
        <v>753</v>
      </c>
      <c r="C216">
        <v>206</v>
      </c>
      <c r="D216">
        <v>115</v>
      </c>
      <c r="E216">
        <v>283</v>
      </c>
      <c r="F216">
        <v>22</v>
      </c>
      <c r="G216">
        <v>5</v>
      </c>
      <c r="H216">
        <v>0</v>
      </c>
      <c r="I216">
        <v>5</v>
      </c>
      <c r="J216">
        <v>5</v>
      </c>
      <c r="K216">
        <v>38275</v>
      </c>
    </row>
    <row r="217" spans="1:11" x14ac:dyDescent="0.3">
      <c r="A217" t="s">
        <v>754</v>
      </c>
      <c r="B217" s="68" t="s">
        <v>755</v>
      </c>
      <c r="C217">
        <v>291</v>
      </c>
      <c r="D217">
        <v>193</v>
      </c>
      <c r="E217">
        <v>449</v>
      </c>
      <c r="F217">
        <v>14</v>
      </c>
      <c r="G217">
        <v>12</v>
      </c>
      <c r="H217">
        <v>0</v>
      </c>
      <c r="I217">
        <v>5</v>
      </c>
      <c r="J217">
        <v>5</v>
      </c>
      <c r="K217">
        <v>52777</v>
      </c>
    </row>
    <row r="218" spans="1:11" x14ac:dyDescent="0.3">
      <c r="A218" t="s">
        <v>756</v>
      </c>
      <c r="B218" s="68" t="s">
        <v>757</v>
      </c>
      <c r="C218">
        <v>118</v>
      </c>
      <c r="D218">
        <v>88</v>
      </c>
      <c r="E218">
        <v>181</v>
      </c>
      <c r="F218">
        <v>12</v>
      </c>
      <c r="G218">
        <v>5</v>
      </c>
      <c r="H218">
        <v>5</v>
      </c>
      <c r="I218">
        <v>5</v>
      </c>
      <c r="J218">
        <v>5</v>
      </c>
      <c r="K218">
        <v>17334</v>
      </c>
    </row>
    <row r="219" spans="1:11" x14ac:dyDescent="0.3">
      <c r="A219" t="s">
        <v>758</v>
      </c>
      <c r="B219" s="68" t="s">
        <v>759</v>
      </c>
      <c r="C219">
        <v>63</v>
      </c>
      <c r="D219">
        <v>49</v>
      </c>
      <c r="E219">
        <v>100</v>
      </c>
      <c r="F219">
        <v>5</v>
      </c>
      <c r="G219">
        <v>5</v>
      </c>
      <c r="H219">
        <v>0</v>
      </c>
      <c r="I219">
        <v>5</v>
      </c>
      <c r="J219">
        <v>0</v>
      </c>
      <c r="K219">
        <v>11073</v>
      </c>
    </row>
    <row r="220" spans="1:11" x14ac:dyDescent="0.3">
      <c r="A220" t="s">
        <v>760</v>
      </c>
      <c r="B220" s="68" t="s">
        <v>761</v>
      </c>
      <c r="C220">
        <v>359</v>
      </c>
      <c r="D220">
        <v>311</v>
      </c>
      <c r="E220">
        <v>557</v>
      </c>
      <c r="F220">
        <v>64</v>
      </c>
      <c r="G220">
        <v>39</v>
      </c>
      <c r="H220">
        <v>0</v>
      </c>
      <c r="I220">
        <v>5</v>
      </c>
      <c r="J220">
        <v>10</v>
      </c>
      <c r="K220">
        <v>100768</v>
      </c>
    </row>
    <row r="221" spans="1:11" x14ac:dyDescent="0.3">
      <c r="A221" t="s">
        <v>762</v>
      </c>
      <c r="B221" s="68" t="s">
        <v>763</v>
      </c>
      <c r="C221">
        <v>77</v>
      </c>
      <c r="D221">
        <v>52</v>
      </c>
      <c r="E221">
        <v>125</v>
      </c>
      <c r="F221">
        <v>5</v>
      </c>
      <c r="G221">
        <v>0</v>
      </c>
      <c r="H221">
        <v>0</v>
      </c>
      <c r="I221">
        <v>5</v>
      </c>
      <c r="J221">
        <v>5</v>
      </c>
      <c r="K221">
        <v>17624</v>
      </c>
    </row>
    <row r="222" spans="1:11" x14ac:dyDescent="0.3">
      <c r="A222" t="s">
        <v>764</v>
      </c>
      <c r="B222" s="68" t="s">
        <v>765</v>
      </c>
      <c r="C222">
        <v>544</v>
      </c>
      <c r="D222">
        <v>378</v>
      </c>
      <c r="E222">
        <v>733</v>
      </c>
      <c r="F222">
        <v>43</v>
      </c>
      <c r="G222">
        <v>103</v>
      </c>
      <c r="H222">
        <v>18</v>
      </c>
      <c r="I222">
        <v>10</v>
      </c>
      <c r="J222">
        <v>10</v>
      </c>
      <c r="K222">
        <v>76779</v>
      </c>
    </row>
    <row r="223" spans="1:11" x14ac:dyDescent="0.3">
      <c r="A223" t="s">
        <v>766</v>
      </c>
      <c r="B223" s="68" t="s">
        <v>767</v>
      </c>
      <c r="C223">
        <v>112</v>
      </c>
      <c r="D223">
        <v>139</v>
      </c>
      <c r="E223">
        <v>131</v>
      </c>
      <c r="F223">
        <v>5</v>
      </c>
      <c r="G223">
        <v>19</v>
      </c>
      <c r="H223">
        <v>72</v>
      </c>
      <c r="I223">
        <v>5</v>
      </c>
      <c r="J223">
        <v>19</v>
      </c>
      <c r="K223">
        <v>22991</v>
      </c>
    </row>
    <row r="224" spans="1:11" x14ac:dyDescent="0.3">
      <c r="A224" t="s">
        <v>768</v>
      </c>
      <c r="B224" s="68" t="s">
        <v>769</v>
      </c>
      <c r="C224">
        <v>106</v>
      </c>
      <c r="D224">
        <v>138</v>
      </c>
      <c r="E224">
        <v>181</v>
      </c>
      <c r="F224">
        <v>22</v>
      </c>
      <c r="G224">
        <v>24</v>
      </c>
      <c r="H224">
        <v>15</v>
      </c>
      <c r="I224">
        <v>5</v>
      </c>
      <c r="J224">
        <v>0</v>
      </c>
      <c r="K224">
        <v>20919</v>
      </c>
    </row>
    <row r="225" spans="1:11" x14ac:dyDescent="0.3">
      <c r="A225" t="s">
        <v>770</v>
      </c>
      <c r="B225" s="68" t="s">
        <v>771</v>
      </c>
      <c r="C225">
        <v>340</v>
      </c>
      <c r="D225">
        <v>284</v>
      </c>
      <c r="E225">
        <v>527</v>
      </c>
      <c r="F225">
        <v>74</v>
      </c>
      <c r="G225">
        <v>5</v>
      </c>
      <c r="H225">
        <v>5</v>
      </c>
      <c r="I225">
        <v>5</v>
      </c>
      <c r="J225">
        <v>5</v>
      </c>
      <c r="K225">
        <v>55727</v>
      </c>
    </row>
    <row r="226" spans="1:11" x14ac:dyDescent="0.3">
      <c r="A226" t="s">
        <v>772</v>
      </c>
      <c r="B226" s="68" t="s">
        <v>773</v>
      </c>
      <c r="C226">
        <v>2806</v>
      </c>
      <c r="D226">
        <v>2182</v>
      </c>
      <c r="E226">
        <v>4163</v>
      </c>
      <c r="F226">
        <v>444</v>
      </c>
      <c r="G226">
        <v>152</v>
      </c>
      <c r="H226">
        <v>16</v>
      </c>
      <c r="I226">
        <v>182</v>
      </c>
      <c r="J226">
        <v>40</v>
      </c>
      <c r="K226">
        <v>435526</v>
      </c>
    </row>
    <row r="227" spans="1:11" x14ac:dyDescent="0.3">
      <c r="A227" t="s">
        <v>774</v>
      </c>
      <c r="B227" s="68" t="s">
        <v>775</v>
      </c>
      <c r="C227">
        <v>42</v>
      </c>
      <c r="D227">
        <v>52</v>
      </c>
      <c r="E227">
        <v>86</v>
      </c>
      <c r="F227">
        <v>5</v>
      </c>
      <c r="G227">
        <v>5</v>
      </c>
      <c r="H227">
        <v>0</v>
      </c>
      <c r="I227">
        <v>5</v>
      </c>
      <c r="J227">
        <v>0</v>
      </c>
      <c r="K227">
        <v>15172</v>
      </c>
    </row>
    <row r="228" spans="1:11" x14ac:dyDescent="0.3">
      <c r="A228" t="s">
        <v>776</v>
      </c>
      <c r="B228" s="68" t="s">
        <v>777</v>
      </c>
      <c r="C228">
        <v>96</v>
      </c>
      <c r="D228">
        <v>81</v>
      </c>
      <c r="E228">
        <v>165</v>
      </c>
      <c r="F228">
        <v>5</v>
      </c>
      <c r="G228">
        <v>5</v>
      </c>
      <c r="H228">
        <v>0</v>
      </c>
      <c r="I228">
        <v>5</v>
      </c>
      <c r="J228">
        <v>5</v>
      </c>
      <c r="K228">
        <v>22998</v>
      </c>
    </row>
    <row r="229" spans="1:11" x14ac:dyDescent="0.3">
      <c r="A229" t="s">
        <v>778</v>
      </c>
      <c r="B229" s="68" t="s">
        <v>779</v>
      </c>
      <c r="C229">
        <v>37</v>
      </c>
      <c r="D229">
        <v>39</v>
      </c>
      <c r="E229">
        <v>75</v>
      </c>
      <c r="F229">
        <v>5</v>
      </c>
      <c r="G229">
        <v>0</v>
      </c>
      <c r="H229">
        <v>0</v>
      </c>
      <c r="I229">
        <v>0</v>
      </c>
      <c r="J229">
        <v>0</v>
      </c>
      <c r="K229">
        <v>23704</v>
      </c>
    </row>
    <row r="230" spans="1:11" x14ac:dyDescent="0.3">
      <c r="A230" t="s">
        <v>780</v>
      </c>
      <c r="B230" s="68" t="s">
        <v>781</v>
      </c>
      <c r="C230">
        <v>28</v>
      </c>
      <c r="D230">
        <v>28</v>
      </c>
      <c r="E230">
        <v>55</v>
      </c>
      <c r="F230">
        <v>0</v>
      </c>
      <c r="G230">
        <v>0</v>
      </c>
      <c r="H230">
        <v>0</v>
      </c>
      <c r="I230">
        <v>0</v>
      </c>
      <c r="J230">
        <v>5</v>
      </c>
      <c r="K230">
        <v>19701</v>
      </c>
    </row>
    <row r="231" spans="1:11" x14ac:dyDescent="0.3">
      <c r="A231" t="s">
        <v>782</v>
      </c>
      <c r="B231" s="68" t="s">
        <v>783</v>
      </c>
      <c r="C231">
        <v>23169</v>
      </c>
      <c r="D231">
        <v>17713</v>
      </c>
      <c r="E231">
        <v>35337</v>
      </c>
      <c r="F231">
        <v>2188</v>
      </c>
      <c r="G231">
        <v>1627</v>
      </c>
      <c r="H231">
        <v>565</v>
      </c>
      <c r="I231">
        <v>819</v>
      </c>
      <c r="J231">
        <v>473</v>
      </c>
      <c r="K231">
        <v>4044594</v>
      </c>
    </row>
    <row r="232" spans="1:11" x14ac:dyDescent="0.3">
      <c r="A232" t="s">
        <v>784</v>
      </c>
      <c r="B232" s="68" t="s">
        <v>785</v>
      </c>
      <c r="C232">
        <v>244</v>
      </c>
      <c r="D232">
        <v>158</v>
      </c>
      <c r="E232">
        <v>377</v>
      </c>
      <c r="F232">
        <v>17</v>
      </c>
      <c r="G232">
        <v>5</v>
      </c>
      <c r="H232">
        <v>0</v>
      </c>
      <c r="I232">
        <v>5</v>
      </c>
      <c r="J232">
        <v>5</v>
      </c>
      <c r="K232">
        <v>41563</v>
      </c>
    </row>
    <row r="233" spans="1:11" x14ac:dyDescent="0.3">
      <c r="A233" t="s">
        <v>786</v>
      </c>
      <c r="B233" s="68" t="s">
        <v>787</v>
      </c>
      <c r="C233">
        <v>71</v>
      </c>
      <c r="D233">
        <v>91</v>
      </c>
      <c r="E233">
        <v>140</v>
      </c>
      <c r="F233">
        <v>10</v>
      </c>
      <c r="G233">
        <v>5</v>
      </c>
      <c r="H233">
        <v>0</v>
      </c>
      <c r="I233">
        <v>5</v>
      </c>
      <c r="J233">
        <v>5</v>
      </c>
      <c r="K233">
        <v>39496</v>
      </c>
    </row>
    <row r="234" spans="1:11" x14ac:dyDescent="0.3">
      <c r="A234" t="s">
        <v>788</v>
      </c>
      <c r="B234" s="68" t="s">
        <v>789</v>
      </c>
      <c r="C234">
        <v>0</v>
      </c>
      <c r="D234">
        <v>5</v>
      </c>
      <c r="E234">
        <v>5</v>
      </c>
      <c r="F234">
        <v>0</v>
      </c>
      <c r="G234">
        <v>0</v>
      </c>
      <c r="H234">
        <v>0</v>
      </c>
      <c r="I234">
        <v>0</v>
      </c>
      <c r="J234">
        <v>5</v>
      </c>
      <c r="K234">
        <v>1671</v>
      </c>
    </row>
    <row r="235" spans="1:11" x14ac:dyDescent="0.3">
      <c r="A235" t="s">
        <v>790</v>
      </c>
      <c r="B235" s="68" t="s">
        <v>791</v>
      </c>
      <c r="C235">
        <v>487</v>
      </c>
      <c r="D235">
        <v>398</v>
      </c>
      <c r="E235">
        <v>737</v>
      </c>
      <c r="F235">
        <v>14</v>
      </c>
      <c r="G235">
        <v>40</v>
      </c>
      <c r="H235">
        <v>58</v>
      </c>
      <c r="I235">
        <v>26</v>
      </c>
      <c r="J235">
        <v>5</v>
      </c>
      <c r="K235">
        <v>69369</v>
      </c>
    </row>
    <row r="236" spans="1:11" x14ac:dyDescent="0.3">
      <c r="A236" t="s">
        <v>792</v>
      </c>
      <c r="B236" s="68" t="s">
        <v>793</v>
      </c>
      <c r="C236">
        <v>613</v>
      </c>
      <c r="D236">
        <v>513</v>
      </c>
      <c r="E236">
        <v>957</v>
      </c>
      <c r="F236">
        <v>77</v>
      </c>
      <c r="G236">
        <v>39</v>
      </c>
      <c r="H236">
        <v>35</v>
      </c>
      <c r="I236">
        <v>10</v>
      </c>
      <c r="J236">
        <v>10</v>
      </c>
      <c r="K236">
        <v>92453</v>
      </c>
    </row>
    <row r="237" spans="1:11" x14ac:dyDescent="0.3">
      <c r="A237" t="s">
        <v>794</v>
      </c>
      <c r="B237" s="68" t="s">
        <v>795</v>
      </c>
      <c r="C237">
        <v>32</v>
      </c>
      <c r="D237">
        <v>32</v>
      </c>
      <c r="E237">
        <v>53</v>
      </c>
      <c r="F237">
        <v>5</v>
      </c>
      <c r="G237">
        <v>5</v>
      </c>
      <c r="H237">
        <v>0</v>
      </c>
      <c r="I237">
        <v>5</v>
      </c>
      <c r="J237">
        <v>0</v>
      </c>
      <c r="K237">
        <v>19841</v>
      </c>
    </row>
    <row r="238" spans="1:11" x14ac:dyDescent="0.3">
      <c r="A238" t="s">
        <v>796</v>
      </c>
      <c r="B238" s="68" t="s">
        <v>797</v>
      </c>
      <c r="C238">
        <v>35</v>
      </c>
      <c r="D238">
        <v>15</v>
      </c>
      <c r="E238">
        <v>48</v>
      </c>
      <c r="F238">
        <v>5</v>
      </c>
      <c r="G238">
        <v>0</v>
      </c>
      <c r="H238">
        <v>0</v>
      </c>
      <c r="I238">
        <v>0</v>
      </c>
      <c r="J238">
        <v>5</v>
      </c>
      <c r="K238">
        <v>9750</v>
      </c>
    </row>
    <row r="239" spans="1:11" x14ac:dyDescent="0.3">
      <c r="A239" t="s">
        <v>798</v>
      </c>
      <c r="B239" s="68" t="s">
        <v>799</v>
      </c>
      <c r="C239">
        <v>113</v>
      </c>
      <c r="D239">
        <v>86</v>
      </c>
      <c r="E239">
        <v>195</v>
      </c>
      <c r="F239">
        <v>5</v>
      </c>
      <c r="G239">
        <v>0</v>
      </c>
      <c r="H239">
        <v>0</v>
      </c>
      <c r="I239">
        <v>5</v>
      </c>
      <c r="J239">
        <v>5</v>
      </c>
      <c r="K239">
        <v>35064</v>
      </c>
    </row>
    <row r="240" spans="1:11" x14ac:dyDescent="0.3">
      <c r="A240" t="s">
        <v>800</v>
      </c>
      <c r="B240" s="68" t="s">
        <v>801</v>
      </c>
      <c r="C240">
        <v>622</v>
      </c>
      <c r="D240">
        <v>364</v>
      </c>
      <c r="E240">
        <v>893</v>
      </c>
      <c r="F240">
        <v>20</v>
      </c>
      <c r="G240">
        <v>29</v>
      </c>
      <c r="H240">
        <v>19</v>
      </c>
      <c r="I240">
        <v>10</v>
      </c>
      <c r="J240">
        <v>10</v>
      </c>
      <c r="K240">
        <v>87900</v>
      </c>
    </row>
    <row r="241" spans="1:11" x14ac:dyDescent="0.3">
      <c r="A241" t="s">
        <v>802</v>
      </c>
      <c r="B241" s="68" t="s">
        <v>803</v>
      </c>
      <c r="C241">
        <v>95</v>
      </c>
      <c r="D241">
        <v>98</v>
      </c>
      <c r="E241">
        <v>171</v>
      </c>
      <c r="F241">
        <v>5</v>
      </c>
      <c r="G241">
        <v>5</v>
      </c>
      <c r="H241">
        <v>5</v>
      </c>
      <c r="I241">
        <v>5</v>
      </c>
      <c r="J241">
        <v>5</v>
      </c>
      <c r="K241">
        <v>25056</v>
      </c>
    </row>
    <row r="242" spans="1:11" x14ac:dyDescent="0.3">
      <c r="A242" t="s">
        <v>804</v>
      </c>
      <c r="B242" s="68" t="s">
        <v>805</v>
      </c>
      <c r="C242">
        <v>157</v>
      </c>
      <c r="D242">
        <v>181</v>
      </c>
      <c r="E242">
        <v>284</v>
      </c>
      <c r="F242">
        <v>33</v>
      </c>
      <c r="G242">
        <v>14</v>
      </c>
      <c r="H242">
        <v>0</v>
      </c>
      <c r="I242">
        <v>0</v>
      </c>
      <c r="J242">
        <v>5</v>
      </c>
      <c r="K242">
        <v>49801</v>
      </c>
    </row>
    <row r="243" spans="1:11" x14ac:dyDescent="0.3">
      <c r="A243" t="s">
        <v>806</v>
      </c>
      <c r="B243" s="68" t="s">
        <v>807</v>
      </c>
      <c r="C243">
        <v>194</v>
      </c>
      <c r="D243">
        <v>256</v>
      </c>
      <c r="E243">
        <v>316</v>
      </c>
      <c r="F243">
        <v>75</v>
      </c>
      <c r="G243">
        <v>56</v>
      </c>
      <c r="H243">
        <v>0</v>
      </c>
      <c r="I243">
        <v>5</v>
      </c>
      <c r="J243">
        <v>5</v>
      </c>
      <c r="K243">
        <v>35181</v>
      </c>
    </row>
    <row r="244" spans="1:11" x14ac:dyDescent="0.3">
      <c r="A244" t="s">
        <v>808</v>
      </c>
      <c r="B244" s="68" t="s">
        <v>809</v>
      </c>
      <c r="C244">
        <v>163</v>
      </c>
      <c r="D244">
        <v>97</v>
      </c>
      <c r="E244">
        <v>259</v>
      </c>
      <c r="F244">
        <v>5</v>
      </c>
      <c r="G244">
        <v>0</v>
      </c>
      <c r="H244">
        <v>0</v>
      </c>
      <c r="I244">
        <v>0</v>
      </c>
      <c r="J244">
        <v>0</v>
      </c>
      <c r="K244">
        <v>27127</v>
      </c>
    </row>
    <row r="245" spans="1:11" x14ac:dyDescent="0.3">
      <c r="A245" t="s">
        <v>810</v>
      </c>
      <c r="B245" s="68" t="s">
        <v>811</v>
      </c>
      <c r="C245">
        <v>98</v>
      </c>
      <c r="D245">
        <v>57</v>
      </c>
      <c r="E245">
        <v>137</v>
      </c>
      <c r="F245">
        <v>5</v>
      </c>
      <c r="G245">
        <v>5</v>
      </c>
      <c r="H245">
        <v>12</v>
      </c>
      <c r="I245">
        <v>5</v>
      </c>
      <c r="J245">
        <v>0</v>
      </c>
      <c r="K245">
        <v>14689</v>
      </c>
    </row>
    <row r="246" spans="1:11" x14ac:dyDescent="0.3">
      <c r="A246" t="s">
        <v>812</v>
      </c>
      <c r="B246" s="68" t="s">
        <v>813</v>
      </c>
      <c r="C246">
        <v>70</v>
      </c>
      <c r="D246">
        <v>32</v>
      </c>
      <c r="E246">
        <v>100</v>
      </c>
      <c r="F246">
        <v>5</v>
      </c>
      <c r="G246">
        <v>0</v>
      </c>
      <c r="H246">
        <v>0</v>
      </c>
      <c r="I246">
        <v>0</v>
      </c>
      <c r="J246">
        <v>0</v>
      </c>
      <c r="K246">
        <v>13578</v>
      </c>
    </row>
    <row r="247" spans="1:11" x14ac:dyDescent="0.3">
      <c r="A247" t="s">
        <v>814</v>
      </c>
      <c r="B247" s="68" t="s">
        <v>815</v>
      </c>
      <c r="C247">
        <v>538</v>
      </c>
      <c r="D247">
        <v>468</v>
      </c>
      <c r="E247">
        <v>905</v>
      </c>
      <c r="F247">
        <v>21</v>
      </c>
      <c r="G247">
        <v>39</v>
      </c>
      <c r="H247">
        <v>5</v>
      </c>
      <c r="I247">
        <v>30</v>
      </c>
      <c r="J247">
        <v>10</v>
      </c>
      <c r="K247">
        <v>96613</v>
      </c>
    </row>
    <row r="248" spans="1:11" x14ac:dyDescent="0.3">
      <c r="A248" t="s">
        <v>816</v>
      </c>
      <c r="B248" s="68" t="s">
        <v>817</v>
      </c>
      <c r="C248">
        <v>89</v>
      </c>
      <c r="D248">
        <v>77</v>
      </c>
      <c r="E248">
        <v>149</v>
      </c>
      <c r="F248">
        <v>15</v>
      </c>
      <c r="G248">
        <v>0</v>
      </c>
      <c r="H248">
        <v>0</v>
      </c>
      <c r="I248">
        <v>5</v>
      </c>
      <c r="J248">
        <v>5</v>
      </c>
      <c r="K248">
        <v>43996</v>
      </c>
    </row>
    <row r="249" spans="1:11" x14ac:dyDescent="0.3">
      <c r="A249" t="s">
        <v>818</v>
      </c>
      <c r="B249" s="68" t="s">
        <v>819</v>
      </c>
      <c r="C249">
        <v>607</v>
      </c>
      <c r="D249">
        <v>578</v>
      </c>
      <c r="E249">
        <v>976</v>
      </c>
      <c r="F249">
        <v>109</v>
      </c>
      <c r="G249">
        <v>27</v>
      </c>
      <c r="H249">
        <v>49</v>
      </c>
      <c r="I249">
        <v>15</v>
      </c>
      <c r="J249">
        <v>15</v>
      </c>
      <c r="K249">
        <v>104751</v>
      </c>
    </row>
    <row r="250" spans="1:11" x14ac:dyDescent="0.3">
      <c r="A250" t="s">
        <v>820</v>
      </c>
      <c r="B250" s="68" t="s">
        <v>821</v>
      </c>
      <c r="C250">
        <v>36</v>
      </c>
      <c r="D250">
        <v>67</v>
      </c>
      <c r="E250">
        <v>74</v>
      </c>
      <c r="F250">
        <v>21</v>
      </c>
      <c r="G250">
        <v>5</v>
      </c>
      <c r="H250">
        <v>0</v>
      </c>
      <c r="I250">
        <v>0</v>
      </c>
      <c r="J250">
        <v>0</v>
      </c>
      <c r="K250">
        <v>32707</v>
      </c>
    </row>
    <row r="251" spans="1:11" x14ac:dyDescent="0.3">
      <c r="A251" t="s">
        <v>822</v>
      </c>
      <c r="B251" s="68" t="s">
        <v>823</v>
      </c>
      <c r="C251">
        <v>56</v>
      </c>
      <c r="D251">
        <v>49</v>
      </c>
      <c r="E251">
        <v>99</v>
      </c>
      <c r="F251">
        <v>5</v>
      </c>
      <c r="G251">
        <v>5</v>
      </c>
      <c r="H251">
        <v>0</v>
      </c>
      <c r="I251">
        <v>0</v>
      </c>
      <c r="J251">
        <v>5</v>
      </c>
      <c r="K251">
        <v>22998</v>
      </c>
    </row>
    <row r="252" spans="1:11" x14ac:dyDescent="0.3">
      <c r="A252" t="s">
        <v>824</v>
      </c>
      <c r="B252" s="68" t="s">
        <v>825</v>
      </c>
      <c r="C252">
        <v>258</v>
      </c>
      <c r="D252">
        <v>269</v>
      </c>
      <c r="E252">
        <v>451</v>
      </c>
      <c r="F252">
        <v>5</v>
      </c>
      <c r="G252">
        <v>48</v>
      </c>
      <c r="H252">
        <v>12</v>
      </c>
      <c r="I252">
        <v>5</v>
      </c>
      <c r="J252">
        <v>5</v>
      </c>
      <c r="K252">
        <v>75367</v>
      </c>
    </row>
    <row r="253" spans="1:11" x14ac:dyDescent="0.3">
      <c r="A253" t="s">
        <v>826</v>
      </c>
      <c r="B253" s="68" t="s">
        <v>827</v>
      </c>
      <c r="C253">
        <v>268</v>
      </c>
      <c r="D253">
        <v>496</v>
      </c>
      <c r="E253">
        <v>522</v>
      </c>
      <c r="F253">
        <v>69</v>
      </c>
      <c r="G253">
        <v>57</v>
      </c>
      <c r="H253">
        <v>103</v>
      </c>
      <c r="I253">
        <v>10</v>
      </c>
      <c r="J253">
        <v>5</v>
      </c>
      <c r="K253">
        <v>97581</v>
      </c>
    </row>
    <row r="254" spans="1:11" x14ac:dyDescent="0.3">
      <c r="A254" t="s">
        <v>828</v>
      </c>
      <c r="B254" s="68" t="s">
        <v>829</v>
      </c>
      <c r="C254">
        <v>1755</v>
      </c>
      <c r="D254">
        <v>1433</v>
      </c>
      <c r="E254">
        <v>2612</v>
      </c>
      <c r="F254">
        <v>266</v>
      </c>
      <c r="G254">
        <v>236</v>
      </c>
      <c r="H254">
        <v>5</v>
      </c>
      <c r="I254">
        <v>47</v>
      </c>
      <c r="J254">
        <v>30</v>
      </c>
      <c r="K254">
        <v>267336</v>
      </c>
    </row>
    <row r="255" spans="1:11" x14ac:dyDescent="0.3">
      <c r="A255" t="s">
        <v>830</v>
      </c>
      <c r="B255" s="68" t="s">
        <v>831</v>
      </c>
      <c r="C255">
        <v>224</v>
      </c>
      <c r="D255">
        <v>179</v>
      </c>
      <c r="E255">
        <v>346</v>
      </c>
      <c r="F255">
        <v>24</v>
      </c>
      <c r="G255">
        <v>21</v>
      </c>
      <c r="H255">
        <v>0</v>
      </c>
      <c r="I255">
        <v>5</v>
      </c>
      <c r="J255">
        <v>5</v>
      </c>
      <c r="K255">
        <v>41582</v>
      </c>
    </row>
    <row r="256" spans="1:11" x14ac:dyDescent="0.3">
      <c r="A256" t="s">
        <v>832</v>
      </c>
      <c r="B256" s="68" t="s">
        <v>833</v>
      </c>
      <c r="C256">
        <v>19</v>
      </c>
      <c r="D256">
        <v>25</v>
      </c>
      <c r="E256">
        <v>37</v>
      </c>
      <c r="F256">
        <v>5</v>
      </c>
      <c r="G256">
        <v>0</v>
      </c>
      <c r="H256">
        <v>0</v>
      </c>
      <c r="I256">
        <v>5</v>
      </c>
      <c r="J256">
        <v>0</v>
      </c>
      <c r="K256">
        <v>4368</v>
      </c>
    </row>
    <row r="257" spans="1:11" x14ac:dyDescent="0.3">
      <c r="A257" t="s">
        <v>834</v>
      </c>
      <c r="B257" s="68" t="s">
        <v>835</v>
      </c>
      <c r="C257">
        <v>180</v>
      </c>
      <c r="D257">
        <v>209</v>
      </c>
      <c r="E257">
        <v>320</v>
      </c>
      <c r="F257">
        <v>22</v>
      </c>
      <c r="G257">
        <v>20</v>
      </c>
      <c r="H257">
        <v>18</v>
      </c>
      <c r="I257">
        <v>5</v>
      </c>
      <c r="J257">
        <v>5</v>
      </c>
      <c r="K257">
        <v>39557</v>
      </c>
    </row>
    <row r="258" spans="1:11" x14ac:dyDescent="0.3">
      <c r="A258" t="s">
        <v>836</v>
      </c>
      <c r="B258" s="68" t="s">
        <v>837</v>
      </c>
      <c r="C258">
        <v>446</v>
      </c>
      <c r="D258">
        <v>322</v>
      </c>
      <c r="E258">
        <v>690</v>
      </c>
      <c r="F258">
        <v>29</v>
      </c>
      <c r="G258">
        <v>30</v>
      </c>
      <c r="H258">
        <v>0</v>
      </c>
      <c r="I258">
        <v>15</v>
      </c>
      <c r="J258">
        <v>5</v>
      </c>
      <c r="K258">
        <v>62873</v>
      </c>
    </row>
    <row r="259" spans="1:11" x14ac:dyDescent="0.3">
      <c r="A259" t="s">
        <v>838</v>
      </c>
      <c r="B259" s="68" t="s">
        <v>839</v>
      </c>
      <c r="C259">
        <v>38</v>
      </c>
      <c r="D259">
        <v>76</v>
      </c>
      <c r="E259">
        <v>77</v>
      </c>
      <c r="F259">
        <v>35</v>
      </c>
      <c r="G259">
        <v>0</v>
      </c>
      <c r="H259">
        <v>0</v>
      </c>
      <c r="I259">
        <v>0</v>
      </c>
      <c r="J259">
        <v>5</v>
      </c>
      <c r="K259">
        <v>32699</v>
      </c>
    </row>
    <row r="260" spans="1:11" x14ac:dyDescent="0.3">
      <c r="A260" t="s">
        <v>840</v>
      </c>
      <c r="B260" s="68" t="s">
        <v>841</v>
      </c>
      <c r="C260">
        <v>255</v>
      </c>
      <c r="D260">
        <v>224</v>
      </c>
      <c r="E260">
        <v>420</v>
      </c>
      <c r="F260">
        <v>10</v>
      </c>
      <c r="G260">
        <v>47</v>
      </c>
      <c r="H260">
        <v>0</v>
      </c>
      <c r="I260">
        <v>5</v>
      </c>
      <c r="J260">
        <v>5</v>
      </c>
      <c r="K260">
        <v>60597</v>
      </c>
    </row>
    <row r="261" spans="1:11" x14ac:dyDescent="0.3">
      <c r="A261" t="s">
        <v>842</v>
      </c>
      <c r="B261" s="68" t="s">
        <v>843</v>
      </c>
      <c r="C261">
        <v>222</v>
      </c>
      <c r="D261">
        <v>149</v>
      </c>
      <c r="E261">
        <v>353</v>
      </c>
      <c r="F261">
        <v>5</v>
      </c>
      <c r="G261">
        <v>5</v>
      </c>
      <c r="H261">
        <v>0</v>
      </c>
      <c r="I261">
        <v>5</v>
      </c>
      <c r="J261">
        <v>0</v>
      </c>
      <c r="K261">
        <v>38235</v>
      </c>
    </row>
    <row r="262" spans="1:11" x14ac:dyDescent="0.3">
      <c r="A262" t="s">
        <v>844</v>
      </c>
      <c r="B262" s="68" t="s">
        <v>845</v>
      </c>
      <c r="C262">
        <v>49</v>
      </c>
      <c r="D262">
        <v>32</v>
      </c>
      <c r="E262">
        <v>78</v>
      </c>
      <c r="F262">
        <v>5</v>
      </c>
      <c r="G262">
        <v>0</v>
      </c>
      <c r="H262">
        <v>0</v>
      </c>
      <c r="I262">
        <v>0</v>
      </c>
      <c r="J262">
        <v>0</v>
      </c>
      <c r="K262">
        <v>16952</v>
      </c>
    </row>
    <row r="263" spans="1:11" x14ac:dyDescent="0.3">
      <c r="A263" t="s">
        <v>846</v>
      </c>
      <c r="B263" s="68" t="s">
        <v>847</v>
      </c>
      <c r="C263">
        <v>1119</v>
      </c>
      <c r="D263">
        <v>1285</v>
      </c>
      <c r="E263">
        <v>1894</v>
      </c>
      <c r="F263">
        <v>72</v>
      </c>
      <c r="G263">
        <v>250</v>
      </c>
      <c r="H263">
        <v>76</v>
      </c>
      <c r="I263">
        <v>98</v>
      </c>
      <c r="J263">
        <v>15</v>
      </c>
      <c r="K263">
        <v>209389</v>
      </c>
    </row>
    <row r="264" spans="1:11" x14ac:dyDescent="0.3">
      <c r="A264" t="s">
        <v>848</v>
      </c>
      <c r="B264" s="68" t="s">
        <v>849</v>
      </c>
      <c r="C264">
        <v>28</v>
      </c>
      <c r="D264">
        <v>49</v>
      </c>
      <c r="E264">
        <v>53</v>
      </c>
      <c r="F264">
        <v>18</v>
      </c>
      <c r="G264">
        <v>0</v>
      </c>
      <c r="H264">
        <v>5</v>
      </c>
      <c r="I264">
        <v>0</v>
      </c>
      <c r="J264">
        <v>5</v>
      </c>
      <c r="K264">
        <v>10955</v>
      </c>
    </row>
    <row r="265" spans="1:11" x14ac:dyDescent="0.3">
      <c r="A265" t="s">
        <v>850</v>
      </c>
      <c r="B265" s="68" t="s">
        <v>851</v>
      </c>
      <c r="C265">
        <v>19</v>
      </c>
      <c r="D265">
        <v>28</v>
      </c>
      <c r="E265">
        <v>36</v>
      </c>
      <c r="F265">
        <v>5</v>
      </c>
      <c r="G265">
        <v>0</v>
      </c>
      <c r="H265">
        <v>0</v>
      </c>
      <c r="I265">
        <v>0</v>
      </c>
      <c r="J265">
        <v>5</v>
      </c>
      <c r="K265">
        <v>7050</v>
      </c>
    </row>
    <row r="266" spans="1:11" x14ac:dyDescent="0.3">
      <c r="A266" t="s">
        <v>852</v>
      </c>
      <c r="B266" s="68" t="s">
        <v>853</v>
      </c>
      <c r="C266">
        <v>173</v>
      </c>
      <c r="D266">
        <v>152</v>
      </c>
      <c r="E266">
        <v>276</v>
      </c>
      <c r="F266">
        <v>46</v>
      </c>
      <c r="G266">
        <v>5</v>
      </c>
      <c r="H266">
        <v>0</v>
      </c>
      <c r="I266">
        <v>0</v>
      </c>
      <c r="J266">
        <v>5</v>
      </c>
      <c r="K266">
        <v>80799</v>
      </c>
    </row>
    <row r="267" spans="1:11" x14ac:dyDescent="0.3">
      <c r="A267" t="s">
        <v>854</v>
      </c>
      <c r="B267" s="68" t="s">
        <v>855</v>
      </c>
      <c r="C267">
        <v>817</v>
      </c>
      <c r="D267">
        <v>482</v>
      </c>
      <c r="E267">
        <v>1206</v>
      </c>
      <c r="F267">
        <v>22</v>
      </c>
      <c r="G267">
        <v>17</v>
      </c>
      <c r="H267">
        <v>0</v>
      </c>
      <c r="I267">
        <v>45</v>
      </c>
      <c r="J267">
        <v>10</v>
      </c>
      <c r="K267">
        <v>136553</v>
      </c>
    </row>
    <row r="268" spans="1:11" x14ac:dyDescent="0.3">
      <c r="A268" t="s">
        <v>856</v>
      </c>
      <c r="B268" s="68" t="s">
        <v>857</v>
      </c>
      <c r="C268">
        <v>347</v>
      </c>
      <c r="D268">
        <v>503</v>
      </c>
      <c r="E268">
        <v>576</v>
      </c>
      <c r="F268">
        <v>234</v>
      </c>
      <c r="G268">
        <v>10</v>
      </c>
      <c r="H268">
        <v>10</v>
      </c>
      <c r="I268">
        <v>5</v>
      </c>
      <c r="J268">
        <v>10</v>
      </c>
      <c r="K268">
        <v>94418</v>
      </c>
    </row>
    <row r="269" spans="1:11" x14ac:dyDescent="0.3">
      <c r="A269" t="s">
        <v>858</v>
      </c>
      <c r="B269" s="68" t="s">
        <v>859</v>
      </c>
      <c r="C269">
        <v>390</v>
      </c>
      <c r="D269">
        <v>334</v>
      </c>
      <c r="E269">
        <v>635</v>
      </c>
      <c r="F269">
        <v>41</v>
      </c>
      <c r="G269">
        <v>26</v>
      </c>
      <c r="H269">
        <v>5</v>
      </c>
      <c r="I269">
        <v>5</v>
      </c>
      <c r="J269">
        <v>5</v>
      </c>
      <c r="K269">
        <v>62783</v>
      </c>
    </row>
    <row r="270" spans="1:11" x14ac:dyDescent="0.3">
      <c r="A270" t="s">
        <v>860</v>
      </c>
      <c r="B270" s="68" t="s">
        <v>861</v>
      </c>
      <c r="C270">
        <v>5</v>
      </c>
      <c r="D270">
        <v>17</v>
      </c>
      <c r="E270">
        <v>22</v>
      </c>
      <c r="F270">
        <v>5</v>
      </c>
      <c r="G270">
        <v>0</v>
      </c>
      <c r="H270">
        <v>0</v>
      </c>
      <c r="I270">
        <v>0</v>
      </c>
      <c r="J270">
        <v>0</v>
      </c>
      <c r="K270">
        <v>5374</v>
      </c>
    </row>
    <row r="271" spans="1:11" x14ac:dyDescent="0.3">
      <c r="A271" t="s">
        <v>862</v>
      </c>
      <c r="B271" s="68" t="s">
        <v>863</v>
      </c>
      <c r="C271">
        <v>39</v>
      </c>
      <c r="D271">
        <v>43</v>
      </c>
      <c r="E271">
        <v>75</v>
      </c>
      <c r="F271">
        <v>5</v>
      </c>
      <c r="G271">
        <v>0</v>
      </c>
      <c r="H271">
        <v>0</v>
      </c>
      <c r="I271">
        <v>5</v>
      </c>
      <c r="J271">
        <v>0</v>
      </c>
      <c r="K271">
        <v>17838</v>
      </c>
    </row>
    <row r="272" spans="1:11" x14ac:dyDescent="0.3">
      <c r="A272" t="s">
        <v>864</v>
      </c>
      <c r="B272" s="68" t="s">
        <v>865</v>
      </c>
      <c r="C272">
        <v>169</v>
      </c>
      <c r="D272">
        <v>134</v>
      </c>
      <c r="E272">
        <v>270</v>
      </c>
      <c r="F272">
        <v>14</v>
      </c>
      <c r="G272">
        <v>19</v>
      </c>
      <c r="H272">
        <v>0</v>
      </c>
      <c r="I272">
        <v>0</v>
      </c>
      <c r="J272">
        <v>0</v>
      </c>
      <c r="K272">
        <v>48148</v>
      </c>
    </row>
    <row r="273" spans="1:11" x14ac:dyDescent="0.3">
      <c r="A273" t="s">
        <v>866</v>
      </c>
      <c r="B273" s="68" t="s">
        <v>867</v>
      </c>
      <c r="C273">
        <v>80</v>
      </c>
      <c r="D273">
        <v>48</v>
      </c>
      <c r="E273">
        <v>124</v>
      </c>
      <c r="F273">
        <v>5</v>
      </c>
      <c r="G273">
        <v>0</v>
      </c>
      <c r="H273">
        <v>0</v>
      </c>
      <c r="I273">
        <v>5</v>
      </c>
      <c r="J273">
        <v>0</v>
      </c>
      <c r="K273">
        <v>13571</v>
      </c>
    </row>
    <row r="274" spans="1:11" x14ac:dyDescent="0.3">
      <c r="A274" t="s">
        <v>868</v>
      </c>
      <c r="B274" s="68" t="s">
        <v>869</v>
      </c>
      <c r="C274">
        <v>129</v>
      </c>
      <c r="D274">
        <v>118</v>
      </c>
      <c r="E274">
        <v>226</v>
      </c>
      <c r="F274">
        <v>15</v>
      </c>
      <c r="G274">
        <v>5</v>
      </c>
      <c r="H274">
        <v>0</v>
      </c>
      <c r="I274">
        <v>15</v>
      </c>
      <c r="J274">
        <v>0</v>
      </c>
      <c r="K274">
        <v>86802</v>
      </c>
    </row>
    <row r="275" spans="1:11" x14ac:dyDescent="0.3">
      <c r="A275" t="s">
        <v>870</v>
      </c>
      <c r="B275" s="68" t="s">
        <v>871</v>
      </c>
      <c r="C275">
        <v>78</v>
      </c>
      <c r="D275">
        <v>119</v>
      </c>
      <c r="E275">
        <v>146</v>
      </c>
      <c r="F275">
        <v>5</v>
      </c>
      <c r="G275">
        <v>32</v>
      </c>
      <c r="H275">
        <v>5</v>
      </c>
      <c r="I275">
        <v>5</v>
      </c>
      <c r="J275">
        <v>0</v>
      </c>
      <c r="K275">
        <v>27219</v>
      </c>
    </row>
    <row r="276" spans="1:11" x14ac:dyDescent="0.3">
      <c r="A276" t="s">
        <v>872</v>
      </c>
      <c r="B276" s="68" t="s">
        <v>873</v>
      </c>
      <c r="C276">
        <v>698</v>
      </c>
      <c r="D276">
        <v>701</v>
      </c>
      <c r="E276">
        <v>1141</v>
      </c>
      <c r="F276">
        <v>59</v>
      </c>
      <c r="G276">
        <v>124</v>
      </c>
      <c r="H276">
        <v>5</v>
      </c>
      <c r="I276">
        <v>42</v>
      </c>
      <c r="J276">
        <v>25</v>
      </c>
      <c r="K276">
        <v>104524</v>
      </c>
    </row>
    <row r="277" spans="1:11" x14ac:dyDescent="0.3">
      <c r="A277" t="s">
        <v>874</v>
      </c>
      <c r="B277" s="68" t="s">
        <v>875</v>
      </c>
      <c r="C277">
        <v>152</v>
      </c>
      <c r="D277">
        <v>382</v>
      </c>
      <c r="E277">
        <v>278</v>
      </c>
      <c r="F277">
        <v>120</v>
      </c>
      <c r="G277">
        <v>120</v>
      </c>
      <c r="H277">
        <v>5</v>
      </c>
      <c r="I277">
        <v>5</v>
      </c>
      <c r="J277">
        <v>10</v>
      </c>
      <c r="K277">
        <v>61835</v>
      </c>
    </row>
    <row r="278" spans="1:11" x14ac:dyDescent="0.3">
      <c r="A278" t="s">
        <v>876</v>
      </c>
      <c r="B278" s="68" t="s">
        <v>877</v>
      </c>
      <c r="C278">
        <v>132</v>
      </c>
      <c r="D278">
        <v>112</v>
      </c>
      <c r="E278">
        <v>228</v>
      </c>
      <c r="F278">
        <v>14</v>
      </c>
      <c r="G278">
        <v>0</v>
      </c>
      <c r="H278">
        <v>0</v>
      </c>
      <c r="I278">
        <v>5</v>
      </c>
      <c r="J278">
        <v>5</v>
      </c>
      <c r="K278">
        <v>34624</v>
      </c>
    </row>
    <row r="279" spans="1:11" x14ac:dyDescent="0.3">
      <c r="A279" t="s">
        <v>878</v>
      </c>
      <c r="B279" s="68" t="s">
        <v>879</v>
      </c>
      <c r="C279">
        <v>1749</v>
      </c>
      <c r="D279">
        <v>1585</v>
      </c>
      <c r="E279">
        <v>2808</v>
      </c>
      <c r="F279">
        <v>287</v>
      </c>
      <c r="G279">
        <v>166</v>
      </c>
      <c r="H279">
        <v>5</v>
      </c>
      <c r="I279">
        <v>55</v>
      </c>
      <c r="J279">
        <v>55</v>
      </c>
      <c r="K279">
        <v>424615</v>
      </c>
    </row>
    <row r="280" spans="1:11" x14ac:dyDescent="0.3">
      <c r="A280" t="s">
        <v>880</v>
      </c>
      <c r="B280" s="68" t="s">
        <v>881</v>
      </c>
      <c r="C280">
        <v>260</v>
      </c>
      <c r="D280">
        <v>319</v>
      </c>
      <c r="E280">
        <v>406</v>
      </c>
      <c r="F280">
        <v>31</v>
      </c>
      <c r="G280">
        <v>97</v>
      </c>
      <c r="H280">
        <v>26</v>
      </c>
      <c r="I280">
        <v>17</v>
      </c>
      <c r="J280">
        <v>5</v>
      </c>
      <c r="K280">
        <v>43031</v>
      </c>
    </row>
    <row r="281" spans="1:11" x14ac:dyDescent="0.3">
      <c r="A281" t="s">
        <v>882</v>
      </c>
      <c r="B281" s="68" t="s">
        <v>883</v>
      </c>
      <c r="C281">
        <v>634</v>
      </c>
      <c r="D281">
        <v>582</v>
      </c>
      <c r="E281">
        <v>1047</v>
      </c>
      <c r="F281">
        <v>55</v>
      </c>
      <c r="G281">
        <v>59</v>
      </c>
      <c r="H281">
        <v>16</v>
      </c>
      <c r="I281">
        <v>15</v>
      </c>
      <c r="J281">
        <v>15</v>
      </c>
      <c r="K281">
        <v>153023</v>
      </c>
    </row>
    <row r="282" spans="1:11" x14ac:dyDescent="0.3">
      <c r="A282" t="s">
        <v>884</v>
      </c>
      <c r="B282" s="68" t="s">
        <v>885</v>
      </c>
      <c r="C282">
        <v>66</v>
      </c>
      <c r="D282">
        <v>107</v>
      </c>
      <c r="E282">
        <v>121</v>
      </c>
      <c r="F282">
        <v>15</v>
      </c>
      <c r="G282">
        <v>14</v>
      </c>
      <c r="H282">
        <v>19</v>
      </c>
      <c r="I282">
        <v>5</v>
      </c>
      <c r="J282">
        <v>5</v>
      </c>
      <c r="K282">
        <v>21011</v>
      </c>
    </row>
    <row r="283" spans="1:11" x14ac:dyDescent="0.3">
      <c r="A283" t="s">
        <v>886</v>
      </c>
      <c r="B283" s="68" t="s">
        <v>887</v>
      </c>
      <c r="C283">
        <v>922</v>
      </c>
      <c r="D283">
        <v>776</v>
      </c>
      <c r="E283">
        <v>1442</v>
      </c>
      <c r="F283">
        <v>49</v>
      </c>
      <c r="G283">
        <v>106</v>
      </c>
      <c r="H283">
        <v>45</v>
      </c>
      <c r="I283">
        <v>48</v>
      </c>
      <c r="J283">
        <v>10</v>
      </c>
      <c r="K283">
        <v>181911</v>
      </c>
    </row>
    <row r="284" spans="1:11" x14ac:dyDescent="0.3">
      <c r="A284" t="s">
        <v>888</v>
      </c>
      <c r="B284" s="68" t="s">
        <v>889</v>
      </c>
      <c r="C284">
        <v>510</v>
      </c>
      <c r="D284">
        <v>603</v>
      </c>
      <c r="E284">
        <v>899</v>
      </c>
      <c r="F284">
        <v>64</v>
      </c>
      <c r="G284">
        <v>95</v>
      </c>
      <c r="H284">
        <v>5</v>
      </c>
      <c r="I284">
        <v>25</v>
      </c>
      <c r="J284">
        <v>15</v>
      </c>
      <c r="K284">
        <v>145709</v>
      </c>
    </row>
    <row r="285" spans="1:11" x14ac:dyDescent="0.3">
      <c r="A285" t="s">
        <v>890</v>
      </c>
      <c r="B285" s="68" t="s">
        <v>891</v>
      </c>
      <c r="C285">
        <v>84</v>
      </c>
      <c r="D285">
        <v>38</v>
      </c>
      <c r="E285">
        <v>119</v>
      </c>
      <c r="F285">
        <v>5</v>
      </c>
      <c r="G285">
        <v>0</v>
      </c>
      <c r="H285">
        <v>0</v>
      </c>
      <c r="I285">
        <v>0</v>
      </c>
      <c r="J285">
        <v>0</v>
      </c>
      <c r="K285">
        <v>11240</v>
      </c>
    </row>
    <row r="286" spans="1:11" x14ac:dyDescent="0.3">
      <c r="A286" t="s">
        <v>892</v>
      </c>
      <c r="B286" s="68" t="s">
        <v>893</v>
      </c>
      <c r="C286">
        <v>45</v>
      </c>
      <c r="D286">
        <v>30</v>
      </c>
      <c r="E286">
        <v>72</v>
      </c>
      <c r="F286">
        <v>5</v>
      </c>
      <c r="G286">
        <v>0</v>
      </c>
      <c r="H286">
        <v>0</v>
      </c>
      <c r="I286">
        <v>0</v>
      </c>
      <c r="J286">
        <v>0</v>
      </c>
      <c r="K286">
        <v>19351</v>
      </c>
    </row>
    <row r="287" spans="1:11" x14ac:dyDescent="0.3">
      <c r="A287" t="s">
        <v>894</v>
      </c>
      <c r="B287" s="68" t="s">
        <v>895</v>
      </c>
      <c r="C287">
        <v>147</v>
      </c>
      <c r="D287">
        <v>96</v>
      </c>
      <c r="E287">
        <v>204</v>
      </c>
      <c r="F287">
        <v>13</v>
      </c>
      <c r="G287">
        <v>20</v>
      </c>
      <c r="H287">
        <v>0</v>
      </c>
      <c r="I287">
        <v>5</v>
      </c>
      <c r="J287">
        <v>5</v>
      </c>
      <c r="K287">
        <v>15904</v>
      </c>
    </row>
    <row r="288" spans="1:11" x14ac:dyDescent="0.3">
      <c r="A288" t="s">
        <v>896</v>
      </c>
      <c r="B288" s="68" t="s">
        <v>897</v>
      </c>
      <c r="C288">
        <v>389</v>
      </c>
      <c r="D288">
        <v>522</v>
      </c>
      <c r="E288">
        <v>614</v>
      </c>
      <c r="F288">
        <v>204</v>
      </c>
      <c r="G288">
        <v>64</v>
      </c>
      <c r="H288">
        <v>0</v>
      </c>
      <c r="I288">
        <v>10</v>
      </c>
      <c r="J288">
        <v>10</v>
      </c>
      <c r="K288">
        <v>50125</v>
      </c>
    </row>
    <row r="289" spans="1:11" x14ac:dyDescent="0.3">
      <c r="A289" t="s">
        <v>898</v>
      </c>
      <c r="B289" s="68" t="s">
        <v>899</v>
      </c>
      <c r="C289">
        <v>1860</v>
      </c>
      <c r="D289">
        <v>1209</v>
      </c>
      <c r="E289">
        <v>2634</v>
      </c>
      <c r="F289">
        <v>115</v>
      </c>
      <c r="G289">
        <v>212</v>
      </c>
      <c r="H289">
        <v>46</v>
      </c>
      <c r="I289">
        <v>36</v>
      </c>
      <c r="J289">
        <v>20</v>
      </c>
      <c r="K289">
        <v>220298</v>
      </c>
    </row>
    <row r="290" spans="1:11" x14ac:dyDescent="0.3">
      <c r="A290" t="s">
        <v>900</v>
      </c>
      <c r="B290" s="68" t="s">
        <v>901</v>
      </c>
      <c r="C290">
        <v>35</v>
      </c>
      <c r="D290">
        <v>69</v>
      </c>
      <c r="E290">
        <v>68</v>
      </c>
      <c r="F290">
        <v>5</v>
      </c>
      <c r="G290">
        <v>0</v>
      </c>
      <c r="H290">
        <v>27</v>
      </c>
      <c r="I290">
        <v>5</v>
      </c>
      <c r="J290">
        <v>5</v>
      </c>
      <c r="K290">
        <v>15471</v>
      </c>
    </row>
    <row r="291" spans="1:11" x14ac:dyDescent="0.3">
      <c r="A291" t="s">
        <v>902</v>
      </c>
      <c r="B291" s="68" t="s">
        <v>903</v>
      </c>
      <c r="C291">
        <v>77</v>
      </c>
      <c r="D291">
        <v>111</v>
      </c>
      <c r="E291">
        <v>156</v>
      </c>
      <c r="F291">
        <v>5</v>
      </c>
      <c r="G291">
        <v>19</v>
      </c>
      <c r="H291">
        <v>0</v>
      </c>
      <c r="I291">
        <v>5</v>
      </c>
      <c r="J291">
        <v>0</v>
      </c>
      <c r="K291">
        <v>38677</v>
      </c>
    </row>
    <row r="292" spans="1:11" x14ac:dyDescent="0.3">
      <c r="A292" t="s">
        <v>904</v>
      </c>
      <c r="B292" s="68" t="s">
        <v>905</v>
      </c>
      <c r="C292">
        <v>116</v>
      </c>
      <c r="D292">
        <v>128</v>
      </c>
      <c r="E292">
        <v>204</v>
      </c>
      <c r="F292">
        <v>27</v>
      </c>
      <c r="G292">
        <v>5</v>
      </c>
      <c r="H292">
        <v>0</v>
      </c>
      <c r="I292">
        <v>10</v>
      </c>
      <c r="J292">
        <v>10</v>
      </c>
      <c r="K292">
        <v>60083</v>
      </c>
    </row>
    <row r="293" spans="1:11" x14ac:dyDescent="0.3">
      <c r="A293" t="s">
        <v>906</v>
      </c>
      <c r="B293" s="68" t="s">
        <v>907</v>
      </c>
      <c r="C293">
        <v>58</v>
      </c>
      <c r="D293">
        <v>102</v>
      </c>
      <c r="E293">
        <v>113</v>
      </c>
      <c r="F293">
        <v>18</v>
      </c>
      <c r="G293">
        <v>10</v>
      </c>
      <c r="H293">
        <v>15</v>
      </c>
      <c r="I293">
        <v>10</v>
      </c>
      <c r="J293">
        <v>5</v>
      </c>
      <c r="K293">
        <v>49861</v>
      </c>
    </row>
    <row r="294" spans="1:11" x14ac:dyDescent="0.3">
      <c r="A294" t="s">
        <v>908</v>
      </c>
      <c r="B294" s="68" t="s">
        <v>909</v>
      </c>
      <c r="C294">
        <v>1693</v>
      </c>
      <c r="D294">
        <v>1367</v>
      </c>
      <c r="E294">
        <v>2569</v>
      </c>
      <c r="F294">
        <v>164</v>
      </c>
      <c r="G294">
        <v>106</v>
      </c>
      <c r="H294">
        <v>0</v>
      </c>
      <c r="I294">
        <v>212</v>
      </c>
      <c r="J294">
        <v>15</v>
      </c>
      <c r="K294">
        <v>172928</v>
      </c>
    </row>
    <row r="295" spans="1:11" x14ac:dyDescent="0.3">
      <c r="A295" t="s">
        <v>910</v>
      </c>
      <c r="B295" s="68" t="s">
        <v>911</v>
      </c>
      <c r="C295">
        <v>273</v>
      </c>
      <c r="D295">
        <v>266</v>
      </c>
      <c r="E295">
        <v>485</v>
      </c>
      <c r="F295">
        <v>49</v>
      </c>
      <c r="G295">
        <v>0</v>
      </c>
      <c r="H295">
        <v>5</v>
      </c>
      <c r="I295">
        <v>0</v>
      </c>
      <c r="J295">
        <v>10</v>
      </c>
      <c r="K295">
        <v>97339</v>
      </c>
    </row>
    <row r="296" spans="1:11" x14ac:dyDescent="0.3">
      <c r="A296" t="s">
        <v>912</v>
      </c>
      <c r="B296" s="68" t="s">
        <v>913</v>
      </c>
      <c r="C296">
        <v>67</v>
      </c>
      <c r="D296">
        <v>91</v>
      </c>
      <c r="E296">
        <v>154</v>
      </c>
      <c r="F296">
        <v>5</v>
      </c>
      <c r="G296">
        <v>5</v>
      </c>
      <c r="H296">
        <v>0</v>
      </c>
      <c r="I296">
        <v>5</v>
      </c>
      <c r="J296">
        <v>0</v>
      </c>
      <c r="K296">
        <v>24541</v>
      </c>
    </row>
    <row r="297" spans="1:11" x14ac:dyDescent="0.3">
      <c r="A297" t="s">
        <v>914</v>
      </c>
      <c r="B297" s="68" t="s">
        <v>915</v>
      </c>
      <c r="C297">
        <v>41</v>
      </c>
      <c r="D297">
        <v>59</v>
      </c>
      <c r="E297">
        <v>71</v>
      </c>
      <c r="F297">
        <v>12</v>
      </c>
      <c r="G297">
        <v>0</v>
      </c>
      <c r="H297">
        <v>17</v>
      </c>
      <c r="I297">
        <v>0</v>
      </c>
      <c r="J297">
        <v>0</v>
      </c>
      <c r="K297">
        <v>19112</v>
      </c>
    </row>
    <row r="298" spans="1:11" x14ac:dyDescent="0.3">
      <c r="A298" t="s">
        <v>916</v>
      </c>
      <c r="B298" s="68" t="s">
        <v>917</v>
      </c>
      <c r="C298">
        <v>363</v>
      </c>
      <c r="D298">
        <v>239</v>
      </c>
      <c r="E298">
        <v>543</v>
      </c>
      <c r="F298">
        <v>20</v>
      </c>
      <c r="G298">
        <v>5</v>
      </c>
      <c r="H298">
        <v>0</v>
      </c>
      <c r="I298">
        <v>27</v>
      </c>
      <c r="J298">
        <v>5</v>
      </c>
      <c r="K298">
        <v>53949</v>
      </c>
    </row>
    <row r="299" spans="1:11" x14ac:dyDescent="0.3">
      <c r="A299" t="s">
        <v>918</v>
      </c>
      <c r="B299" s="68" t="s">
        <v>919</v>
      </c>
      <c r="C299">
        <v>102</v>
      </c>
      <c r="D299">
        <v>55</v>
      </c>
      <c r="E299">
        <v>149</v>
      </c>
      <c r="F299">
        <v>5</v>
      </c>
      <c r="G299">
        <v>0</v>
      </c>
      <c r="H299">
        <v>0</v>
      </c>
      <c r="I299">
        <v>0</v>
      </c>
      <c r="J299">
        <v>5</v>
      </c>
      <c r="K299">
        <v>16543</v>
      </c>
    </row>
    <row r="300" spans="1:11" x14ac:dyDescent="0.3">
      <c r="A300" t="s">
        <v>920</v>
      </c>
      <c r="B300" s="68" t="s">
        <v>921</v>
      </c>
      <c r="C300">
        <v>696</v>
      </c>
      <c r="D300">
        <v>871</v>
      </c>
      <c r="E300">
        <v>1133</v>
      </c>
      <c r="F300">
        <v>103</v>
      </c>
      <c r="G300">
        <v>246</v>
      </c>
      <c r="H300">
        <v>15</v>
      </c>
      <c r="I300">
        <v>30</v>
      </c>
      <c r="J300">
        <v>52</v>
      </c>
      <c r="K300">
        <v>157875</v>
      </c>
    </row>
    <row r="301" spans="1:11" x14ac:dyDescent="0.3">
      <c r="A301" t="s">
        <v>922</v>
      </c>
      <c r="B301" s="68" t="s">
        <v>923</v>
      </c>
      <c r="C301">
        <v>294</v>
      </c>
      <c r="D301">
        <v>304</v>
      </c>
      <c r="E301">
        <v>453</v>
      </c>
      <c r="F301">
        <v>76</v>
      </c>
      <c r="G301">
        <v>51</v>
      </c>
      <c r="H301">
        <v>0</v>
      </c>
      <c r="I301">
        <v>12</v>
      </c>
      <c r="J301">
        <v>5</v>
      </c>
      <c r="K301">
        <v>44960</v>
      </c>
    </row>
    <row r="302" spans="1:11" x14ac:dyDescent="0.3">
      <c r="A302" t="s">
        <v>924</v>
      </c>
      <c r="B302" s="68" t="s">
        <v>925</v>
      </c>
      <c r="C302">
        <v>195</v>
      </c>
      <c r="D302">
        <v>113</v>
      </c>
      <c r="E302">
        <v>289</v>
      </c>
      <c r="F302">
        <v>5</v>
      </c>
      <c r="G302">
        <v>5</v>
      </c>
      <c r="H302">
        <v>0</v>
      </c>
      <c r="I302">
        <v>5</v>
      </c>
      <c r="J302">
        <v>0</v>
      </c>
      <c r="K302">
        <v>28333</v>
      </c>
    </row>
    <row r="303" spans="1:11" x14ac:dyDescent="0.3">
      <c r="A303" t="s">
        <v>926</v>
      </c>
      <c r="B303" s="68" t="s">
        <v>927</v>
      </c>
      <c r="C303">
        <v>318</v>
      </c>
      <c r="D303">
        <v>295</v>
      </c>
      <c r="E303">
        <v>534</v>
      </c>
      <c r="F303">
        <v>16</v>
      </c>
      <c r="G303">
        <v>32</v>
      </c>
      <c r="H303">
        <v>0</v>
      </c>
      <c r="I303">
        <v>28</v>
      </c>
      <c r="J303">
        <v>5</v>
      </c>
      <c r="K303">
        <v>59417</v>
      </c>
    </row>
    <row r="304" spans="1:11" x14ac:dyDescent="0.3">
      <c r="A304" t="s">
        <v>928</v>
      </c>
      <c r="B304" s="68" t="s">
        <v>929</v>
      </c>
      <c r="C304">
        <v>193</v>
      </c>
      <c r="D304">
        <v>235</v>
      </c>
      <c r="E304">
        <v>360</v>
      </c>
      <c r="F304">
        <v>52</v>
      </c>
      <c r="G304">
        <v>5</v>
      </c>
      <c r="H304">
        <v>0</v>
      </c>
      <c r="I304">
        <v>10</v>
      </c>
      <c r="J304">
        <v>10</v>
      </c>
      <c r="K304">
        <v>74216</v>
      </c>
    </row>
    <row r="305" spans="1:11" x14ac:dyDescent="0.3">
      <c r="A305" t="s">
        <v>930</v>
      </c>
      <c r="B305" s="68" t="s">
        <v>931</v>
      </c>
      <c r="C305">
        <v>357</v>
      </c>
      <c r="D305">
        <v>431</v>
      </c>
      <c r="E305">
        <v>705</v>
      </c>
      <c r="F305">
        <v>29</v>
      </c>
      <c r="G305">
        <v>35</v>
      </c>
      <c r="H305">
        <v>0</v>
      </c>
      <c r="I305">
        <v>5</v>
      </c>
      <c r="J305">
        <v>5</v>
      </c>
      <c r="K305">
        <v>62507</v>
      </c>
    </row>
    <row r="306" spans="1:11" x14ac:dyDescent="0.3">
      <c r="A306" t="s">
        <v>932</v>
      </c>
      <c r="B306" s="68" t="s">
        <v>933</v>
      </c>
      <c r="C306">
        <v>71</v>
      </c>
      <c r="D306">
        <v>91</v>
      </c>
      <c r="E306">
        <v>135</v>
      </c>
      <c r="F306">
        <v>12</v>
      </c>
      <c r="G306">
        <v>13</v>
      </c>
      <c r="H306">
        <v>0</v>
      </c>
      <c r="I306">
        <v>5</v>
      </c>
      <c r="J306">
        <v>0</v>
      </c>
      <c r="K306">
        <v>19201</v>
      </c>
    </row>
    <row r="307" spans="1:11" x14ac:dyDescent="0.3">
      <c r="A307" t="s">
        <v>934</v>
      </c>
      <c r="B307" s="68" t="s">
        <v>935</v>
      </c>
      <c r="C307">
        <v>13</v>
      </c>
      <c r="D307">
        <v>19</v>
      </c>
      <c r="E307">
        <v>28</v>
      </c>
      <c r="F307">
        <v>5</v>
      </c>
      <c r="G307">
        <v>5</v>
      </c>
      <c r="H307">
        <v>0</v>
      </c>
      <c r="I307">
        <v>0</v>
      </c>
      <c r="J307">
        <v>0</v>
      </c>
      <c r="K307">
        <v>8042</v>
      </c>
    </row>
    <row r="308" spans="1:11" x14ac:dyDescent="0.3">
      <c r="A308" t="s">
        <v>936</v>
      </c>
      <c r="B308" s="68" t="s">
        <v>937</v>
      </c>
      <c r="C308">
        <v>549</v>
      </c>
      <c r="D308">
        <v>483</v>
      </c>
      <c r="E308">
        <v>862</v>
      </c>
      <c r="F308">
        <v>65</v>
      </c>
      <c r="G308">
        <v>68</v>
      </c>
      <c r="H308">
        <v>11</v>
      </c>
      <c r="I308">
        <v>19</v>
      </c>
      <c r="J308">
        <v>5</v>
      </c>
      <c r="K308">
        <v>97249</v>
      </c>
    </row>
    <row r="309" spans="1:11" x14ac:dyDescent="0.3">
      <c r="A309" t="s">
        <v>938</v>
      </c>
      <c r="B309" s="68" t="s">
        <v>939</v>
      </c>
      <c r="C309">
        <v>201</v>
      </c>
      <c r="D309">
        <v>180</v>
      </c>
      <c r="E309">
        <v>345</v>
      </c>
      <c r="F309">
        <v>5</v>
      </c>
      <c r="G309">
        <v>5</v>
      </c>
      <c r="H309">
        <v>5</v>
      </c>
      <c r="I309">
        <v>5</v>
      </c>
      <c r="J309">
        <v>5</v>
      </c>
      <c r="K309">
        <v>53194</v>
      </c>
    </row>
    <row r="310" spans="1:11" x14ac:dyDescent="0.3">
      <c r="A310" t="s">
        <v>940</v>
      </c>
      <c r="B310" s="68" t="s">
        <v>941</v>
      </c>
      <c r="C310">
        <v>108</v>
      </c>
      <c r="D310">
        <v>199</v>
      </c>
      <c r="E310">
        <v>226</v>
      </c>
      <c r="F310">
        <v>53</v>
      </c>
      <c r="G310">
        <v>19</v>
      </c>
      <c r="H310">
        <v>0</v>
      </c>
      <c r="I310">
        <v>5</v>
      </c>
      <c r="J310">
        <v>5</v>
      </c>
      <c r="K310">
        <v>35452</v>
      </c>
    </row>
    <row r="311" spans="1:11" x14ac:dyDescent="0.3">
      <c r="A311" t="s">
        <v>942</v>
      </c>
      <c r="B311" s="68" t="s">
        <v>943</v>
      </c>
      <c r="C311">
        <v>115</v>
      </c>
      <c r="D311">
        <v>142</v>
      </c>
      <c r="E311">
        <v>192</v>
      </c>
      <c r="F311">
        <v>49</v>
      </c>
      <c r="G311">
        <v>5</v>
      </c>
      <c r="H311">
        <v>0</v>
      </c>
      <c r="I311">
        <v>0</v>
      </c>
      <c r="J311">
        <v>5</v>
      </c>
      <c r="K311">
        <v>34929</v>
      </c>
    </row>
    <row r="312" spans="1:11" x14ac:dyDescent="0.3">
      <c r="A312" t="s">
        <v>944</v>
      </c>
      <c r="B312" s="68" t="s">
        <v>945</v>
      </c>
      <c r="C312">
        <v>276</v>
      </c>
      <c r="D312">
        <v>229</v>
      </c>
      <c r="E312">
        <v>437</v>
      </c>
      <c r="F312">
        <v>63</v>
      </c>
      <c r="G312">
        <v>10</v>
      </c>
      <c r="H312">
        <v>0</v>
      </c>
      <c r="I312">
        <v>0</v>
      </c>
      <c r="J312">
        <v>5</v>
      </c>
      <c r="K312">
        <v>81374</v>
      </c>
    </row>
    <row r="313" spans="1:11" x14ac:dyDescent="0.3">
      <c r="A313" t="s">
        <v>946</v>
      </c>
      <c r="B313" s="68" t="s">
        <v>947</v>
      </c>
      <c r="C313">
        <v>12</v>
      </c>
      <c r="D313">
        <v>5</v>
      </c>
      <c r="E313">
        <v>15</v>
      </c>
      <c r="F313">
        <v>0</v>
      </c>
      <c r="G313">
        <v>5</v>
      </c>
      <c r="H313">
        <v>0</v>
      </c>
      <c r="I313">
        <v>0</v>
      </c>
      <c r="J313">
        <v>0</v>
      </c>
      <c r="K313">
        <v>4899</v>
      </c>
    </row>
    <row r="314" spans="1:11" x14ac:dyDescent="0.3">
      <c r="A314" t="s">
        <v>948</v>
      </c>
      <c r="B314" s="68" t="s">
        <v>949</v>
      </c>
      <c r="C314">
        <v>5</v>
      </c>
      <c r="D314">
        <v>5</v>
      </c>
      <c r="E314">
        <v>15</v>
      </c>
      <c r="F314">
        <v>5</v>
      </c>
      <c r="G314">
        <v>0</v>
      </c>
      <c r="H314">
        <v>0</v>
      </c>
      <c r="I314">
        <v>0</v>
      </c>
      <c r="J314">
        <v>0</v>
      </c>
      <c r="K314">
        <v>1369</v>
      </c>
    </row>
    <row r="315" spans="1:11" x14ac:dyDescent="0.3">
      <c r="A315" t="s">
        <v>950</v>
      </c>
      <c r="B315" s="68" t="s">
        <v>951</v>
      </c>
      <c r="C315">
        <v>1124</v>
      </c>
      <c r="D315">
        <v>1116</v>
      </c>
      <c r="E315">
        <v>1809</v>
      </c>
      <c r="F315">
        <v>75</v>
      </c>
      <c r="G315">
        <v>218</v>
      </c>
      <c r="H315">
        <v>42</v>
      </c>
      <c r="I315">
        <v>67</v>
      </c>
      <c r="J315">
        <v>27</v>
      </c>
      <c r="K315">
        <v>157316</v>
      </c>
    </row>
    <row r="316" spans="1:11" x14ac:dyDescent="0.3">
      <c r="A316" t="s">
        <v>952</v>
      </c>
      <c r="B316" s="68" t="s">
        <v>953</v>
      </c>
      <c r="C316">
        <v>166</v>
      </c>
      <c r="D316">
        <v>134</v>
      </c>
      <c r="E316">
        <v>248</v>
      </c>
      <c r="F316">
        <v>21</v>
      </c>
      <c r="G316">
        <v>15</v>
      </c>
      <c r="H316">
        <v>11</v>
      </c>
      <c r="I316">
        <v>5</v>
      </c>
      <c r="J316">
        <v>5</v>
      </c>
      <c r="K316">
        <v>24102</v>
      </c>
    </row>
    <row r="317" spans="1:11" x14ac:dyDescent="0.3">
      <c r="A317" t="s">
        <v>954</v>
      </c>
      <c r="B317" s="68" t="s">
        <v>955</v>
      </c>
      <c r="C317">
        <v>541</v>
      </c>
      <c r="D317">
        <v>707</v>
      </c>
      <c r="E317">
        <v>819</v>
      </c>
      <c r="F317">
        <v>126</v>
      </c>
      <c r="G317">
        <v>257</v>
      </c>
      <c r="H317">
        <v>17</v>
      </c>
      <c r="I317">
        <v>14</v>
      </c>
      <c r="J317">
        <v>15</v>
      </c>
      <c r="K317">
        <v>75483</v>
      </c>
    </row>
    <row r="318" spans="1:11" x14ac:dyDescent="0.3">
      <c r="A318" t="s">
        <v>956</v>
      </c>
      <c r="B318" s="68" t="s">
        <v>957</v>
      </c>
      <c r="C318">
        <v>16</v>
      </c>
      <c r="D318">
        <v>14</v>
      </c>
      <c r="E318">
        <v>28</v>
      </c>
      <c r="F318">
        <v>5</v>
      </c>
      <c r="G318">
        <v>0</v>
      </c>
      <c r="H318">
        <v>0</v>
      </c>
      <c r="I318">
        <v>0</v>
      </c>
      <c r="J318">
        <v>0</v>
      </c>
      <c r="K318">
        <v>3594</v>
      </c>
    </row>
    <row r="319" spans="1:11" x14ac:dyDescent="0.3">
      <c r="A319" t="s">
        <v>958</v>
      </c>
      <c r="B319" s="68" t="s">
        <v>959</v>
      </c>
      <c r="C319">
        <v>5</v>
      </c>
      <c r="D319">
        <v>5</v>
      </c>
      <c r="E319">
        <v>5</v>
      </c>
      <c r="F319">
        <v>0</v>
      </c>
      <c r="G319">
        <v>0</v>
      </c>
      <c r="H319">
        <v>0</v>
      </c>
      <c r="I319">
        <v>0</v>
      </c>
      <c r="J319">
        <v>0</v>
      </c>
      <c r="K319">
        <v>6718</v>
      </c>
    </row>
    <row r="320" spans="1:11" x14ac:dyDescent="0.3">
      <c r="A320" t="s">
        <v>960</v>
      </c>
      <c r="B320" s="68" t="s">
        <v>961</v>
      </c>
      <c r="C320">
        <v>262</v>
      </c>
      <c r="D320">
        <v>270</v>
      </c>
      <c r="E320">
        <v>426</v>
      </c>
      <c r="F320">
        <v>61</v>
      </c>
      <c r="G320">
        <v>33</v>
      </c>
      <c r="H320">
        <v>0</v>
      </c>
      <c r="I320">
        <v>5</v>
      </c>
      <c r="J320">
        <v>5</v>
      </c>
      <c r="K320">
        <v>49768</v>
      </c>
    </row>
    <row r="321" spans="1:11" x14ac:dyDescent="0.3">
      <c r="A321" t="s">
        <v>962</v>
      </c>
      <c r="B321" s="68" t="s">
        <v>963</v>
      </c>
      <c r="C321">
        <v>556</v>
      </c>
      <c r="D321">
        <v>465</v>
      </c>
      <c r="E321">
        <v>846</v>
      </c>
      <c r="F321">
        <v>101</v>
      </c>
      <c r="G321">
        <v>53</v>
      </c>
      <c r="H321">
        <v>0</v>
      </c>
      <c r="I321">
        <v>22</v>
      </c>
      <c r="J321">
        <v>10</v>
      </c>
      <c r="K321">
        <v>91190</v>
      </c>
    </row>
    <row r="322" spans="1:11" x14ac:dyDescent="0.3">
      <c r="A322" t="s">
        <v>964</v>
      </c>
      <c r="B322" s="68" t="s">
        <v>965</v>
      </c>
      <c r="C322">
        <v>688</v>
      </c>
      <c r="D322">
        <v>678</v>
      </c>
      <c r="E322">
        <v>1190</v>
      </c>
      <c r="F322">
        <v>44</v>
      </c>
      <c r="G322">
        <v>48</v>
      </c>
      <c r="H322">
        <v>60</v>
      </c>
      <c r="I322">
        <v>29</v>
      </c>
      <c r="J322">
        <v>15</v>
      </c>
      <c r="K322">
        <v>178216</v>
      </c>
    </row>
    <row r="323" spans="1:11" x14ac:dyDescent="0.3">
      <c r="A323" t="s">
        <v>966</v>
      </c>
      <c r="B323" s="68" t="s">
        <v>967</v>
      </c>
      <c r="C323">
        <v>11</v>
      </c>
      <c r="D323">
        <v>27</v>
      </c>
      <c r="E323">
        <v>36</v>
      </c>
      <c r="F323">
        <v>5</v>
      </c>
      <c r="G323">
        <v>0</v>
      </c>
      <c r="H323">
        <v>0</v>
      </c>
      <c r="I323">
        <v>0</v>
      </c>
      <c r="J323">
        <v>5</v>
      </c>
      <c r="K323">
        <v>18537</v>
      </c>
    </row>
    <row r="324" spans="1:11" x14ac:dyDescent="0.3">
      <c r="A324" t="s">
        <v>968</v>
      </c>
      <c r="B324" s="68" t="s">
        <v>969</v>
      </c>
      <c r="C324">
        <v>149</v>
      </c>
      <c r="D324">
        <v>165</v>
      </c>
      <c r="E324">
        <v>291</v>
      </c>
      <c r="F324">
        <v>5</v>
      </c>
      <c r="G324">
        <v>5</v>
      </c>
      <c r="H324">
        <v>0</v>
      </c>
      <c r="I324">
        <v>5</v>
      </c>
      <c r="J324">
        <v>0</v>
      </c>
      <c r="K324">
        <v>41731</v>
      </c>
    </row>
    <row r="325" spans="1:11" x14ac:dyDescent="0.3">
      <c r="A325" t="s">
        <v>970</v>
      </c>
      <c r="B325" s="68" t="s">
        <v>971</v>
      </c>
      <c r="C325">
        <v>141</v>
      </c>
      <c r="D325">
        <v>92</v>
      </c>
      <c r="E325">
        <v>210</v>
      </c>
      <c r="F325">
        <v>20</v>
      </c>
      <c r="G325">
        <v>0</v>
      </c>
      <c r="H325">
        <v>0</v>
      </c>
      <c r="I325">
        <v>5</v>
      </c>
      <c r="J325">
        <v>0</v>
      </c>
      <c r="K325">
        <v>44586</v>
      </c>
    </row>
    <row r="326" spans="1:11" x14ac:dyDescent="0.3">
      <c r="A326" t="s">
        <v>972</v>
      </c>
      <c r="B326" s="68" t="s">
        <v>973</v>
      </c>
      <c r="C326">
        <v>225</v>
      </c>
      <c r="D326">
        <v>325</v>
      </c>
      <c r="E326">
        <v>314</v>
      </c>
      <c r="F326">
        <v>99</v>
      </c>
      <c r="G326">
        <v>108</v>
      </c>
      <c r="H326">
        <v>0</v>
      </c>
      <c r="I326">
        <v>24</v>
      </c>
      <c r="J326">
        <v>5</v>
      </c>
      <c r="K326">
        <v>31009</v>
      </c>
    </row>
    <row r="327" spans="1:11" x14ac:dyDescent="0.3">
      <c r="A327" t="s">
        <v>974</v>
      </c>
      <c r="B327" s="68" t="s">
        <v>975</v>
      </c>
      <c r="C327">
        <v>772</v>
      </c>
      <c r="D327">
        <v>1213</v>
      </c>
      <c r="E327">
        <v>1108</v>
      </c>
      <c r="F327">
        <v>382</v>
      </c>
      <c r="G327">
        <v>354</v>
      </c>
      <c r="H327">
        <v>73</v>
      </c>
      <c r="I327">
        <v>52</v>
      </c>
      <c r="J327">
        <v>15</v>
      </c>
      <c r="K327">
        <v>112122</v>
      </c>
    </row>
    <row r="328" spans="1:11" x14ac:dyDescent="0.3">
      <c r="A328" t="s">
        <v>976</v>
      </c>
      <c r="B328" s="68" t="s">
        <v>977</v>
      </c>
      <c r="C328">
        <v>280</v>
      </c>
      <c r="D328">
        <v>326</v>
      </c>
      <c r="E328">
        <v>481</v>
      </c>
      <c r="F328">
        <v>50</v>
      </c>
      <c r="G328">
        <v>23</v>
      </c>
      <c r="H328">
        <v>35</v>
      </c>
      <c r="I328">
        <v>10</v>
      </c>
      <c r="J328">
        <v>10</v>
      </c>
      <c r="K328">
        <v>76564</v>
      </c>
    </row>
    <row r="329" spans="1:11" x14ac:dyDescent="0.3">
      <c r="A329" t="s">
        <v>978</v>
      </c>
      <c r="B329" s="68" t="s">
        <v>979</v>
      </c>
      <c r="C329">
        <v>321</v>
      </c>
      <c r="D329">
        <v>202</v>
      </c>
      <c r="E329">
        <v>489</v>
      </c>
      <c r="F329">
        <v>27</v>
      </c>
      <c r="G329">
        <v>0</v>
      </c>
      <c r="H329">
        <v>0</v>
      </c>
      <c r="I329">
        <v>10</v>
      </c>
      <c r="J329">
        <v>5</v>
      </c>
      <c r="K329">
        <v>74584</v>
      </c>
    </row>
    <row r="330" spans="1:11" x14ac:dyDescent="0.3">
      <c r="A330" t="s">
        <v>980</v>
      </c>
      <c r="B330" s="68" t="s">
        <v>981</v>
      </c>
      <c r="C330">
        <v>227</v>
      </c>
      <c r="D330">
        <v>319</v>
      </c>
      <c r="E330">
        <v>387</v>
      </c>
      <c r="F330">
        <v>67</v>
      </c>
      <c r="G330">
        <v>85</v>
      </c>
      <c r="H330">
        <v>5</v>
      </c>
      <c r="I330">
        <v>5</v>
      </c>
      <c r="J330">
        <v>10</v>
      </c>
      <c r="K330">
        <v>85871</v>
      </c>
    </row>
    <row r="331" spans="1:11" x14ac:dyDescent="0.3">
      <c r="A331" t="s">
        <v>982</v>
      </c>
      <c r="B331" s="68" t="s">
        <v>983</v>
      </c>
      <c r="C331">
        <v>205</v>
      </c>
      <c r="D331">
        <v>119</v>
      </c>
      <c r="E331">
        <v>284</v>
      </c>
      <c r="F331">
        <v>5</v>
      </c>
      <c r="G331">
        <v>22</v>
      </c>
      <c r="H331">
        <v>5</v>
      </c>
      <c r="I331">
        <v>5</v>
      </c>
      <c r="J331">
        <v>0</v>
      </c>
      <c r="K331">
        <v>30798</v>
      </c>
    </row>
    <row r="332" spans="1:11" x14ac:dyDescent="0.3">
      <c r="A332" t="s">
        <v>984</v>
      </c>
      <c r="B332" s="68" t="s">
        <v>985</v>
      </c>
      <c r="C332">
        <v>535</v>
      </c>
      <c r="D332">
        <v>593</v>
      </c>
      <c r="E332">
        <v>947</v>
      </c>
      <c r="F332">
        <v>24</v>
      </c>
      <c r="G332">
        <v>103</v>
      </c>
      <c r="H332">
        <v>5</v>
      </c>
      <c r="I332">
        <v>41</v>
      </c>
      <c r="J332">
        <v>10</v>
      </c>
      <c r="K332">
        <v>107325</v>
      </c>
    </row>
    <row r="333" spans="1:11" x14ac:dyDescent="0.3">
      <c r="A333" t="s">
        <v>986</v>
      </c>
      <c r="B333" s="68" t="s">
        <v>987</v>
      </c>
      <c r="C333">
        <v>748</v>
      </c>
      <c r="D333">
        <v>789</v>
      </c>
      <c r="E333">
        <v>1291</v>
      </c>
      <c r="F333">
        <v>143</v>
      </c>
      <c r="G333">
        <v>86</v>
      </c>
      <c r="H333">
        <v>0</v>
      </c>
      <c r="I333">
        <v>20</v>
      </c>
      <c r="J333">
        <v>15</v>
      </c>
      <c r="K333">
        <v>176840</v>
      </c>
    </row>
    <row r="334" spans="1:11" x14ac:dyDescent="0.3">
      <c r="A334" t="s">
        <v>988</v>
      </c>
      <c r="B334" s="68" t="s">
        <v>989</v>
      </c>
      <c r="C334">
        <v>224</v>
      </c>
      <c r="D334">
        <v>180</v>
      </c>
      <c r="E334">
        <v>322</v>
      </c>
      <c r="F334">
        <v>69</v>
      </c>
      <c r="G334">
        <v>5</v>
      </c>
      <c r="H334">
        <v>0</v>
      </c>
      <c r="I334">
        <v>5</v>
      </c>
      <c r="J334">
        <v>5</v>
      </c>
      <c r="K334">
        <v>33925</v>
      </c>
    </row>
    <row r="335" spans="1:11" x14ac:dyDescent="0.3">
      <c r="A335" t="s">
        <v>990</v>
      </c>
      <c r="B335" s="68" t="s">
        <v>991</v>
      </c>
      <c r="C335">
        <v>29</v>
      </c>
      <c r="D335">
        <v>41</v>
      </c>
      <c r="E335">
        <v>50</v>
      </c>
      <c r="F335">
        <v>18</v>
      </c>
      <c r="G335">
        <v>0</v>
      </c>
      <c r="H335">
        <v>0</v>
      </c>
      <c r="I335">
        <v>5</v>
      </c>
      <c r="J335">
        <v>5</v>
      </c>
      <c r="K335">
        <v>3412</v>
      </c>
    </row>
    <row r="336" spans="1:11" x14ac:dyDescent="0.3">
      <c r="A336" t="s">
        <v>992</v>
      </c>
      <c r="B336" s="68" t="s">
        <v>993</v>
      </c>
      <c r="C336">
        <v>18</v>
      </c>
      <c r="D336">
        <v>23</v>
      </c>
      <c r="E336">
        <v>36</v>
      </c>
      <c r="F336">
        <v>5</v>
      </c>
      <c r="G336">
        <v>5</v>
      </c>
      <c r="H336">
        <v>0</v>
      </c>
      <c r="I336">
        <v>5</v>
      </c>
      <c r="J336">
        <v>0</v>
      </c>
      <c r="K336">
        <v>10330</v>
      </c>
    </row>
    <row r="337" spans="1:11" x14ac:dyDescent="0.3">
      <c r="A337" t="s">
        <v>994</v>
      </c>
      <c r="B337" s="68" t="s">
        <v>995</v>
      </c>
      <c r="C337">
        <v>95</v>
      </c>
      <c r="D337">
        <v>45</v>
      </c>
      <c r="E337">
        <v>131</v>
      </c>
      <c r="F337">
        <v>5</v>
      </c>
      <c r="G337">
        <v>0</v>
      </c>
      <c r="H337">
        <v>0</v>
      </c>
      <c r="I337">
        <v>5</v>
      </c>
      <c r="J337">
        <v>0</v>
      </c>
      <c r="K337">
        <v>18728</v>
      </c>
    </row>
    <row r="338" spans="1:11" x14ac:dyDescent="0.3">
      <c r="A338" t="s">
        <v>996</v>
      </c>
      <c r="B338" s="68" t="s">
        <v>997</v>
      </c>
      <c r="C338">
        <v>167</v>
      </c>
      <c r="D338">
        <v>130</v>
      </c>
      <c r="E338">
        <v>250</v>
      </c>
      <c r="F338">
        <v>12</v>
      </c>
      <c r="G338">
        <v>24</v>
      </c>
      <c r="H338">
        <v>0</v>
      </c>
      <c r="I338">
        <v>5</v>
      </c>
      <c r="J338">
        <v>5</v>
      </c>
      <c r="K338">
        <v>24976</v>
      </c>
    </row>
    <row r="339" spans="1:11" x14ac:dyDescent="0.3">
      <c r="A339" t="s">
        <v>998</v>
      </c>
      <c r="B339" s="68" t="s">
        <v>999</v>
      </c>
      <c r="C339">
        <v>1433</v>
      </c>
      <c r="D339">
        <v>1597</v>
      </c>
      <c r="E339">
        <v>2416</v>
      </c>
      <c r="F339">
        <v>140</v>
      </c>
      <c r="G339">
        <v>301</v>
      </c>
      <c r="H339">
        <v>62</v>
      </c>
      <c r="I339">
        <v>78</v>
      </c>
      <c r="J339">
        <v>41</v>
      </c>
      <c r="K339">
        <v>375957</v>
      </c>
    </row>
    <row r="340" spans="1:11" x14ac:dyDescent="0.3">
      <c r="A340" t="s">
        <v>1000</v>
      </c>
      <c r="B340" s="68" t="s">
        <v>1001</v>
      </c>
      <c r="C340">
        <v>393</v>
      </c>
      <c r="D340">
        <v>273</v>
      </c>
      <c r="E340">
        <v>619</v>
      </c>
      <c r="F340">
        <v>36</v>
      </c>
      <c r="G340">
        <v>5</v>
      </c>
      <c r="H340">
        <v>0</v>
      </c>
      <c r="I340">
        <v>10</v>
      </c>
      <c r="J340">
        <v>5</v>
      </c>
      <c r="K340">
        <v>66864</v>
      </c>
    </row>
    <row r="341" spans="1:11" x14ac:dyDescent="0.3">
      <c r="A341" t="s">
        <v>1002</v>
      </c>
      <c r="B341" s="68" t="s">
        <v>1003</v>
      </c>
      <c r="C341">
        <v>175</v>
      </c>
      <c r="D341">
        <v>263</v>
      </c>
      <c r="E341">
        <v>302</v>
      </c>
      <c r="F341">
        <v>103</v>
      </c>
      <c r="G341">
        <v>23</v>
      </c>
      <c r="H341">
        <v>0</v>
      </c>
      <c r="I341">
        <v>5</v>
      </c>
      <c r="J341">
        <v>5</v>
      </c>
      <c r="K341">
        <v>43908</v>
      </c>
    </row>
    <row r="342" spans="1:11" x14ac:dyDescent="0.3">
      <c r="A342" t="s">
        <v>1004</v>
      </c>
      <c r="B342" s="68" t="s">
        <v>1005</v>
      </c>
      <c r="C342">
        <v>310</v>
      </c>
      <c r="D342">
        <v>257</v>
      </c>
      <c r="E342">
        <v>520</v>
      </c>
      <c r="F342">
        <v>13</v>
      </c>
      <c r="G342">
        <v>25</v>
      </c>
      <c r="H342">
        <v>0</v>
      </c>
      <c r="I342">
        <v>5</v>
      </c>
      <c r="J342">
        <v>5</v>
      </c>
      <c r="K342">
        <v>63177</v>
      </c>
    </row>
    <row r="343" spans="1:11" x14ac:dyDescent="0.3">
      <c r="A343" t="s">
        <v>1006</v>
      </c>
      <c r="B343" s="68" t="s">
        <v>1007</v>
      </c>
      <c r="C343">
        <v>966</v>
      </c>
      <c r="D343">
        <v>783</v>
      </c>
      <c r="E343">
        <v>1515</v>
      </c>
      <c r="F343">
        <v>147</v>
      </c>
      <c r="G343">
        <v>64</v>
      </c>
      <c r="H343">
        <v>0</v>
      </c>
      <c r="I343">
        <v>10</v>
      </c>
      <c r="J343">
        <v>10</v>
      </c>
      <c r="K343">
        <v>167266</v>
      </c>
    </row>
    <row r="344" spans="1:11" x14ac:dyDescent="0.3">
      <c r="A344" t="s">
        <v>1008</v>
      </c>
      <c r="B344" s="68" t="s">
        <v>1009</v>
      </c>
      <c r="C344">
        <v>5</v>
      </c>
      <c r="D344">
        <v>36</v>
      </c>
      <c r="E344">
        <v>5</v>
      </c>
      <c r="F344">
        <v>0</v>
      </c>
      <c r="G344">
        <v>36</v>
      </c>
      <c r="H344">
        <v>0</v>
      </c>
      <c r="I344">
        <v>0</v>
      </c>
      <c r="J344">
        <v>0</v>
      </c>
      <c r="K344">
        <v>1185</v>
      </c>
    </row>
    <row r="345" spans="1:11" x14ac:dyDescent="0.3">
      <c r="A345" t="s">
        <v>1010</v>
      </c>
      <c r="B345" s="68" t="s">
        <v>1011</v>
      </c>
      <c r="C345">
        <v>2823</v>
      </c>
      <c r="D345">
        <v>3155</v>
      </c>
      <c r="E345">
        <v>4556</v>
      </c>
      <c r="F345">
        <v>840</v>
      </c>
      <c r="G345">
        <v>412</v>
      </c>
      <c r="H345">
        <v>49</v>
      </c>
      <c r="I345">
        <v>95</v>
      </c>
      <c r="J345">
        <v>67</v>
      </c>
      <c r="K345">
        <v>555693</v>
      </c>
    </row>
    <row r="346" spans="1:11" x14ac:dyDescent="0.3">
      <c r="A346" t="s">
        <v>1012</v>
      </c>
      <c r="B346" s="68" t="s">
        <v>1013</v>
      </c>
      <c r="C346">
        <v>809</v>
      </c>
      <c r="D346">
        <v>758</v>
      </c>
      <c r="E346">
        <v>1399</v>
      </c>
      <c r="F346">
        <v>56</v>
      </c>
      <c r="G346">
        <v>80</v>
      </c>
      <c r="H346">
        <v>0</v>
      </c>
      <c r="I346">
        <v>20</v>
      </c>
      <c r="J346">
        <v>15</v>
      </c>
      <c r="K346">
        <v>165650</v>
      </c>
    </row>
    <row r="347" spans="1:11" x14ac:dyDescent="0.3">
      <c r="A347" t="s">
        <v>1014</v>
      </c>
      <c r="B347" s="68" t="s">
        <v>1015</v>
      </c>
      <c r="C347">
        <v>21</v>
      </c>
      <c r="D347">
        <v>43</v>
      </c>
      <c r="E347">
        <v>43</v>
      </c>
      <c r="F347">
        <v>19</v>
      </c>
      <c r="G347">
        <v>5</v>
      </c>
      <c r="H347">
        <v>0</v>
      </c>
      <c r="I347">
        <v>0</v>
      </c>
      <c r="J347">
        <v>0</v>
      </c>
      <c r="K347">
        <v>16199</v>
      </c>
    </row>
    <row r="348" spans="1:11" x14ac:dyDescent="0.3">
      <c r="A348" t="s">
        <v>1016</v>
      </c>
      <c r="B348" s="68" t="s">
        <v>1017</v>
      </c>
      <c r="C348">
        <v>1320</v>
      </c>
      <c r="D348">
        <v>1351</v>
      </c>
      <c r="E348">
        <v>2226</v>
      </c>
      <c r="F348">
        <v>204</v>
      </c>
      <c r="G348">
        <v>84</v>
      </c>
      <c r="H348">
        <v>42</v>
      </c>
      <c r="I348">
        <v>49</v>
      </c>
      <c r="J348">
        <v>79</v>
      </c>
      <c r="K348">
        <v>249238</v>
      </c>
    </row>
    <row r="349" spans="1:11" x14ac:dyDescent="0.3">
      <c r="A349" t="s">
        <v>1018</v>
      </c>
      <c r="B349" s="68" t="s">
        <v>1019</v>
      </c>
      <c r="C349">
        <v>130</v>
      </c>
      <c r="D349">
        <v>221</v>
      </c>
      <c r="E349">
        <v>240</v>
      </c>
      <c r="F349">
        <v>13</v>
      </c>
      <c r="G349">
        <v>67</v>
      </c>
      <c r="H349">
        <v>22</v>
      </c>
      <c r="I349">
        <v>5</v>
      </c>
      <c r="J349">
        <v>5</v>
      </c>
      <c r="K349">
        <v>44538</v>
      </c>
    </row>
    <row r="350" spans="1:11" x14ac:dyDescent="0.3">
      <c r="A350" t="s">
        <v>1020</v>
      </c>
      <c r="B350" s="68" t="s">
        <v>1021</v>
      </c>
      <c r="C350">
        <v>52</v>
      </c>
      <c r="D350">
        <v>71</v>
      </c>
      <c r="E350">
        <v>98</v>
      </c>
      <c r="F350">
        <v>14</v>
      </c>
      <c r="G350">
        <v>5</v>
      </c>
      <c r="H350">
        <v>0</v>
      </c>
      <c r="I350">
        <v>5</v>
      </c>
      <c r="J350">
        <v>0</v>
      </c>
      <c r="K350">
        <v>30420</v>
      </c>
    </row>
    <row r="351" spans="1:11" x14ac:dyDescent="0.3">
      <c r="A351" t="s">
        <v>1022</v>
      </c>
      <c r="B351" s="68" t="s">
        <v>1023</v>
      </c>
      <c r="C351">
        <v>157</v>
      </c>
      <c r="D351">
        <v>153</v>
      </c>
      <c r="E351">
        <v>285</v>
      </c>
      <c r="F351">
        <v>16</v>
      </c>
      <c r="G351">
        <v>5</v>
      </c>
      <c r="H351">
        <v>5</v>
      </c>
      <c r="I351">
        <v>10</v>
      </c>
      <c r="J351">
        <v>0</v>
      </c>
      <c r="K351">
        <v>65293</v>
      </c>
    </row>
    <row r="352" spans="1:11" x14ac:dyDescent="0.3">
      <c r="A352" t="s">
        <v>1024</v>
      </c>
      <c r="B352" s="68" t="s">
        <v>1025</v>
      </c>
      <c r="C352">
        <v>6762</v>
      </c>
      <c r="D352">
        <v>5086</v>
      </c>
      <c r="E352">
        <v>10228</v>
      </c>
      <c r="F352">
        <v>733</v>
      </c>
      <c r="G352">
        <v>607</v>
      </c>
      <c r="H352">
        <v>68</v>
      </c>
      <c r="I352">
        <v>175</v>
      </c>
      <c r="J352">
        <v>117</v>
      </c>
      <c r="K352">
        <v>1440387</v>
      </c>
    </row>
    <row r="353" spans="1:11" x14ac:dyDescent="0.3">
      <c r="A353" t="s">
        <v>1026</v>
      </c>
      <c r="B353" s="68" t="s">
        <v>1027</v>
      </c>
      <c r="C353">
        <v>157</v>
      </c>
      <c r="D353">
        <v>140</v>
      </c>
      <c r="E353">
        <v>260</v>
      </c>
      <c r="F353">
        <v>13</v>
      </c>
      <c r="G353">
        <v>12</v>
      </c>
      <c r="H353">
        <v>0</v>
      </c>
      <c r="I353">
        <v>5</v>
      </c>
      <c r="J353">
        <v>5</v>
      </c>
      <c r="K353">
        <v>33703</v>
      </c>
    </row>
    <row r="354" spans="1:11" x14ac:dyDescent="0.3">
      <c r="A354" t="s">
        <v>1028</v>
      </c>
      <c r="B354" s="68" t="s">
        <v>1029</v>
      </c>
      <c r="C354">
        <v>282</v>
      </c>
      <c r="D354">
        <v>174</v>
      </c>
      <c r="E354">
        <v>431</v>
      </c>
      <c r="F354">
        <v>14</v>
      </c>
      <c r="G354">
        <v>0</v>
      </c>
      <c r="H354">
        <v>0</v>
      </c>
      <c r="I354">
        <v>11</v>
      </c>
      <c r="J354">
        <v>0</v>
      </c>
      <c r="K354">
        <v>37221</v>
      </c>
    </row>
    <row r="355" spans="1:11" x14ac:dyDescent="0.3">
      <c r="A355" t="s">
        <v>1030</v>
      </c>
      <c r="B355" s="68" t="s">
        <v>1031</v>
      </c>
      <c r="C355">
        <v>1604</v>
      </c>
      <c r="D355">
        <v>1986</v>
      </c>
      <c r="E355">
        <v>3097</v>
      </c>
      <c r="F355">
        <v>269</v>
      </c>
      <c r="G355">
        <v>113</v>
      </c>
      <c r="H355">
        <v>0</v>
      </c>
      <c r="I355">
        <v>125</v>
      </c>
      <c r="J355">
        <v>80</v>
      </c>
      <c r="K355">
        <v>874784</v>
      </c>
    </row>
    <row r="356" spans="1:11" x14ac:dyDescent="0.3">
      <c r="A356" t="s">
        <v>1032</v>
      </c>
      <c r="B356" s="68" t="s">
        <v>1033</v>
      </c>
      <c r="C356">
        <v>150</v>
      </c>
      <c r="D356">
        <v>153</v>
      </c>
      <c r="E356">
        <v>269</v>
      </c>
      <c r="F356">
        <v>5</v>
      </c>
      <c r="G356">
        <v>17</v>
      </c>
      <c r="H356">
        <v>5</v>
      </c>
      <c r="I356">
        <v>5</v>
      </c>
      <c r="J356">
        <v>5</v>
      </c>
      <c r="K356">
        <v>38675</v>
      </c>
    </row>
    <row r="357" spans="1:11" x14ac:dyDescent="0.3">
      <c r="A357" t="s">
        <v>1034</v>
      </c>
      <c r="B357" s="68" t="s">
        <v>1035</v>
      </c>
      <c r="C357">
        <v>315</v>
      </c>
      <c r="D357">
        <v>323</v>
      </c>
      <c r="E357">
        <v>514</v>
      </c>
      <c r="F357">
        <v>43</v>
      </c>
      <c r="G357">
        <v>49</v>
      </c>
      <c r="H357">
        <v>0</v>
      </c>
      <c r="I357">
        <v>28</v>
      </c>
      <c r="J357">
        <v>10</v>
      </c>
      <c r="K357">
        <v>50320</v>
      </c>
    </row>
    <row r="358" spans="1:11" x14ac:dyDescent="0.3">
      <c r="A358" t="s">
        <v>1036</v>
      </c>
      <c r="B358" s="68" t="s">
        <v>1037</v>
      </c>
      <c r="C358">
        <v>21</v>
      </c>
      <c r="D358">
        <v>11</v>
      </c>
      <c r="E358">
        <v>31</v>
      </c>
      <c r="F358">
        <v>5</v>
      </c>
      <c r="G358">
        <v>0</v>
      </c>
      <c r="H358">
        <v>0</v>
      </c>
      <c r="I358">
        <v>0</v>
      </c>
      <c r="J358">
        <v>0</v>
      </c>
      <c r="K358">
        <v>4082</v>
      </c>
    </row>
    <row r="359" spans="1:11" x14ac:dyDescent="0.3">
      <c r="A359" t="s">
        <v>1038</v>
      </c>
      <c r="B359" s="68" t="s">
        <v>1039</v>
      </c>
      <c r="C359">
        <v>3358</v>
      </c>
      <c r="D359">
        <v>4539</v>
      </c>
      <c r="E359">
        <v>6207</v>
      </c>
      <c r="F359">
        <v>483</v>
      </c>
      <c r="G359">
        <v>984</v>
      </c>
      <c r="H359">
        <v>109</v>
      </c>
      <c r="I359">
        <v>96</v>
      </c>
      <c r="J359">
        <v>100</v>
      </c>
      <c r="K359">
        <v>1107342</v>
      </c>
    </row>
    <row r="360" spans="1:11" x14ac:dyDescent="0.3">
      <c r="A360" t="s">
        <v>1040</v>
      </c>
      <c r="B360" s="68" t="s">
        <v>1041</v>
      </c>
      <c r="C360">
        <v>5</v>
      </c>
      <c r="D360">
        <v>16</v>
      </c>
      <c r="E360">
        <v>20</v>
      </c>
      <c r="F360">
        <v>0</v>
      </c>
      <c r="G360">
        <v>5</v>
      </c>
      <c r="H360">
        <v>0</v>
      </c>
      <c r="I360">
        <v>5</v>
      </c>
      <c r="J360">
        <v>0</v>
      </c>
      <c r="K360">
        <v>4340</v>
      </c>
    </row>
    <row r="361" spans="1:11" x14ac:dyDescent="0.3">
      <c r="A361" t="s">
        <v>1042</v>
      </c>
      <c r="B361" s="68" t="s">
        <v>1043</v>
      </c>
      <c r="C361">
        <v>90</v>
      </c>
      <c r="D361">
        <v>144</v>
      </c>
      <c r="E361">
        <v>188</v>
      </c>
      <c r="F361">
        <v>42</v>
      </c>
      <c r="G361">
        <v>0</v>
      </c>
      <c r="H361">
        <v>0</v>
      </c>
      <c r="I361">
        <v>5</v>
      </c>
      <c r="J361">
        <v>5</v>
      </c>
      <c r="K361">
        <v>39827</v>
      </c>
    </row>
    <row r="362" spans="1:11" x14ac:dyDescent="0.3">
      <c r="A362" t="s">
        <v>1044</v>
      </c>
      <c r="B362" s="68" t="s">
        <v>1045</v>
      </c>
      <c r="C362">
        <v>541</v>
      </c>
      <c r="D362">
        <v>557</v>
      </c>
      <c r="E362">
        <v>869</v>
      </c>
      <c r="F362">
        <v>137</v>
      </c>
      <c r="G362">
        <v>51</v>
      </c>
      <c r="H362">
        <v>10</v>
      </c>
      <c r="I362">
        <v>10</v>
      </c>
      <c r="J362">
        <v>15</v>
      </c>
      <c r="K362">
        <v>112529</v>
      </c>
    </row>
    <row r="363" spans="1:11" x14ac:dyDescent="0.3">
      <c r="A363" t="s">
        <v>1046</v>
      </c>
      <c r="B363" s="68" t="s">
        <v>1047</v>
      </c>
      <c r="C363">
        <v>164</v>
      </c>
      <c r="D363">
        <v>274</v>
      </c>
      <c r="E363">
        <v>255</v>
      </c>
      <c r="F363">
        <v>102</v>
      </c>
      <c r="G363">
        <v>10</v>
      </c>
      <c r="H363">
        <v>60</v>
      </c>
      <c r="I363">
        <v>5</v>
      </c>
      <c r="J363">
        <v>10</v>
      </c>
      <c r="K363">
        <v>65036</v>
      </c>
    </row>
    <row r="364" spans="1:11" x14ac:dyDescent="0.3">
      <c r="A364" t="s">
        <v>1048</v>
      </c>
      <c r="B364" s="68" t="s">
        <v>1049</v>
      </c>
      <c r="C364">
        <v>519</v>
      </c>
      <c r="D364">
        <v>329</v>
      </c>
      <c r="E364">
        <v>763</v>
      </c>
      <c r="F364">
        <v>35</v>
      </c>
      <c r="G364">
        <v>25</v>
      </c>
      <c r="H364">
        <v>20</v>
      </c>
      <c r="I364">
        <v>5</v>
      </c>
      <c r="J364">
        <v>5</v>
      </c>
      <c r="K364">
        <v>100858</v>
      </c>
    </row>
    <row r="365" spans="1:11" x14ac:dyDescent="0.3">
      <c r="A365" t="s">
        <v>1050</v>
      </c>
      <c r="B365" s="68" t="s">
        <v>1051</v>
      </c>
      <c r="C365">
        <v>36</v>
      </c>
      <c r="D365">
        <v>45</v>
      </c>
      <c r="E365">
        <v>79</v>
      </c>
      <c r="F365">
        <v>0</v>
      </c>
      <c r="G365">
        <v>0</v>
      </c>
      <c r="H365">
        <v>0</v>
      </c>
      <c r="I365">
        <v>0</v>
      </c>
      <c r="J365">
        <v>5</v>
      </c>
      <c r="K365">
        <v>13175</v>
      </c>
    </row>
    <row r="366" spans="1:11" x14ac:dyDescent="0.3">
      <c r="A366" t="s">
        <v>1052</v>
      </c>
      <c r="B366" s="68" t="s">
        <v>1053</v>
      </c>
      <c r="C366">
        <v>305</v>
      </c>
      <c r="D366">
        <v>538</v>
      </c>
      <c r="E366">
        <v>510</v>
      </c>
      <c r="F366">
        <v>48</v>
      </c>
      <c r="G366">
        <v>195</v>
      </c>
      <c r="H366">
        <v>74</v>
      </c>
      <c r="I366">
        <v>15</v>
      </c>
      <c r="J366">
        <v>15</v>
      </c>
      <c r="K366">
        <v>105340</v>
      </c>
    </row>
    <row r="367" spans="1:11" x14ac:dyDescent="0.3">
      <c r="A367" t="s">
        <v>1054</v>
      </c>
      <c r="B367" s="68" t="s">
        <v>1055</v>
      </c>
      <c r="C367">
        <v>180</v>
      </c>
      <c r="D367">
        <v>324</v>
      </c>
      <c r="E367">
        <v>296</v>
      </c>
      <c r="F367">
        <v>97</v>
      </c>
      <c r="G367">
        <v>82</v>
      </c>
      <c r="H367">
        <v>27</v>
      </c>
      <c r="I367">
        <v>10</v>
      </c>
      <c r="J367">
        <v>10</v>
      </c>
      <c r="K367">
        <v>71433</v>
      </c>
    </row>
    <row r="368" spans="1:11" x14ac:dyDescent="0.3">
      <c r="A368" t="s">
        <v>1056</v>
      </c>
      <c r="B368" s="68" t="s">
        <v>1057</v>
      </c>
      <c r="C368">
        <v>302</v>
      </c>
      <c r="D368">
        <v>245</v>
      </c>
      <c r="E368">
        <v>492</v>
      </c>
      <c r="F368">
        <v>10</v>
      </c>
      <c r="G368">
        <v>24</v>
      </c>
      <c r="H368">
        <v>10</v>
      </c>
      <c r="I368">
        <v>5</v>
      </c>
      <c r="J368">
        <v>0</v>
      </c>
      <c r="K368">
        <v>83248</v>
      </c>
    </row>
    <row r="369" spans="1:11" x14ac:dyDescent="0.3">
      <c r="A369" t="s">
        <v>1058</v>
      </c>
      <c r="B369" s="68" t="s">
        <v>1059</v>
      </c>
      <c r="C369">
        <v>197</v>
      </c>
      <c r="D369">
        <v>197</v>
      </c>
      <c r="E369">
        <v>325</v>
      </c>
      <c r="F369">
        <v>15</v>
      </c>
      <c r="G369">
        <v>24</v>
      </c>
      <c r="H369">
        <v>5</v>
      </c>
      <c r="I369">
        <v>11</v>
      </c>
      <c r="J369">
        <v>13</v>
      </c>
      <c r="K369">
        <v>36557</v>
      </c>
    </row>
    <row r="370" spans="1:11" x14ac:dyDescent="0.3">
      <c r="A370" t="s">
        <v>1060</v>
      </c>
      <c r="B370" s="68" t="s">
        <v>1061</v>
      </c>
      <c r="C370">
        <v>1357</v>
      </c>
      <c r="D370">
        <v>1429</v>
      </c>
      <c r="E370">
        <v>2492</v>
      </c>
      <c r="F370">
        <v>77</v>
      </c>
      <c r="G370">
        <v>131</v>
      </c>
      <c r="H370">
        <v>10</v>
      </c>
      <c r="I370">
        <v>44</v>
      </c>
      <c r="J370">
        <v>30</v>
      </c>
      <c r="K370">
        <v>355981</v>
      </c>
    </row>
    <row r="371" spans="1:11" x14ac:dyDescent="0.3">
      <c r="A371" t="s">
        <v>1062</v>
      </c>
      <c r="B371" s="68" t="s">
        <v>1063</v>
      </c>
      <c r="C371">
        <v>463</v>
      </c>
      <c r="D371">
        <v>465</v>
      </c>
      <c r="E371">
        <v>674</v>
      </c>
      <c r="F371">
        <v>176</v>
      </c>
      <c r="G371">
        <v>15</v>
      </c>
      <c r="H371">
        <v>62</v>
      </c>
      <c r="I371">
        <v>5</v>
      </c>
      <c r="J371">
        <v>20</v>
      </c>
      <c r="K371">
        <v>107191</v>
      </c>
    </row>
    <row r="372" spans="1:11" x14ac:dyDescent="0.3">
      <c r="A372" t="s">
        <v>1064</v>
      </c>
      <c r="B372" s="68" t="s">
        <v>1065</v>
      </c>
      <c r="C372">
        <v>329</v>
      </c>
      <c r="D372">
        <v>398</v>
      </c>
      <c r="E372">
        <v>594</v>
      </c>
      <c r="F372">
        <v>56</v>
      </c>
      <c r="G372">
        <v>67</v>
      </c>
      <c r="H372">
        <v>0</v>
      </c>
      <c r="I372">
        <v>0</v>
      </c>
      <c r="J372">
        <v>15</v>
      </c>
      <c r="K372">
        <v>125887</v>
      </c>
    </row>
    <row r="373" spans="1:11" x14ac:dyDescent="0.3">
      <c r="A373" t="s">
        <v>1066</v>
      </c>
      <c r="B373" s="68" t="s">
        <v>1067</v>
      </c>
      <c r="C373">
        <v>1887</v>
      </c>
      <c r="D373">
        <v>1022</v>
      </c>
      <c r="E373">
        <v>2661</v>
      </c>
      <c r="F373">
        <v>121</v>
      </c>
      <c r="G373">
        <v>51</v>
      </c>
      <c r="H373">
        <v>0</v>
      </c>
      <c r="I373">
        <v>77</v>
      </c>
      <c r="J373">
        <v>10</v>
      </c>
      <c r="K373">
        <v>226927</v>
      </c>
    </row>
    <row r="374" spans="1:11" x14ac:dyDescent="0.3">
      <c r="A374" t="s">
        <v>1068</v>
      </c>
      <c r="B374" s="68" t="s">
        <v>1069</v>
      </c>
      <c r="C374">
        <v>126</v>
      </c>
      <c r="D374">
        <v>261</v>
      </c>
      <c r="E374">
        <v>257</v>
      </c>
      <c r="F374">
        <v>101</v>
      </c>
      <c r="G374">
        <v>24</v>
      </c>
      <c r="H374">
        <v>0</v>
      </c>
      <c r="I374">
        <v>5</v>
      </c>
      <c r="J374">
        <v>10</v>
      </c>
      <c r="K374">
        <v>95945</v>
      </c>
    </row>
    <row r="375" spans="1:11" x14ac:dyDescent="0.3">
      <c r="A375" t="s">
        <v>1070</v>
      </c>
      <c r="B375" s="68" t="s">
        <v>1071</v>
      </c>
      <c r="C375">
        <v>98</v>
      </c>
      <c r="D375">
        <v>87</v>
      </c>
      <c r="E375">
        <v>169</v>
      </c>
      <c r="F375">
        <v>5</v>
      </c>
      <c r="G375">
        <v>5</v>
      </c>
      <c r="H375">
        <v>0</v>
      </c>
      <c r="I375">
        <v>5</v>
      </c>
      <c r="J375">
        <v>5</v>
      </c>
      <c r="K375">
        <v>16410</v>
      </c>
    </row>
    <row r="376" spans="1:11" x14ac:dyDescent="0.3">
      <c r="A376" t="s">
        <v>1072</v>
      </c>
      <c r="B376" s="68" t="s">
        <v>1073</v>
      </c>
      <c r="C376">
        <v>643</v>
      </c>
      <c r="D376">
        <v>543</v>
      </c>
      <c r="E376">
        <v>942</v>
      </c>
      <c r="F376">
        <v>146</v>
      </c>
      <c r="G376">
        <v>72</v>
      </c>
      <c r="H376">
        <v>10</v>
      </c>
      <c r="I376">
        <v>5</v>
      </c>
      <c r="J376">
        <v>10</v>
      </c>
      <c r="K376">
        <v>97172</v>
      </c>
    </row>
    <row r="377" spans="1:11" x14ac:dyDescent="0.3">
      <c r="A377" t="s">
        <v>1074</v>
      </c>
      <c r="B377" s="68" t="s">
        <v>1075</v>
      </c>
      <c r="C377">
        <v>233</v>
      </c>
      <c r="D377">
        <v>253</v>
      </c>
      <c r="E377">
        <v>402</v>
      </c>
      <c r="F377">
        <v>59</v>
      </c>
      <c r="G377">
        <v>5</v>
      </c>
      <c r="H377">
        <v>0</v>
      </c>
      <c r="I377">
        <v>20</v>
      </c>
      <c r="J377">
        <v>16</v>
      </c>
      <c r="K377">
        <v>93691</v>
      </c>
    </row>
    <row r="378" spans="1:11" x14ac:dyDescent="0.3">
      <c r="A378" t="s">
        <v>1076</v>
      </c>
      <c r="B378" s="68" t="s">
        <v>1077</v>
      </c>
      <c r="C378">
        <v>291</v>
      </c>
      <c r="D378">
        <v>162</v>
      </c>
      <c r="E378">
        <v>405</v>
      </c>
      <c r="F378">
        <v>42</v>
      </c>
      <c r="G378">
        <v>0</v>
      </c>
      <c r="H378">
        <v>0</v>
      </c>
      <c r="I378">
        <v>5</v>
      </c>
      <c r="J378">
        <v>5</v>
      </c>
      <c r="K378">
        <v>33799</v>
      </c>
    </row>
    <row r="379" spans="1:11" x14ac:dyDescent="0.3">
      <c r="A379" t="s">
        <v>1078</v>
      </c>
      <c r="B379" s="68" t="s">
        <v>1079</v>
      </c>
      <c r="C379">
        <v>1019</v>
      </c>
      <c r="D379">
        <v>1180</v>
      </c>
      <c r="E379">
        <v>1572</v>
      </c>
      <c r="F379">
        <v>307</v>
      </c>
      <c r="G379">
        <v>190</v>
      </c>
      <c r="H379">
        <v>70</v>
      </c>
      <c r="I379">
        <v>36</v>
      </c>
      <c r="J379">
        <v>30</v>
      </c>
      <c r="K379">
        <v>214479</v>
      </c>
    </row>
    <row r="380" spans="1:11" x14ac:dyDescent="0.3">
      <c r="A380" t="s">
        <v>1080</v>
      </c>
      <c r="B380" s="68" t="s">
        <v>1081</v>
      </c>
      <c r="C380">
        <v>335</v>
      </c>
      <c r="D380">
        <v>308</v>
      </c>
      <c r="E380">
        <v>507</v>
      </c>
      <c r="F380">
        <v>39</v>
      </c>
      <c r="G380">
        <v>29</v>
      </c>
      <c r="H380">
        <v>47</v>
      </c>
      <c r="I380">
        <v>12</v>
      </c>
      <c r="J380">
        <v>5</v>
      </c>
      <c r="K380">
        <v>57207</v>
      </c>
    </row>
    <row r="381" spans="1:11" x14ac:dyDescent="0.3">
      <c r="A381" t="s">
        <v>1082</v>
      </c>
      <c r="B381" s="68" t="s">
        <v>1083</v>
      </c>
      <c r="C381">
        <v>59</v>
      </c>
      <c r="D381">
        <v>117</v>
      </c>
      <c r="E381">
        <v>147</v>
      </c>
      <c r="F381">
        <v>5</v>
      </c>
      <c r="G381">
        <v>5</v>
      </c>
      <c r="H381">
        <v>5</v>
      </c>
      <c r="I381">
        <v>0</v>
      </c>
      <c r="J381">
        <v>15</v>
      </c>
      <c r="K381">
        <v>31442</v>
      </c>
    </row>
    <row r="382" spans="1:11" x14ac:dyDescent="0.3">
      <c r="A382" t="s">
        <v>1084</v>
      </c>
      <c r="B382" s="68" t="s">
        <v>1085</v>
      </c>
      <c r="C382">
        <v>15</v>
      </c>
      <c r="D382">
        <v>26</v>
      </c>
      <c r="E382">
        <v>32</v>
      </c>
      <c r="F382">
        <v>5</v>
      </c>
      <c r="G382">
        <v>5</v>
      </c>
      <c r="H382">
        <v>0</v>
      </c>
      <c r="I382">
        <v>0</v>
      </c>
      <c r="J382">
        <v>0</v>
      </c>
      <c r="K382">
        <v>11438</v>
      </c>
    </row>
    <row r="383" spans="1:11" x14ac:dyDescent="0.3">
      <c r="A383" t="s">
        <v>1086</v>
      </c>
      <c r="B383" s="68" t="s">
        <v>1087</v>
      </c>
      <c r="C383">
        <v>32</v>
      </c>
      <c r="D383">
        <v>37</v>
      </c>
      <c r="E383">
        <v>59</v>
      </c>
      <c r="F383">
        <v>5</v>
      </c>
      <c r="G383">
        <v>5</v>
      </c>
      <c r="H383">
        <v>0</v>
      </c>
      <c r="I383">
        <v>0</v>
      </c>
      <c r="J383">
        <v>0</v>
      </c>
      <c r="K383">
        <v>15275</v>
      </c>
    </row>
    <row r="384" spans="1:11" x14ac:dyDescent="0.3">
      <c r="A384" t="s">
        <v>1088</v>
      </c>
      <c r="B384" s="68" t="s">
        <v>1089</v>
      </c>
      <c r="C384">
        <v>53</v>
      </c>
      <c r="D384">
        <v>49</v>
      </c>
      <c r="E384">
        <v>97</v>
      </c>
      <c r="F384">
        <v>5</v>
      </c>
      <c r="G384">
        <v>0</v>
      </c>
      <c r="H384">
        <v>0</v>
      </c>
      <c r="I384">
        <v>5</v>
      </c>
      <c r="J384">
        <v>5</v>
      </c>
      <c r="K384">
        <v>24544</v>
      </c>
    </row>
    <row r="385" spans="1:11" x14ac:dyDescent="0.3">
      <c r="A385" t="s">
        <v>1090</v>
      </c>
      <c r="B385" s="68" t="s">
        <v>1091</v>
      </c>
      <c r="C385">
        <v>92</v>
      </c>
      <c r="D385">
        <v>79</v>
      </c>
      <c r="E385">
        <v>154</v>
      </c>
      <c r="F385">
        <v>12</v>
      </c>
      <c r="G385">
        <v>0</v>
      </c>
      <c r="H385">
        <v>0</v>
      </c>
      <c r="I385">
        <v>5</v>
      </c>
      <c r="J385">
        <v>5</v>
      </c>
      <c r="K385">
        <v>34757</v>
      </c>
    </row>
    <row r="386" spans="1:11" x14ac:dyDescent="0.3">
      <c r="A386" t="s">
        <v>1092</v>
      </c>
      <c r="B386" s="68" t="s">
        <v>1093</v>
      </c>
      <c r="C386">
        <v>69</v>
      </c>
      <c r="D386">
        <v>101</v>
      </c>
      <c r="E386">
        <v>136</v>
      </c>
      <c r="F386">
        <v>18</v>
      </c>
      <c r="G386">
        <v>5</v>
      </c>
      <c r="H386">
        <v>0</v>
      </c>
      <c r="I386">
        <v>5</v>
      </c>
      <c r="J386">
        <v>5</v>
      </c>
      <c r="K386">
        <v>29690</v>
      </c>
    </row>
    <row r="387" spans="1:11" x14ac:dyDescent="0.3">
      <c r="A387" t="s">
        <v>1094</v>
      </c>
      <c r="B387" s="68" t="s">
        <v>1095</v>
      </c>
      <c r="C387">
        <v>174</v>
      </c>
      <c r="D387">
        <v>108</v>
      </c>
      <c r="E387">
        <v>263</v>
      </c>
      <c r="F387">
        <v>11</v>
      </c>
      <c r="G387">
        <v>5</v>
      </c>
      <c r="H387">
        <v>0</v>
      </c>
      <c r="I387">
        <v>5</v>
      </c>
      <c r="J387">
        <v>0</v>
      </c>
      <c r="K387">
        <v>30453</v>
      </c>
    </row>
    <row r="388" spans="1:11" x14ac:dyDescent="0.3">
      <c r="A388" t="s">
        <v>1096</v>
      </c>
      <c r="B388" s="68" t="s">
        <v>1097</v>
      </c>
      <c r="C388">
        <v>185</v>
      </c>
      <c r="D388">
        <v>126</v>
      </c>
      <c r="E388">
        <v>285</v>
      </c>
      <c r="F388">
        <v>10</v>
      </c>
      <c r="G388">
        <v>5</v>
      </c>
      <c r="H388">
        <v>0</v>
      </c>
      <c r="I388">
        <v>5</v>
      </c>
      <c r="J388">
        <v>5</v>
      </c>
      <c r="K388">
        <v>23595</v>
      </c>
    </row>
    <row r="389" spans="1:11" x14ac:dyDescent="0.3">
      <c r="A389" t="s">
        <v>1098</v>
      </c>
      <c r="B389" s="68" t="s">
        <v>1099</v>
      </c>
      <c r="C389">
        <v>93</v>
      </c>
      <c r="D389">
        <v>80</v>
      </c>
      <c r="E389">
        <v>140</v>
      </c>
      <c r="F389">
        <v>20</v>
      </c>
      <c r="G389">
        <v>5</v>
      </c>
      <c r="H389">
        <v>0</v>
      </c>
      <c r="I389">
        <v>5</v>
      </c>
      <c r="J389">
        <v>5</v>
      </c>
      <c r="K389">
        <v>10216</v>
      </c>
    </row>
    <row r="390" spans="1:11" x14ac:dyDescent="0.3">
      <c r="A390" t="s">
        <v>1100</v>
      </c>
      <c r="B390" s="68" t="s">
        <v>1101</v>
      </c>
      <c r="C390">
        <v>41</v>
      </c>
      <c r="D390">
        <v>81</v>
      </c>
      <c r="E390">
        <v>65</v>
      </c>
      <c r="F390">
        <v>12</v>
      </c>
      <c r="G390">
        <v>43</v>
      </c>
      <c r="H390">
        <v>5</v>
      </c>
      <c r="I390">
        <v>5</v>
      </c>
      <c r="J390">
        <v>0</v>
      </c>
      <c r="K390">
        <v>10829</v>
      </c>
    </row>
    <row r="391" spans="1:11" x14ac:dyDescent="0.3">
      <c r="A391" t="s">
        <v>1102</v>
      </c>
      <c r="B391" s="68" t="s">
        <v>1103</v>
      </c>
      <c r="C391">
        <v>63</v>
      </c>
      <c r="D391">
        <v>42</v>
      </c>
      <c r="E391">
        <v>89</v>
      </c>
      <c r="F391">
        <v>5</v>
      </c>
      <c r="G391">
        <v>0</v>
      </c>
      <c r="H391">
        <v>0</v>
      </c>
      <c r="I391">
        <v>5</v>
      </c>
      <c r="J391">
        <v>0</v>
      </c>
      <c r="K391">
        <v>11458</v>
      </c>
    </row>
    <row r="392" spans="1:11" x14ac:dyDescent="0.3">
      <c r="A392" t="s">
        <v>1104</v>
      </c>
      <c r="B392" s="68" t="s">
        <v>1105</v>
      </c>
      <c r="C392">
        <v>739</v>
      </c>
      <c r="D392">
        <v>699</v>
      </c>
      <c r="E392">
        <v>1223</v>
      </c>
      <c r="F392">
        <v>53</v>
      </c>
      <c r="G392">
        <v>97</v>
      </c>
      <c r="H392">
        <v>35</v>
      </c>
      <c r="I392">
        <v>21</v>
      </c>
      <c r="J392">
        <v>10</v>
      </c>
      <c r="K392">
        <v>128165</v>
      </c>
    </row>
    <row r="393" spans="1:11" x14ac:dyDescent="0.3">
      <c r="A393" t="s">
        <v>1106</v>
      </c>
      <c r="B393" s="68" t="s">
        <v>1107</v>
      </c>
      <c r="C393">
        <v>20</v>
      </c>
      <c r="D393">
        <v>30</v>
      </c>
      <c r="E393">
        <v>39</v>
      </c>
      <c r="F393">
        <v>11</v>
      </c>
      <c r="G393">
        <v>0</v>
      </c>
      <c r="H393">
        <v>0</v>
      </c>
      <c r="I393">
        <v>0</v>
      </c>
      <c r="J393">
        <v>0</v>
      </c>
      <c r="K393">
        <v>12691</v>
      </c>
    </row>
    <row r="394" spans="1:11" x14ac:dyDescent="0.3">
      <c r="A394" t="s">
        <v>1108</v>
      </c>
      <c r="B394" s="68" t="s">
        <v>1109</v>
      </c>
      <c r="C394">
        <v>101</v>
      </c>
      <c r="D394">
        <v>90</v>
      </c>
      <c r="E394">
        <v>184</v>
      </c>
      <c r="F394">
        <v>5</v>
      </c>
      <c r="G394">
        <v>0</v>
      </c>
      <c r="H394">
        <v>0</v>
      </c>
      <c r="I394">
        <v>0</v>
      </c>
      <c r="J394">
        <v>0</v>
      </c>
      <c r="K394">
        <v>27009</v>
      </c>
    </row>
    <row r="395" spans="1:11" x14ac:dyDescent="0.3">
      <c r="A395" t="s">
        <v>1110</v>
      </c>
      <c r="B395" s="68" t="s">
        <v>1111</v>
      </c>
      <c r="C395">
        <v>27</v>
      </c>
      <c r="D395">
        <v>25</v>
      </c>
      <c r="E395">
        <v>44</v>
      </c>
      <c r="F395">
        <v>5</v>
      </c>
      <c r="G395">
        <v>5</v>
      </c>
      <c r="H395">
        <v>0</v>
      </c>
      <c r="I395">
        <v>0</v>
      </c>
      <c r="J395">
        <v>5</v>
      </c>
      <c r="K395">
        <v>7846</v>
      </c>
    </row>
    <row r="396" spans="1:11" x14ac:dyDescent="0.3">
      <c r="A396" t="s">
        <v>1112</v>
      </c>
      <c r="B396" s="68" t="s">
        <v>1113</v>
      </c>
      <c r="C396">
        <v>96</v>
      </c>
      <c r="D396">
        <v>135</v>
      </c>
      <c r="E396">
        <v>172</v>
      </c>
      <c r="F396">
        <v>38</v>
      </c>
      <c r="G396">
        <v>5</v>
      </c>
      <c r="H396">
        <v>5</v>
      </c>
      <c r="I396">
        <v>5</v>
      </c>
      <c r="J396">
        <v>5</v>
      </c>
      <c r="K396">
        <v>37150</v>
      </c>
    </row>
    <row r="397" spans="1:11" x14ac:dyDescent="0.3">
      <c r="A397" t="s">
        <v>1114</v>
      </c>
      <c r="B397" s="68" t="s">
        <v>1115</v>
      </c>
      <c r="C397">
        <v>102</v>
      </c>
      <c r="D397">
        <v>181</v>
      </c>
      <c r="E397">
        <v>179</v>
      </c>
      <c r="F397">
        <v>73</v>
      </c>
      <c r="G397">
        <v>26</v>
      </c>
      <c r="H397">
        <v>0</v>
      </c>
      <c r="I397">
        <v>0</v>
      </c>
      <c r="J397">
        <v>5</v>
      </c>
      <c r="K397">
        <v>28301</v>
      </c>
    </row>
    <row r="398" spans="1:11" x14ac:dyDescent="0.3">
      <c r="A398" t="s">
        <v>1116</v>
      </c>
      <c r="B398" s="68" t="s">
        <v>1117</v>
      </c>
      <c r="C398">
        <v>280</v>
      </c>
      <c r="D398">
        <v>176</v>
      </c>
      <c r="E398">
        <v>425</v>
      </c>
      <c r="F398">
        <v>5</v>
      </c>
      <c r="G398">
        <v>11</v>
      </c>
      <c r="H398">
        <v>5</v>
      </c>
      <c r="I398">
        <v>5</v>
      </c>
      <c r="J398">
        <v>5</v>
      </c>
      <c r="K398">
        <v>44908</v>
      </c>
    </row>
    <row r="399" spans="1:11" x14ac:dyDescent="0.3">
      <c r="A399" t="s">
        <v>1118</v>
      </c>
      <c r="B399" s="68" t="s">
        <v>1119</v>
      </c>
      <c r="C399">
        <v>642</v>
      </c>
      <c r="D399">
        <v>463</v>
      </c>
      <c r="E399">
        <v>1013</v>
      </c>
      <c r="F399">
        <v>38</v>
      </c>
      <c r="G399">
        <v>16</v>
      </c>
      <c r="H399">
        <v>0</v>
      </c>
      <c r="I399">
        <v>37</v>
      </c>
      <c r="J399">
        <v>5</v>
      </c>
      <c r="K399">
        <v>94905</v>
      </c>
    </row>
    <row r="400" spans="1:11" x14ac:dyDescent="0.3">
      <c r="A400" t="s">
        <v>1120</v>
      </c>
      <c r="B400" s="68" t="s">
        <v>1121</v>
      </c>
      <c r="C400">
        <v>66</v>
      </c>
      <c r="D400">
        <v>51</v>
      </c>
      <c r="E400">
        <v>100</v>
      </c>
      <c r="F400">
        <v>15</v>
      </c>
      <c r="G400">
        <v>0</v>
      </c>
      <c r="H400">
        <v>0</v>
      </c>
      <c r="I400">
        <v>0</v>
      </c>
      <c r="J400">
        <v>5</v>
      </c>
      <c r="K400">
        <v>30369</v>
      </c>
    </row>
    <row r="401" spans="1:11" x14ac:dyDescent="0.3">
      <c r="A401" t="s">
        <v>1122</v>
      </c>
      <c r="B401" s="68" t="s">
        <v>1123</v>
      </c>
      <c r="C401">
        <v>149</v>
      </c>
      <c r="D401">
        <v>57</v>
      </c>
      <c r="E401">
        <v>197</v>
      </c>
      <c r="F401">
        <v>5</v>
      </c>
      <c r="G401">
        <v>0</v>
      </c>
      <c r="H401">
        <v>0</v>
      </c>
      <c r="I401">
        <v>5</v>
      </c>
      <c r="J401">
        <v>5</v>
      </c>
      <c r="K401">
        <v>25478</v>
      </c>
    </row>
    <row r="402" spans="1:11" x14ac:dyDescent="0.3">
      <c r="A402" t="s">
        <v>1124</v>
      </c>
      <c r="B402" s="68" t="s">
        <v>1125</v>
      </c>
      <c r="C402">
        <v>177</v>
      </c>
      <c r="D402">
        <v>349</v>
      </c>
      <c r="E402">
        <v>355</v>
      </c>
      <c r="F402">
        <v>19</v>
      </c>
      <c r="G402">
        <v>83</v>
      </c>
      <c r="H402">
        <v>54</v>
      </c>
      <c r="I402">
        <v>11</v>
      </c>
      <c r="J402">
        <v>5</v>
      </c>
      <c r="K402">
        <v>67263</v>
      </c>
    </row>
    <row r="403" spans="1:11" x14ac:dyDescent="0.3">
      <c r="A403" t="s">
        <v>1126</v>
      </c>
      <c r="B403" s="68" t="s">
        <v>1127</v>
      </c>
      <c r="C403">
        <v>12</v>
      </c>
      <c r="D403">
        <v>20</v>
      </c>
      <c r="E403">
        <v>31</v>
      </c>
      <c r="F403">
        <v>5</v>
      </c>
      <c r="G403">
        <v>0</v>
      </c>
      <c r="H403">
        <v>0</v>
      </c>
      <c r="I403">
        <v>0</v>
      </c>
      <c r="J403">
        <v>0</v>
      </c>
      <c r="K403">
        <v>8527</v>
      </c>
    </row>
    <row r="404" spans="1:11" x14ac:dyDescent="0.3">
      <c r="A404" t="s">
        <v>1128</v>
      </c>
      <c r="B404" s="68" t="s">
        <v>1129</v>
      </c>
      <c r="C404">
        <v>126</v>
      </c>
      <c r="D404">
        <v>146</v>
      </c>
      <c r="E404">
        <v>232</v>
      </c>
      <c r="F404">
        <v>18</v>
      </c>
      <c r="G404">
        <v>11</v>
      </c>
      <c r="H404">
        <v>5</v>
      </c>
      <c r="I404">
        <v>5</v>
      </c>
      <c r="J404">
        <v>0</v>
      </c>
      <c r="K404">
        <v>30807</v>
      </c>
    </row>
    <row r="405" spans="1:11" x14ac:dyDescent="0.3">
      <c r="A405" t="s">
        <v>1130</v>
      </c>
      <c r="B405" s="68" t="s">
        <v>1131</v>
      </c>
      <c r="C405">
        <v>2946</v>
      </c>
      <c r="D405">
        <v>2441</v>
      </c>
      <c r="E405">
        <v>4135</v>
      </c>
      <c r="F405">
        <v>407</v>
      </c>
      <c r="G405">
        <v>552</v>
      </c>
      <c r="H405">
        <v>134</v>
      </c>
      <c r="I405">
        <v>115</v>
      </c>
      <c r="J405">
        <v>40</v>
      </c>
      <c r="K405">
        <v>351163</v>
      </c>
    </row>
    <row r="406" spans="1:11" x14ac:dyDescent="0.3">
      <c r="A406" t="s">
        <v>1132</v>
      </c>
      <c r="B406" s="68" t="s">
        <v>1133</v>
      </c>
      <c r="C406">
        <v>418</v>
      </c>
      <c r="D406">
        <v>318</v>
      </c>
      <c r="E406">
        <v>661</v>
      </c>
      <c r="F406">
        <v>49</v>
      </c>
      <c r="G406">
        <v>15</v>
      </c>
      <c r="H406">
        <v>0</v>
      </c>
      <c r="I406">
        <v>0</v>
      </c>
      <c r="J406">
        <v>15</v>
      </c>
      <c r="K406">
        <v>152846</v>
      </c>
    </row>
    <row r="407" spans="1:11" x14ac:dyDescent="0.3">
      <c r="A407" t="s">
        <v>1134</v>
      </c>
      <c r="B407" s="68" t="s">
        <v>1135</v>
      </c>
      <c r="C407">
        <v>58</v>
      </c>
      <c r="D407">
        <v>84</v>
      </c>
      <c r="E407">
        <v>97</v>
      </c>
      <c r="F407">
        <v>24</v>
      </c>
      <c r="G407">
        <v>13</v>
      </c>
      <c r="H407">
        <v>0</v>
      </c>
      <c r="I407">
        <v>5</v>
      </c>
      <c r="J407">
        <v>0</v>
      </c>
      <c r="K407">
        <v>20163</v>
      </c>
    </row>
    <row r="408" spans="1:11" x14ac:dyDescent="0.3">
      <c r="A408" t="s">
        <v>1136</v>
      </c>
      <c r="B408" s="68" t="s">
        <v>1137</v>
      </c>
      <c r="C408">
        <v>12</v>
      </c>
      <c r="D408">
        <v>27</v>
      </c>
      <c r="E408">
        <v>30</v>
      </c>
      <c r="F408">
        <v>5</v>
      </c>
      <c r="G408">
        <v>5</v>
      </c>
      <c r="H408">
        <v>0</v>
      </c>
      <c r="I408">
        <v>0</v>
      </c>
      <c r="J408">
        <v>0</v>
      </c>
      <c r="K408">
        <v>4796</v>
      </c>
    </row>
    <row r="409" spans="1:11" x14ac:dyDescent="0.3">
      <c r="A409" t="s">
        <v>1138</v>
      </c>
      <c r="B409" s="68" t="s">
        <v>1139</v>
      </c>
      <c r="C409">
        <v>89</v>
      </c>
      <c r="D409">
        <v>121</v>
      </c>
      <c r="E409">
        <v>163</v>
      </c>
      <c r="F409">
        <v>42</v>
      </c>
      <c r="G409">
        <v>0</v>
      </c>
      <c r="H409">
        <v>0</v>
      </c>
      <c r="I409">
        <v>0</v>
      </c>
      <c r="J409">
        <v>0</v>
      </c>
      <c r="K409">
        <v>21569</v>
      </c>
    </row>
    <row r="410" spans="1:11" x14ac:dyDescent="0.3">
      <c r="A410" t="s">
        <v>1140</v>
      </c>
      <c r="B410" s="68" t="s">
        <v>1141</v>
      </c>
      <c r="C410">
        <v>140</v>
      </c>
      <c r="D410">
        <v>138</v>
      </c>
      <c r="E410">
        <v>242</v>
      </c>
      <c r="F410">
        <v>16</v>
      </c>
      <c r="G410">
        <v>0</v>
      </c>
      <c r="H410">
        <v>0</v>
      </c>
      <c r="I410">
        <v>17</v>
      </c>
      <c r="J410">
        <v>5</v>
      </c>
      <c r="K410">
        <v>35133</v>
      </c>
    </row>
    <row r="411" spans="1:11" x14ac:dyDescent="0.3">
      <c r="A411" t="s">
        <v>1142</v>
      </c>
      <c r="B411" s="68" t="s">
        <v>1143</v>
      </c>
      <c r="C411">
        <v>5</v>
      </c>
      <c r="D411">
        <v>0</v>
      </c>
      <c r="E411">
        <v>5</v>
      </c>
      <c r="F411">
        <v>0</v>
      </c>
      <c r="G411">
        <v>0</v>
      </c>
      <c r="H411">
        <v>0</v>
      </c>
      <c r="I411">
        <v>0</v>
      </c>
      <c r="J411">
        <v>0</v>
      </c>
      <c r="K411">
        <v>503</v>
      </c>
    </row>
    <row r="412" spans="1:11" x14ac:dyDescent="0.3">
      <c r="A412" t="s">
        <v>1144</v>
      </c>
      <c r="B412" s="68" t="s">
        <v>1145</v>
      </c>
      <c r="C412">
        <v>580</v>
      </c>
      <c r="D412">
        <v>413</v>
      </c>
      <c r="E412">
        <v>941</v>
      </c>
      <c r="F412">
        <v>15</v>
      </c>
      <c r="G412">
        <v>10</v>
      </c>
      <c r="H412">
        <v>0</v>
      </c>
      <c r="I412">
        <v>10</v>
      </c>
      <c r="J412">
        <v>0</v>
      </c>
      <c r="K412">
        <v>132918</v>
      </c>
    </row>
    <row r="413" spans="1:11" x14ac:dyDescent="0.3">
      <c r="A413" t="s">
        <v>1146</v>
      </c>
      <c r="B413" s="68" t="s">
        <v>1147</v>
      </c>
      <c r="C413">
        <v>176</v>
      </c>
      <c r="D413">
        <v>195</v>
      </c>
      <c r="E413">
        <v>296</v>
      </c>
      <c r="F413">
        <v>11</v>
      </c>
      <c r="G413">
        <v>34</v>
      </c>
      <c r="H413">
        <v>18</v>
      </c>
      <c r="I413">
        <v>5</v>
      </c>
      <c r="J413">
        <v>5</v>
      </c>
      <c r="K413">
        <v>34854</v>
      </c>
    </row>
    <row r="414" spans="1:11" x14ac:dyDescent="0.3">
      <c r="A414" t="s">
        <v>1148</v>
      </c>
      <c r="B414" s="68" t="s">
        <v>1149</v>
      </c>
      <c r="C414">
        <v>583</v>
      </c>
      <c r="D414">
        <v>544</v>
      </c>
      <c r="E414">
        <v>981</v>
      </c>
      <c r="F414">
        <v>98</v>
      </c>
      <c r="G414">
        <v>10</v>
      </c>
      <c r="H414">
        <v>28</v>
      </c>
      <c r="I414">
        <v>20</v>
      </c>
      <c r="J414">
        <v>0</v>
      </c>
      <c r="K414">
        <v>144368</v>
      </c>
    </row>
    <row r="415" spans="1:11" x14ac:dyDescent="0.3">
      <c r="A415" t="s">
        <v>1150</v>
      </c>
      <c r="B415" s="68" t="s">
        <v>1151</v>
      </c>
      <c r="C415">
        <v>18</v>
      </c>
      <c r="D415">
        <v>20</v>
      </c>
      <c r="E415">
        <v>36</v>
      </c>
      <c r="F415">
        <v>5</v>
      </c>
      <c r="G415">
        <v>0</v>
      </c>
      <c r="H415">
        <v>0</v>
      </c>
      <c r="I415">
        <v>0</v>
      </c>
      <c r="J415">
        <v>0</v>
      </c>
      <c r="K415">
        <v>12592</v>
      </c>
    </row>
    <row r="416" spans="1:11" x14ac:dyDescent="0.3">
      <c r="A416" t="s">
        <v>1152</v>
      </c>
      <c r="B416" s="68" t="s">
        <v>1153</v>
      </c>
      <c r="C416">
        <v>942</v>
      </c>
      <c r="D416">
        <v>803</v>
      </c>
      <c r="E416">
        <v>1483</v>
      </c>
      <c r="F416">
        <v>99</v>
      </c>
      <c r="G416">
        <v>127</v>
      </c>
      <c r="H416">
        <v>10</v>
      </c>
      <c r="I416">
        <v>20</v>
      </c>
      <c r="J416">
        <v>10</v>
      </c>
      <c r="K416">
        <v>156175</v>
      </c>
    </row>
    <row r="417" spans="1:11" x14ac:dyDescent="0.3">
      <c r="A417" t="s">
        <v>1154</v>
      </c>
      <c r="B417" s="68" t="s">
        <v>1155</v>
      </c>
      <c r="C417">
        <v>632</v>
      </c>
      <c r="D417">
        <v>359</v>
      </c>
      <c r="E417">
        <v>905</v>
      </c>
      <c r="F417">
        <v>23</v>
      </c>
      <c r="G417">
        <v>38</v>
      </c>
      <c r="H417">
        <v>5</v>
      </c>
      <c r="I417">
        <v>15</v>
      </c>
      <c r="J417">
        <v>10</v>
      </c>
      <c r="K417">
        <v>103428</v>
      </c>
    </row>
    <row r="418" spans="1:11" x14ac:dyDescent="0.3">
      <c r="A418" t="s">
        <v>1156</v>
      </c>
      <c r="B418" s="68" t="s">
        <v>1157</v>
      </c>
      <c r="C418">
        <v>5</v>
      </c>
      <c r="D418">
        <v>11</v>
      </c>
      <c r="E418">
        <v>15</v>
      </c>
      <c r="F418">
        <v>5</v>
      </c>
      <c r="G418">
        <v>0</v>
      </c>
      <c r="H418">
        <v>0</v>
      </c>
      <c r="I418">
        <v>5</v>
      </c>
      <c r="J418">
        <v>0</v>
      </c>
      <c r="K418">
        <v>2599</v>
      </c>
    </row>
    <row r="419" spans="1:11" x14ac:dyDescent="0.3">
      <c r="A419" t="s">
        <v>1158</v>
      </c>
      <c r="B419" s="68" t="s">
        <v>1159</v>
      </c>
      <c r="C419">
        <v>56</v>
      </c>
      <c r="D419">
        <v>17</v>
      </c>
      <c r="E419">
        <v>67</v>
      </c>
      <c r="F419">
        <v>5</v>
      </c>
      <c r="G419">
        <v>0</v>
      </c>
      <c r="H419">
        <v>0</v>
      </c>
      <c r="I419">
        <v>0</v>
      </c>
      <c r="J419">
        <v>5</v>
      </c>
      <c r="K419">
        <v>18782</v>
      </c>
    </row>
    <row r="420" spans="1:11" x14ac:dyDescent="0.3">
      <c r="A420" t="s">
        <v>1160</v>
      </c>
      <c r="B420" s="68" t="s">
        <v>1161</v>
      </c>
      <c r="C420">
        <v>584</v>
      </c>
      <c r="D420">
        <v>486</v>
      </c>
      <c r="E420">
        <v>870</v>
      </c>
      <c r="F420">
        <v>66</v>
      </c>
      <c r="G420">
        <v>73</v>
      </c>
      <c r="H420">
        <v>29</v>
      </c>
      <c r="I420">
        <v>30</v>
      </c>
      <c r="J420">
        <v>5</v>
      </c>
      <c r="K420">
        <v>75068</v>
      </c>
    </row>
    <row r="421" spans="1:11" x14ac:dyDescent="0.3">
      <c r="A421" t="s">
        <v>1162</v>
      </c>
      <c r="B421" s="68" t="s">
        <v>1163</v>
      </c>
      <c r="C421">
        <v>5</v>
      </c>
      <c r="D421">
        <v>5</v>
      </c>
      <c r="E421">
        <v>12</v>
      </c>
      <c r="F421">
        <v>5</v>
      </c>
      <c r="G421">
        <v>0</v>
      </c>
      <c r="H421">
        <v>0</v>
      </c>
      <c r="I421">
        <v>0</v>
      </c>
      <c r="J421">
        <v>0</v>
      </c>
      <c r="K421">
        <v>2075</v>
      </c>
    </row>
    <row r="422" spans="1:11" x14ac:dyDescent="0.3">
      <c r="A422" t="s">
        <v>1164</v>
      </c>
      <c r="B422" s="68" t="s">
        <v>1165</v>
      </c>
      <c r="C422">
        <v>464</v>
      </c>
      <c r="D422">
        <v>320</v>
      </c>
      <c r="E422">
        <v>694</v>
      </c>
      <c r="F422">
        <v>40</v>
      </c>
      <c r="G422">
        <v>28</v>
      </c>
      <c r="H422">
        <v>5</v>
      </c>
      <c r="I422">
        <v>10</v>
      </c>
      <c r="J422">
        <v>10</v>
      </c>
      <c r="K422">
        <v>82002</v>
      </c>
    </row>
    <row r="423" spans="1:11" x14ac:dyDescent="0.3">
      <c r="A423" t="s">
        <v>1166</v>
      </c>
      <c r="B423" s="68" t="s">
        <v>1167</v>
      </c>
      <c r="C423">
        <v>346</v>
      </c>
      <c r="D423">
        <v>297</v>
      </c>
      <c r="E423">
        <v>554</v>
      </c>
      <c r="F423">
        <v>50</v>
      </c>
      <c r="G423">
        <v>15</v>
      </c>
      <c r="H423">
        <v>0</v>
      </c>
      <c r="I423">
        <v>5</v>
      </c>
      <c r="J423">
        <v>20</v>
      </c>
      <c r="K423">
        <v>81820</v>
      </c>
    </row>
    <row r="424" spans="1:11" x14ac:dyDescent="0.3">
      <c r="A424" t="s">
        <v>1168</v>
      </c>
      <c r="B424" s="68" t="s">
        <v>1169</v>
      </c>
      <c r="C424">
        <v>45</v>
      </c>
      <c r="D424">
        <v>43</v>
      </c>
      <c r="E424">
        <v>74</v>
      </c>
      <c r="F424">
        <v>11</v>
      </c>
      <c r="G424">
        <v>5</v>
      </c>
      <c r="H424">
        <v>0</v>
      </c>
      <c r="I424">
        <v>5</v>
      </c>
      <c r="J424">
        <v>0</v>
      </c>
      <c r="K424">
        <v>24464</v>
      </c>
    </row>
    <row r="425" spans="1:11" x14ac:dyDescent="0.3">
      <c r="A425" t="s">
        <v>1170</v>
      </c>
      <c r="B425" s="68" t="s">
        <v>1171</v>
      </c>
      <c r="C425">
        <v>215</v>
      </c>
      <c r="D425">
        <v>264</v>
      </c>
      <c r="E425">
        <v>322</v>
      </c>
      <c r="F425">
        <v>123</v>
      </c>
      <c r="G425">
        <v>21</v>
      </c>
      <c r="H425">
        <v>0</v>
      </c>
      <c r="I425">
        <v>5</v>
      </c>
      <c r="J425">
        <v>5</v>
      </c>
      <c r="K425">
        <v>31714</v>
      </c>
    </row>
    <row r="426" spans="1:11" x14ac:dyDescent="0.3">
      <c r="A426" t="s">
        <v>1172</v>
      </c>
      <c r="B426" s="68" t="s">
        <v>1173</v>
      </c>
      <c r="C426">
        <v>18219</v>
      </c>
      <c r="D426">
        <v>18252</v>
      </c>
      <c r="E426">
        <v>29677</v>
      </c>
      <c r="F426">
        <v>3204</v>
      </c>
      <c r="G426">
        <v>2369</v>
      </c>
      <c r="H426">
        <v>410</v>
      </c>
      <c r="I426">
        <v>1036</v>
      </c>
      <c r="J426">
        <v>508</v>
      </c>
      <c r="K426">
        <v>3701560</v>
      </c>
    </row>
    <row r="427" spans="1:11" x14ac:dyDescent="0.3">
      <c r="A427" t="s">
        <v>1174</v>
      </c>
      <c r="B427" s="68" t="s">
        <v>1175</v>
      </c>
      <c r="C427">
        <v>263</v>
      </c>
      <c r="D427">
        <v>476</v>
      </c>
      <c r="E427">
        <v>494</v>
      </c>
      <c r="F427">
        <v>21</v>
      </c>
      <c r="G427">
        <v>212</v>
      </c>
      <c r="H427">
        <v>5</v>
      </c>
      <c r="I427">
        <v>5</v>
      </c>
      <c r="J427">
        <v>5</v>
      </c>
      <c r="K427">
        <v>75067</v>
      </c>
    </row>
    <row r="428" spans="1:11" x14ac:dyDescent="0.3">
      <c r="A428" t="s">
        <v>1176</v>
      </c>
      <c r="B428" s="68" t="s">
        <v>1177</v>
      </c>
      <c r="C428">
        <v>333</v>
      </c>
      <c r="D428">
        <v>371</v>
      </c>
      <c r="E428">
        <v>524</v>
      </c>
      <c r="F428">
        <v>31</v>
      </c>
      <c r="G428">
        <v>36</v>
      </c>
      <c r="H428">
        <v>84</v>
      </c>
      <c r="I428">
        <v>20</v>
      </c>
      <c r="J428">
        <v>5</v>
      </c>
      <c r="K428">
        <v>80461</v>
      </c>
    </row>
    <row r="429" spans="1:11" x14ac:dyDescent="0.3">
      <c r="A429" t="s">
        <v>1178</v>
      </c>
      <c r="B429" s="68" t="s">
        <v>1179</v>
      </c>
      <c r="C429">
        <v>421</v>
      </c>
      <c r="D429">
        <v>500</v>
      </c>
      <c r="E429">
        <v>724</v>
      </c>
      <c r="F429">
        <v>101</v>
      </c>
      <c r="G429">
        <v>73</v>
      </c>
      <c r="H429">
        <v>5</v>
      </c>
      <c r="I429">
        <v>10</v>
      </c>
      <c r="J429">
        <v>5</v>
      </c>
      <c r="K429">
        <v>107187</v>
      </c>
    </row>
    <row r="430" spans="1:11" x14ac:dyDescent="0.3">
      <c r="A430" t="s">
        <v>1180</v>
      </c>
      <c r="B430" s="68" t="s">
        <v>1181</v>
      </c>
      <c r="C430">
        <v>399</v>
      </c>
      <c r="D430">
        <v>723</v>
      </c>
      <c r="E430">
        <v>777</v>
      </c>
      <c r="F430">
        <v>115</v>
      </c>
      <c r="G430">
        <v>127</v>
      </c>
      <c r="H430">
        <v>53</v>
      </c>
      <c r="I430">
        <v>25</v>
      </c>
      <c r="J430">
        <v>15</v>
      </c>
      <c r="K430">
        <v>124955</v>
      </c>
    </row>
    <row r="431" spans="1:11" x14ac:dyDescent="0.3">
      <c r="A431" t="s">
        <v>1182</v>
      </c>
      <c r="B431" s="68" t="s">
        <v>1183</v>
      </c>
      <c r="C431">
        <v>378</v>
      </c>
      <c r="D431">
        <v>465</v>
      </c>
      <c r="E431">
        <v>629</v>
      </c>
      <c r="F431">
        <v>179</v>
      </c>
      <c r="G431">
        <v>5</v>
      </c>
      <c r="H431">
        <v>14</v>
      </c>
      <c r="I431">
        <v>10</v>
      </c>
      <c r="J431">
        <v>10</v>
      </c>
      <c r="K431">
        <v>83190</v>
      </c>
    </row>
    <row r="432" spans="1:11" x14ac:dyDescent="0.3">
      <c r="A432" t="s">
        <v>1184</v>
      </c>
      <c r="B432" s="68" t="s">
        <v>1185</v>
      </c>
      <c r="C432">
        <v>32</v>
      </c>
      <c r="D432">
        <v>20</v>
      </c>
      <c r="E432">
        <v>46</v>
      </c>
      <c r="F432">
        <v>5</v>
      </c>
      <c r="G432">
        <v>0</v>
      </c>
      <c r="H432">
        <v>0</v>
      </c>
      <c r="I432">
        <v>5</v>
      </c>
      <c r="J432">
        <v>0</v>
      </c>
      <c r="K432">
        <v>3003</v>
      </c>
    </row>
    <row r="433" spans="1:11" x14ac:dyDescent="0.3">
      <c r="A433" t="s">
        <v>1186</v>
      </c>
      <c r="B433" s="68" t="s">
        <v>1187</v>
      </c>
      <c r="C433">
        <v>864</v>
      </c>
      <c r="D433">
        <v>939</v>
      </c>
      <c r="E433">
        <v>1507</v>
      </c>
      <c r="F433">
        <v>98</v>
      </c>
      <c r="G433">
        <v>102</v>
      </c>
      <c r="H433">
        <v>5</v>
      </c>
      <c r="I433">
        <v>82</v>
      </c>
      <c r="J433">
        <v>15</v>
      </c>
      <c r="K433">
        <v>138524</v>
      </c>
    </row>
    <row r="434" spans="1:11" x14ac:dyDescent="0.3">
      <c r="A434" t="s">
        <v>1188</v>
      </c>
      <c r="B434" s="68" t="s">
        <v>1189</v>
      </c>
      <c r="C434">
        <v>5</v>
      </c>
      <c r="D434">
        <v>29</v>
      </c>
      <c r="E434">
        <v>30</v>
      </c>
      <c r="F434">
        <v>0</v>
      </c>
      <c r="G434">
        <v>5</v>
      </c>
      <c r="H434">
        <v>5</v>
      </c>
      <c r="I434">
        <v>0</v>
      </c>
      <c r="J434">
        <v>0</v>
      </c>
      <c r="K434">
        <v>5886</v>
      </c>
    </row>
    <row r="435" spans="1:11" x14ac:dyDescent="0.3">
      <c r="A435" t="s">
        <v>1190</v>
      </c>
      <c r="B435" s="68" t="s">
        <v>1191</v>
      </c>
      <c r="C435">
        <v>1039</v>
      </c>
      <c r="D435">
        <v>973</v>
      </c>
      <c r="E435">
        <v>1562</v>
      </c>
      <c r="F435">
        <v>169</v>
      </c>
      <c r="G435">
        <v>184</v>
      </c>
      <c r="H435">
        <v>33</v>
      </c>
      <c r="I435">
        <v>47</v>
      </c>
      <c r="J435">
        <v>10</v>
      </c>
      <c r="K435">
        <v>154277</v>
      </c>
    </row>
    <row r="436" spans="1:11" x14ac:dyDescent="0.3">
      <c r="A436" t="s">
        <v>1192</v>
      </c>
      <c r="B436" s="68" t="s">
        <v>1193</v>
      </c>
      <c r="C436">
        <v>601</v>
      </c>
      <c r="D436">
        <v>547</v>
      </c>
      <c r="E436">
        <v>914</v>
      </c>
      <c r="F436">
        <v>59</v>
      </c>
      <c r="G436">
        <v>93</v>
      </c>
      <c r="H436">
        <v>53</v>
      </c>
      <c r="I436">
        <v>15</v>
      </c>
      <c r="J436">
        <v>15</v>
      </c>
      <c r="K436">
        <v>120016</v>
      </c>
    </row>
    <row r="437" spans="1:11" x14ac:dyDescent="0.3">
      <c r="A437" t="s">
        <v>1194</v>
      </c>
      <c r="B437" s="68" t="s">
        <v>1195</v>
      </c>
      <c r="C437">
        <v>131</v>
      </c>
      <c r="D437">
        <v>164</v>
      </c>
      <c r="E437">
        <v>251</v>
      </c>
      <c r="F437">
        <v>5</v>
      </c>
      <c r="G437">
        <v>27</v>
      </c>
      <c r="H437">
        <v>5</v>
      </c>
      <c r="I437">
        <v>5</v>
      </c>
      <c r="J437">
        <v>0</v>
      </c>
      <c r="K437">
        <v>43531</v>
      </c>
    </row>
    <row r="438" spans="1:11" x14ac:dyDescent="0.3">
      <c r="A438" t="s">
        <v>1196</v>
      </c>
      <c r="B438" s="68" t="s">
        <v>1197</v>
      </c>
      <c r="C438">
        <v>256</v>
      </c>
      <c r="D438">
        <v>287</v>
      </c>
      <c r="E438">
        <v>415</v>
      </c>
      <c r="F438">
        <v>83</v>
      </c>
      <c r="G438">
        <v>27</v>
      </c>
      <c r="H438">
        <v>15</v>
      </c>
      <c r="I438">
        <v>10</v>
      </c>
      <c r="J438">
        <v>10</v>
      </c>
      <c r="K438">
        <v>89906</v>
      </c>
    </row>
    <row r="439" spans="1:11" x14ac:dyDescent="0.3">
      <c r="A439" t="s">
        <v>1198</v>
      </c>
      <c r="B439" s="68" t="s">
        <v>1199</v>
      </c>
      <c r="C439">
        <v>154</v>
      </c>
      <c r="D439">
        <v>119</v>
      </c>
      <c r="E439">
        <v>236</v>
      </c>
      <c r="F439">
        <v>20</v>
      </c>
      <c r="G439">
        <v>5</v>
      </c>
      <c r="H439">
        <v>5</v>
      </c>
      <c r="I439">
        <v>5</v>
      </c>
      <c r="J439">
        <v>5</v>
      </c>
      <c r="K439">
        <v>28394</v>
      </c>
    </row>
    <row r="440" spans="1:11" x14ac:dyDescent="0.3">
      <c r="A440" t="s">
        <v>1200</v>
      </c>
      <c r="B440" s="68" t="s">
        <v>1201</v>
      </c>
      <c r="C440">
        <v>71</v>
      </c>
      <c r="D440">
        <v>40</v>
      </c>
      <c r="E440">
        <v>99</v>
      </c>
      <c r="F440">
        <v>5</v>
      </c>
      <c r="G440">
        <v>0</v>
      </c>
      <c r="H440">
        <v>0</v>
      </c>
      <c r="I440">
        <v>5</v>
      </c>
      <c r="J440">
        <v>0</v>
      </c>
      <c r="K440">
        <v>10493</v>
      </c>
    </row>
    <row r="441" spans="1:11" x14ac:dyDescent="0.3">
      <c r="A441" t="s">
        <v>1202</v>
      </c>
      <c r="B441" s="68" t="s">
        <v>1203</v>
      </c>
      <c r="C441">
        <v>402</v>
      </c>
      <c r="D441">
        <v>422</v>
      </c>
      <c r="E441">
        <v>707</v>
      </c>
      <c r="F441">
        <v>53</v>
      </c>
      <c r="G441">
        <v>53</v>
      </c>
      <c r="H441">
        <v>0</v>
      </c>
      <c r="I441">
        <v>5</v>
      </c>
      <c r="J441">
        <v>5</v>
      </c>
      <c r="K441">
        <v>93024</v>
      </c>
    </row>
    <row r="442" spans="1:11" x14ac:dyDescent="0.3">
      <c r="A442" t="s">
        <v>1204</v>
      </c>
      <c r="B442" s="68" t="s">
        <v>1205</v>
      </c>
      <c r="C442">
        <v>18</v>
      </c>
      <c r="D442">
        <v>29</v>
      </c>
      <c r="E442">
        <v>34</v>
      </c>
      <c r="F442">
        <v>13</v>
      </c>
      <c r="G442">
        <v>0</v>
      </c>
      <c r="H442">
        <v>0</v>
      </c>
      <c r="I442">
        <v>0</v>
      </c>
      <c r="J442">
        <v>0</v>
      </c>
      <c r="K442">
        <v>7104</v>
      </c>
    </row>
    <row r="443" spans="1:11" x14ac:dyDescent="0.3">
      <c r="A443" t="s">
        <v>1206</v>
      </c>
      <c r="B443" s="68" t="s">
        <v>1207</v>
      </c>
      <c r="C443">
        <v>603</v>
      </c>
      <c r="D443">
        <v>810</v>
      </c>
      <c r="E443">
        <v>1063</v>
      </c>
      <c r="F443">
        <v>66</v>
      </c>
      <c r="G443">
        <v>175</v>
      </c>
      <c r="H443">
        <v>56</v>
      </c>
      <c r="I443">
        <v>42</v>
      </c>
      <c r="J443">
        <v>15</v>
      </c>
      <c r="K443">
        <v>107721</v>
      </c>
    </row>
    <row r="444" spans="1:11" x14ac:dyDescent="0.3">
      <c r="A444" t="s">
        <v>1208</v>
      </c>
      <c r="B444" s="68" t="s">
        <v>1209</v>
      </c>
      <c r="C444">
        <v>283</v>
      </c>
      <c r="D444">
        <v>239</v>
      </c>
      <c r="E444">
        <v>437</v>
      </c>
      <c r="F444">
        <v>67</v>
      </c>
      <c r="G444">
        <v>5</v>
      </c>
      <c r="H444">
        <v>0</v>
      </c>
      <c r="I444">
        <v>10</v>
      </c>
      <c r="J444">
        <v>5</v>
      </c>
      <c r="K444">
        <v>53666</v>
      </c>
    </row>
    <row r="445" spans="1:11" x14ac:dyDescent="0.3">
      <c r="A445" t="s">
        <v>1210</v>
      </c>
      <c r="B445" s="68" t="s">
        <v>1211</v>
      </c>
      <c r="C445">
        <v>342</v>
      </c>
      <c r="D445">
        <v>430</v>
      </c>
      <c r="E445">
        <v>687</v>
      </c>
      <c r="F445">
        <v>32</v>
      </c>
      <c r="G445">
        <v>38</v>
      </c>
      <c r="H445">
        <v>0</v>
      </c>
      <c r="I445">
        <v>12</v>
      </c>
      <c r="J445">
        <v>5</v>
      </c>
      <c r="K445">
        <v>90833</v>
      </c>
    </row>
    <row r="446" spans="1:11" x14ac:dyDescent="0.3">
      <c r="A446" t="s">
        <v>1212</v>
      </c>
      <c r="B446" s="68" t="s">
        <v>1213</v>
      </c>
      <c r="C446">
        <v>35</v>
      </c>
      <c r="D446">
        <v>15</v>
      </c>
      <c r="E446">
        <v>45</v>
      </c>
      <c r="F446">
        <v>5</v>
      </c>
      <c r="G446">
        <v>0</v>
      </c>
      <c r="H446">
        <v>0</v>
      </c>
      <c r="I446">
        <v>5</v>
      </c>
      <c r="J446">
        <v>0</v>
      </c>
      <c r="K446">
        <v>2865</v>
      </c>
    </row>
    <row r="447" spans="1:11" x14ac:dyDescent="0.3">
      <c r="A447" t="s">
        <v>1214</v>
      </c>
      <c r="B447" s="68" t="s">
        <v>1215</v>
      </c>
      <c r="C447">
        <v>27</v>
      </c>
      <c r="D447">
        <v>18</v>
      </c>
      <c r="E447">
        <v>41</v>
      </c>
      <c r="F447">
        <v>5</v>
      </c>
      <c r="G447">
        <v>0</v>
      </c>
      <c r="H447">
        <v>0</v>
      </c>
      <c r="I447">
        <v>0</v>
      </c>
      <c r="J447">
        <v>5</v>
      </c>
      <c r="K447">
        <v>4924</v>
      </c>
    </row>
    <row r="448" spans="1:11" x14ac:dyDescent="0.3">
      <c r="A448" t="s">
        <v>1216</v>
      </c>
      <c r="B448" s="68" t="s">
        <v>1217</v>
      </c>
      <c r="C448">
        <v>756</v>
      </c>
      <c r="D448">
        <v>972</v>
      </c>
      <c r="E448">
        <v>1332</v>
      </c>
      <c r="F448">
        <v>183</v>
      </c>
      <c r="G448">
        <v>163</v>
      </c>
      <c r="H448">
        <v>0</v>
      </c>
      <c r="I448">
        <v>20</v>
      </c>
      <c r="J448">
        <v>20</v>
      </c>
      <c r="K448">
        <v>117991</v>
      </c>
    </row>
    <row r="449" spans="1:11" x14ac:dyDescent="0.3">
      <c r="A449" t="s">
        <v>1218</v>
      </c>
      <c r="B449" s="68" t="s">
        <v>1219</v>
      </c>
      <c r="C449">
        <v>158</v>
      </c>
      <c r="D449">
        <v>121</v>
      </c>
      <c r="E449">
        <v>263</v>
      </c>
      <c r="F449">
        <v>5</v>
      </c>
      <c r="G449">
        <v>5</v>
      </c>
      <c r="H449">
        <v>0</v>
      </c>
      <c r="I449">
        <v>5</v>
      </c>
      <c r="J449">
        <v>0</v>
      </c>
      <c r="K449">
        <v>34034</v>
      </c>
    </row>
    <row r="450" spans="1:11" x14ac:dyDescent="0.3">
      <c r="A450" t="s">
        <v>1220</v>
      </c>
      <c r="B450" s="68" t="s">
        <v>1221</v>
      </c>
      <c r="C450">
        <v>31</v>
      </c>
      <c r="D450">
        <v>21</v>
      </c>
      <c r="E450">
        <v>48</v>
      </c>
      <c r="F450">
        <v>5</v>
      </c>
      <c r="G450">
        <v>0</v>
      </c>
      <c r="H450">
        <v>0</v>
      </c>
      <c r="I450">
        <v>0</v>
      </c>
      <c r="J450">
        <v>0</v>
      </c>
      <c r="K450">
        <v>6040</v>
      </c>
    </row>
    <row r="451" spans="1:11" x14ac:dyDescent="0.3">
      <c r="A451" t="s">
        <v>1222</v>
      </c>
      <c r="B451" s="68" t="s">
        <v>1223</v>
      </c>
      <c r="C451">
        <v>70</v>
      </c>
      <c r="D451">
        <v>71</v>
      </c>
      <c r="E451">
        <v>111</v>
      </c>
      <c r="F451">
        <v>21</v>
      </c>
      <c r="G451">
        <v>5</v>
      </c>
      <c r="H451">
        <v>0</v>
      </c>
      <c r="I451">
        <v>5</v>
      </c>
      <c r="J451">
        <v>5</v>
      </c>
      <c r="K451">
        <v>13731</v>
      </c>
    </row>
    <row r="452" spans="1:11" x14ac:dyDescent="0.3">
      <c r="A452" t="s">
        <v>1224</v>
      </c>
      <c r="B452" s="68" t="s">
        <v>1225</v>
      </c>
      <c r="C452">
        <v>64</v>
      </c>
      <c r="D452">
        <v>54</v>
      </c>
      <c r="E452">
        <v>94</v>
      </c>
      <c r="F452">
        <v>23</v>
      </c>
      <c r="G452">
        <v>0</v>
      </c>
      <c r="H452">
        <v>0</v>
      </c>
      <c r="I452">
        <v>0</v>
      </c>
      <c r="J452">
        <v>5</v>
      </c>
      <c r="K452">
        <v>8460</v>
      </c>
    </row>
    <row r="453" spans="1:11" x14ac:dyDescent="0.3">
      <c r="A453" t="s">
        <v>1226</v>
      </c>
      <c r="B453" s="68" t="s">
        <v>1227</v>
      </c>
      <c r="C453">
        <v>109</v>
      </c>
      <c r="D453">
        <v>146</v>
      </c>
      <c r="E453">
        <v>197</v>
      </c>
      <c r="F453">
        <v>21</v>
      </c>
      <c r="G453">
        <v>32</v>
      </c>
      <c r="H453">
        <v>5</v>
      </c>
      <c r="I453">
        <v>5</v>
      </c>
      <c r="J453">
        <v>5</v>
      </c>
      <c r="K453">
        <v>36104</v>
      </c>
    </row>
    <row r="454" spans="1:11" x14ac:dyDescent="0.3">
      <c r="A454" t="s">
        <v>1228</v>
      </c>
      <c r="B454" s="68" t="s">
        <v>1229</v>
      </c>
      <c r="C454">
        <v>47</v>
      </c>
      <c r="D454">
        <v>28</v>
      </c>
      <c r="E454">
        <v>68</v>
      </c>
      <c r="F454">
        <v>5</v>
      </c>
      <c r="G454">
        <v>5</v>
      </c>
      <c r="H454">
        <v>0</v>
      </c>
      <c r="I454">
        <v>0</v>
      </c>
      <c r="J454">
        <v>0</v>
      </c>
      <c r="K454">
        <v>10549</v>
      </c>
    </row>
    <row r="455" spans="1:11" x14ac:dyDescent="0.3">
      <c r="A455" t="s">
        <v>1230</v>
      </c>
      <c r="B455" s="68" t="s">
        <v>1231</v>
      </c>
      <c r="C455">
        <v>55</v>
      </c>
      <c r="D455">
        <v>58</v>
      </c>
      <c r="E455">
        <v>98</v>
      </c>
      <c r="F455">
        <v>5</v>
      </c>
      <c r="G455">
        <v>5</v>
      </c>
      <c r="H455">
        <v>0</v>
      </c>
      <c r="I455">
        <v>5</v>
      </c>
      <c r="J455">
        <v>5</v>
      </c>
      <c r="K455">
        <v>10466</v>
      </c>
    </row>
    <row r="456" spans="1:11" x14ac:dyDescent="0.3">
      <c r="A456" t="s">
        <v>1232</v>
      </c>
      <c r="B456" s="68" t="s">
        <v>1233</v>
      </c>
      <c r="C456">
        <v>407</v>
      </c>
      <c r="D456">
        <v>373</v>
      </c>
      <c r="E456">
        <v>660</v>
      </c>
      <c r="F456">
        <v>61</v>
      </c>
      <c r="G456">
        <v>18</v>
      </c>
      <c r="H456">
        <v>33</v>
      </c>
      <c r="I456">
        <v>10</v>
      </c>
      <c r="J456">
        <v>10</v>
      </c>
      <c r="K456">
        <v>64651</v>
      </c>
    </row>
    <row r="457" spans="1:11" x14ac:dyDescent="0.3">
      <c r="A457" t="s">
        <v>1234</v>
      </c>
      <c r="B457" s="68" t="s">
        <v>1235</v>
      </c>
      <c r="C457">
        <v>34</v>
      </c>
      <c r="D457">
        <v>101</v>
      </c>
      <c r="E457">
        <v>68</v>
      </c>
      <c r="F457">
        <v>18</v>
      </c>
      <c r="G457">
        <v>46</v>
      </c>
      <c r="H457">
        <v>0</v>
      </c>
      <c r="I457">
        <v>5</v>
      </c>
      <c r="J457">
        <v>5</v>
      </c>
      <c r="K457">
        <v>27871</v>
      </c>
    </row>
    <row r="458" spans="1:11" x14ac:dyDescent="0.3">
      <c r="A458" t="s">
        <v>1236</v>
      </c>
      <c r="B458" s="68" t="s">
        <v>1237</v>
      </c>
      <c r="C458">
        <v>209</v>
      </c>
      <c r="D458">
        <v>238</v>
      </c>
      <c r="E458">
        <v>406</v>
      </c>
      <c r="F458">
        <v>10</v>
      </c>
      <c r="G458">
        <v>5</v>
      </c>
      <c r="H458">
        <v>15</v>
      </c>
      <c r="I458">
        <v>10</v>
      </c>
      <c r="J458">
        <v>0</v>
      </c>
      <c r="K458">
        <v>70674</v>
      </c>
    </row>
    <row r="459" spans="1:11" x14ac:dyDescent="0.3">
      <c r="A459" t="s">
        <v>1238</v>
      </c>
      <c r="B459" s="68" t="s">
        <v>1239</v>
      </c>
      <c r="C459">
        <v>5</v>
      </c>
      <c r="D459">
        <v>5</v>
      </c>
      <c r="E459">
        <v>5</v>
      </c>
      <c r="F459">
        <v>0</v>
      </c>
      <c r="G459">
        <v>0</v>
      </c>
      <c r="H459">
        <v>0</v>
      </c>
      <c r="I459">
        <v>0</v>
      </c>
      <c r="J459">
        <v>0</v>
      </c>
      <c r="K459">
        <v>3070</v>
      </c>
    </row>
    <row r="460" spans="1:11" x14ac:dyDescent="0.3">
      <c r="A460" t="s">
        <v>1240</v>
      </c>
      <c r="B460" s="68" t="s">
        <v>1241</v>
      </c>
      <c r="C460">
        <v>61</v>
      </c>
      <c r="D460">
        <v>97</v>
      </c>
      <c r="E460">
        <v>97</v>
      </c>
      <c r="F460">
        <v>59</v>
      </c>
      <c r="G460">
        <v>0</v>
      </c>
      <c r="H460">
        <v>0</v>
      </c>
      <c r="I460">
        <v>5</v>
      </c>
      <c r="J460">
        <v>5</v>
      </c>
      <c r="K460">
        <v>9468</v>
      </c>
    </row>
    <row r="461" spans="1:11" x14ac:dyDescent="0.3">
      <c r="A461" t="s">
        <v>1242</v>
      </c>
      <c r="B461" s="68" t="s">
        <v>1243</v>
      </c>
      <c r="C461">
        <v>417</v>
      </c>
      <c r="D461">
        <v>453</v>
      </c>
      <c r="E461">
        <v>650</v>
      </c>
      <c r="F461">
        <v>135</v>
      </c>
      <c r="G461">
        <v>47</v>
      </c>
      <c r="H461">
        <v>24</v>
      </c>
      <c r="I461">
        <v>10</v>
      </c>
      <c r="J461">
        <v>10</v>
      </c>
      <c r="K461">
        <v>78462</v>
      </c>
    </row>
    <row r="462" spans="1:11" x14ac:dyDescent="0.3">
      <c r="A462" t="s">
        <v>1244</v>
      </c>
      <c r="B462" s="68" t="s">
        <v>1245</v>
      </c>
      <c r="C462">
        <v>188</v>
      </c>
      <c r="D462">
        <v>267</v>
      </c>
      <c r="E462">
        <v>351</v>
      </c>
      <c r="F462">
        <v>28</v>
      </c>
      <c r="G462">
        <v>17</v>
      </c>
      <c r="H462">
        <v>44</v>
      </c>
      <c r="I462">
        <v>14</v>
      </c>
      <c r="J462">
        <v>5</v>
      </c>
      <c r="K462">
        <v>55070</v>
      </c>
    </row>
    <row r="463" spans="1:11" x14ac:dyDescent="0.3">
      <c r="A463" t="s">
        <v>1246</v>
      </c>
      <c r="B463" s="68" t="s">
        <v>1247</v>
      </c>
      <c r="C463">
        <v>70</v>
      </c>
      <c r="D463">
        <v>98</v>
      </c>
      <c r="E463">
        <v>139</v>
      </c>
      <c r="F463">
        <v>24</v>
      </c>
      <c r="G463">
        <v>0</v>
      </c>
      <c r="H463">
        <v>5</v>
      </c>
      <c r="I463">
        <v>5</v>
      </c>
      <c r="J463">
        <v>5</v>
      </c>
      <c r="K463">
        <v>25791</v>
      </c>
    </row>
    <row r="464" spans="1:11" x14ac:dyDescent="0.3">
      <c r="A464" t="s">
        <v>1248</v>
      </c>
      <c r="B464" s="68" t="s">
        <v>1249</v>
      </c>
      <c r="C464">
        <v>1623</v>
      </c>
      <c r="D464">
        <v>2310</v>
      </c>
      <c r="E464">
        <v>2511</v>
      </c>
      <c r="F464">
        <v>458</v>
      </c>
      <c r="G464">
        <v>315</v>
      </c>
      <c r="H464">
        <v>80</v>
      </c>
      <c r="I464">
        <v>120</v>
      </c>
      <c r="J464">
        <v>497</v>
      </c>
      <c r="K464">
        <v>0</v>
      </c>
    </row>
    <row r="465" spans="1:11" x14ac:dyDescent="0.3">
      <c r="B465" s="68" t="s">
        <v>1250</v>
      </c>
      <c r="C465">
        <v>192384</v>
      </c>
      <c r="D465">
        <v>185353</v>
      </c>
      <c r="E465">
        <v>309381</v>
      </c>
      <c r="F465">
        <v>27881</v>
      </c>
      <c r="G465">
        <v>23728</v>
      </c>
      <c r="H465">
        <v>6188</v>
      </c>
      <c r="I465">
        <v>8288</v>
      </c>
      <c r="J465">
        <v>4792</v>
      </c>
      <c r="K465">
        <v>39288287</v>
      </c>
    </row>
    <row r="467" spans="1:11" x14ac:dyDescent="0.3">
      <c r="A467" s="1" t="s">
        <v>1251</v>
      </c>
      <c r="B467" s="170" t="s">
        <v>318</v>
      </c>
      <c r="C467" s="170" t="s">
        <v>319</v>
      </c>
      <c r="D467" t="s">
        <v>320</v>
      </c>
      <c r="E467" t="s">
        <v>321</v>
      </c>
      <c r="F467" t="s">
        <v>322</v>
      </c>
      <c r="G467" t="s">
        <v>323</v>
      </c>
      <c r="H467" t="s">
        <v>324</v>
      </c>
      <c r="I467" t="s">
        <v>325</v>
      </c>
      <c r="J467" t="s">
        <v>326</v>
      </c>
      <c r="K467" t="s">
        <v>327</v>
      </c>
    </row>
    <row r="468" spans="1:11" x14ac:dyDescent="0.3">
      <c r="A468" t="str">
        <f>_xlfn.CONCAT(B468," County")</f>
        <v>Alameda County</v>
      </c>
      <c r="B468" s="68" t="s">
        <v>333</v>
      </c>
      <c r="C468">
        <v>6355</v>
      </c>
      <c r="D468">
        <v>6597</v>
      </c>
      <c r="E468">
        <v>10405</v>
      </c>
      <c r="F468">
        <v>1059</v>
      </c>
      <c r="G468">
        <v>1107</v>
      </c>
      <c r="H468">
        <v>174</v>
      </c>
      <c r="I468">
        <v>135</v>
      </c>
      <c r="J468">
        <v>188</v>
      </c>
      <c r="K468">
        <v>1672908</v>
      </c>
    </row>
    <row r="469" spans="1:11" x14ac:dyDescent="0.3">
      <c r="A469" t="str">
        <f t="shared" ref="A469:A526" si="0">_xlfn.CONCAT(B469," County")</f>
        <v>Alpine County</v>
      </c>
      <c r="B469" s="68" t="s">
        <v>1252</v>
      </c>
      <c r="C469">
        <v>15</v>
      </c>
      <c r="D469">
        <v>15</v>
      </c>
      <c r="E469">
        <v>22</v>
      </c>
      <c r="F469">
        <v>5</v>
      </c>
      <c r="G469">
        <v>0</v>
      </c>
      <c r="H469">
        <v>0</v>
      </c>
      <c r="I469">
        <v>0</v>
      </c>
      <c r="J469">
        <v>0</v>
      </c>
      <c r="K469">
        <v>3685</v>
      </c>
    </row>
    <row r="470" spans="1:11" x14ac:dyDescent="0.3">
      <c r="A470" t="str">
        <f t="shared" si="0"/>
        <v>Amador County</v>
      </c>
      <c r="B470" s="68" t="s">
        <v>1253</v>
      </c>
      <c r="C470">
        <v>168</v>
      </c>
      <c r="D470">
        <v>195</v>
      </c>
      <c r="E470">
        <v>273</v>
      </c>
      <c r="F470">
        <v>60</v>
      </c>
      <c r="G470">
        <v>20</v>
      </c>
      <c r="H470">
        <v>0</v>
      </c>
      <c r="I470">
        <v>20</v>
      </c>
      <c r="J470">
        <v>10</v>
      </c>
      <c r="K470">
        <v>39069</v>
      </c>
    </row>
    <row r="471" spans="1:11" x14ac:dyDescent="0.3">
      <c r="A471" t="str">
        <f t="shared" si="0"/>
        <v>Butte County</v>
      </c>
      <c r="B471" s="68" t="s">
        <v>1254</v>
      </c>
      <c r="C471">
        <v>1423</v>
      </c>
      <c r="D471">
        <v>1673</v>
      </c>
      <c r="E471">
        <v>2171</v>
      </c>
      <c r="F471">
        <v>664</v>
      </c>
      <c r="G471">
        <v>138</v>
      </c>
      <c r="H471">
        <v>35</v>
      </c>
      <c r="I471">
        <v>50</v>
      </c>
      <c r="J471">
        <v>35</v>
      </c>
      <c r="K471">
        <v>223690</v>
      </c>
    </row>
    <row r="472" spans="1:11" x14ac:dyDescent="0.3">
      <c r="A472" t="str">
        <f t="shared" si="0"/>
        <v>Calaveras County</v>
      </c>
      <c r="B472" s="68" t="s">
        <v>1255</v>
      </c>
      <c r="C472">
        <v>176</v>
      </c>
      <c r="D472">
        <v>196</v>
      </c>
      <c r="E472">
        <v>284</v>
      </c>
      <c r="F472">
        <v>51</v>
      </c>
      <c r="G472">
        <v>10</v>
      </c>
      <c r="H472">
        <v>0</v>
      </c>
      <c r="I472">
        <v>10</v>
      </c>
      <c r="J472">
        <v>15</v>
      </c>
      <c r="K472">
        <v>42726</v>
      </c>
    </row>
    <row r="473" spans="1:11" x14ac:dyDescent="0.3">
      <c r="A473" t="str">
        <f t="shared" si="0"/>
        <v>Colusa County</v>
      </c>
      <c r="B473" s="68" t="s">
        <v>490</v>
      </c>
      <c r="C473">
        <v>108</v>
      </c>
      <c r="D473">
        <v>67</v>
      </c>
      <c r="E473">
        <v>158</v>
      </c>
      <c r="F473">
        <v>15</v>
      </c>
      <c r="G473">
        <v>5</v>
      </c>
      <c r="H473">
        <v>0</v>
      </c>
      <c r="I473">
        <v>5</v>
      </c>
      <c r="J473">
        <v>5</v>
      </c>
      <c r="K473">
        <v>21265</v>
      </c>
    </row>
    <row r="474" spans="1:11" x14ac:dyDescent="0.3">
      <c r="A474" t="str">
        <f t="shared" si="0"/>
        <v>Contra Costa County</v>
      </c>
      <c r="B474" s="68" t="s">
        <v>1256</v>
      </c>
      <c r="C474">
        <v>4661</v>
      </c>
      <c r="D474">
        <v>5147</v>
      </c>
      <c r="E474">
        <v>7767</v>
      </c>
      <c r="F474">
        <v>797</v>
      </c>
      <c r="G474">
        <v>901</v>
      </c>
      <c r="H474">
        <v>173</v>
      </c>
      <c r="I474">
        <v>150</v>
      </c>
      <c r="J474">
        <v>85</v>
      </c>
      <c r="K474">
        <v>1154176</v>
      </c>
    </row>
    <row r="475" spans="1:11" x14ac:dyDescent="0.3">
      <c r="A475" t="str">
        <f t="shared" si="0"/>
        <v>Del Norte County</v>
      </c>
      <c r="B475" s="68" t="s">
        <v>1257</v>
      </c>
      <c r="C475">
        <v>228</v>
      </c>
      <c r="D475">
        <v>278</v>
      </c>
      <c r="E475">
        <v>353</v>
      </c>
      <c r="F475">
        <v>131</v>
      </c>
      <c r="G475">
        <v>10</v>
      </c>
      <c r="H475">
        <v>0</v>
      </c>
      <c r="I475">
        <v>17</v>
      </c>
      <c r="J475">
        <v>5</v>
      </c>
      <c r="K475">
        <v>27692</v>
      </c>
    </row>
    <row r="476" spans="1:11" x14ac:dyDescent="0.3">
      <c r="A476" t="str">
        <f t="shared" si="0"/>
        <v>El Dorado County</v>
      </c>
      <c r="B476" s="68" t="s">
        <v>1258</v>
      </c>
      <c r="C476">
        <v>636</v>
      </c>
      <c r="D476">
        <v>754</v>
      </c>
      <c r="E476">
        <v>1154</v>
      </c>
      <c r="F476">
        <v>198</v>
      </c>
      <c r="G476">
        <v>44</v>
      </c>
      <c r="H476">
        <v>0</v>
      </c>
      <c r="I476">
        <v>45</v>
      </c>
      <c r="J476">
        <v>25</v>
      </c>
      <c r="K476">
        <v>190334</v>
      </c>
    </row>
    <row r="477" spans="1:11" x14ac:dyDescent="0.3">
      <c r="A477" t="str">
        <f t="shared" si="0"/>
        <v>Fresno County</v>
      </c>
      <c r="B477" s="68" t="s">
        <v>609</v>
      </c>
      <c r="C477">
        <v>5468</v>
      </c>
      <c r="D477">
        <v>5367</v>
      </c>
      <c r="E477">
        <v>8602</v>
      </c>
      <c r="F477">
        <v>931</v>
      </c>
      <c r="G477">
        <v>666</v>
      </c>
      <c r="H477">
        <v>230</v>
      </c>
      <c r="I477">
        <v>369</v>
      </c>
      <c r="J477">
        <v>114</v>
      </c>
      <c r="K477">
        <v>975902</v>
      </c>
    </row>
    <row r="478" spans="1:11" x14ac:dyDescent="0.3">
      <c r="A478" t="str">
        <f t="shared" si="0"/>
        <v>Glenn County</v>
      </c>
      <c r="B478" s="68" t="s">
        <v>1259</v>
      </c>
      <c r="C478">
        <v>242</v>
      </c>
      <c r="D478">
        <v>170</v>
      </c>
      <c r="E478">
        <v>343</v>
      </c>
      <c r="F478">
        <v>46</v>
      </c>
      <c r="G478">
        <v>20</v>
      </c>
      <c r="H478">
        <v>0</v>
      </c>
      <c r="I478">
        <v>5</v>
      </c>
      <c r="J478">
        <v>10</v>
      </c>
      <c r="K478">
        <v>28594</v>
      </c>
    </row>
    <row r="479" spans="1:11" x14ac:dyDescent="0.3">
      <c r="A479" t="str">
        <f t="shared" si="0"/>
        <v>Humboldt County</v>
      </c>
      <c r="B479" s="68" t="s">
        <v>1260</v>
      </c>
      <c r="C479">
        <v>826</v>
      </c>
      <c r="D479">
        <v>1071</v>
      </c>
      <c r="E479">
        <v>1252</v>
      </c>
      <c r="F479">
        <v>500</v>
      </c>
      <c r="G479">
        <v>48</v>
      </c>
      <c r="H479">
        <v>10</v>
      </c>
      <c r="I479">
        <v>96</v>
      </c>
      <c r="J479">
        <v>42</v>
      </c>
      <c r="K479">
        <v>136106</v>
      </c>
    </row>
    <row r="480" spans="1:11" x14ac:dyDescent="0.3">
      <c r="A480" t="str">
        <f t="shared" si="0"/>
        <v>Imperial County</v>
      </c>
      <c r="B480" s="68" t="s">
        <v>679</v>
      </c>
      <c r="C480">
        <v>2023</v>
      </c>
      <c r="D480">
        <v>1083</v>
      </c>
      <c r="E480">
        <v>2864</v>
      </c>
      <c r="F480">
        <v>150</v>
      </c>
      <c r="G480">
        <v>45</v>
      </c>
      <c r="H480">
        <v>20</v>
      </c>
      <c r="I480">
        <v>49</v>
      </c>
      <c r="J480">
        <v>20</v>
      </c>
      <c r="K480">
        <v>178279</v>
      </c>
    </row>
    <row r="481" spans="1:11" x14ac:dyDescent="0.3">
      <c r="A481" t="str">
        <f t="shared" si="0"/>
        <v>Inyo County</v>
      </c>
      <c r="B481" s="68" t="s">
        <v>1261</v>
      </c>
      <c r="C481">
        <v>36</v>
      </c>
      <c r="D481">
        <v>20</v>
      </c>
      <c r="E481">
        <v>49</v>
      </c>
      <c r="F481">
        <v>15</v>
      </c>
      <c r="G481">
        <v>0</v>
      </c>
      <c r="H481">
        <v>0</v>
      </c>
      <c r="I481">
        <v>5</v>
      </c>
      <c r="J481">
        <v>10</v>
      </c>
      <c r="K481">
        <v>4569</v>
      </c>
    </row>
    <row r="482" spans="1:11" x14ac:dyDescent="0.3">
      <c r="A482" t="str">
        <f t="shared" si="0"/>
        <v>Kern County</v>
      </c>
      <c r="B482" s="68" t="s">
        <v>1262</v>
      </c>
      <c r="C482">
        <v>5594</v>
      </c>
      <c r="D482">
        <v>5101</v>
      </c>
      <c r="E482">
        <v>8698</v>
      </c>
      <c r="F482">
        <v>909</v>
      </c>
      <c r="G482">
        <v>461</v>
      </c>
      <c r="H482">
        <v>157</v>
      </c>
      <c r="I482">
        <v>402</v>
      </c>
      <c r="J482">
        <v>106</v>
      </c>
      <c r="K482">
        <v>879341</v>
      </c>
    </row>
    <row r="483" spans="1:11" x14ac:dyDescent="0.3">
      <c r="A483" t="str">
        <f t="shared" si="0"/>
        <v>Kings County</v>
      </c>
      <c r="B483" s="68" t="s">
        <v>1263</v>
      </c>
      <c r="C483">
        <v>758</v>
      </c>
      <c r="D483">
        <v>485</v>
      </c>
      <c r="E483">
        <v>1090</v>
      </c>
      <c r="F483">
        <v>102</v>
      </c>
      <c r="G483">
        <v>23</v>
      </c>
      <c r="H483">
        <v>0</v>
      </c>
      <c r="I483">
        <v>25</v>
      </c>
      <c r="J483">
        <v>15</v>
      </c>
      <c r="K483">
        <v>127311</v>
      </c>
    </row>
    <row r="484" spans="1:11" x14ac:dyDescent="0.3">
      <c r="A484" t="str">
        <f t="shared" si="0"/>
        <v>Lake County</v>
      </c>
      <c r="B484" s="68" t="s">
        <v>1264</v>
      </c>
      <c r="C484">
        <v>352</v>
      </c>
      <c r="D484">
        <v>453</v>
      </c>
      <c r="E484">
        <v>555</v>
      </c>
      <c r="F484">
        <v>211</v>
      </c>
      <c r="G484">
        <v>20</v>
      </c>
      <c r="H484">
        <v>0</v>
      </c>
      <c r="I484">
        <v>35</v>
      </c>
      <c r="J484">
        <v>20</v>
      </c>
      <c r="K484">
        <v>64129</v>
      </c>
    </row>
    <row r="485" spans="1:11" x14ac:dyDescent="0.3">
      <c r="A485" t="str">
        <f t="shared" si="0"/>
        <v>Lassen County</v>
      </c>
      <c r="B485" s="68" t="s">
        <v>1265</v>
      </c>
      <c r="C485">
        <v>109</v>
      </c>
      <c r="D485">
        <v>156</v>
      </c>
      <c r="E485">
        <v>175</v>
      </c>
      <c r="F485">
        <v>64</v>
      </c>
      <c r="G485">
        <v>18</v>
      </c>
      <c r="H485">
        <v>0</v>
      </c>
      <c r="I485">
        <v>10</v>
      </c>
      <c r="J485">
        <v>0</v>
      </c>
      <c r="K485">
        <v>32409</v>
      </c>
    </row>
    <row r="486" spans="1:11" x14ac:dyDescent="0.3">
      <c r="A486" t="str">
        <f t="shared" si="0"/>
        <v>Los Angeles County</v>
      </c>
      <c r="B486" s="68" t="s">
        <v>783</v>
      </c>
      <c r="C486">
        <v>59711</v>
      </c>
      <c r="D486">
        <v>50752</v>
      </c>
      <c r="E486">
        <v>93919</v>
      </c>
      <c r="F486">
        <v>5728</v>
      </c>
      <c r="G486">
        <v>5754</v>
      </c>
      <c r="H486">
        <v>1524</v>
      </c>
      <c r="I486">
        <v>2746</v>
      </c>
      <c r="J486">
        <v>1182</v>
      </c>
      <c r="K486">
        <v>10034363</v>
      </c>
    </row>
    <row r="487" spans="1:11" x14ac:dyDescent="0.3">
      <c r="A487" t="str">
        <f t="shared" si="0"/>
        <v>Madera County</v>
      </c>
      <c r="B487" s="68" t="s">
        <v>793</v>
      </c>
      <c r="C487">
        <v>855</v>
      </c>
      <c r="D487">
        <v>715</v>
      </c>
      <c r="E487">
        <v>1348</v>
      </c>
      <c r="F487">
        <v>108</v>
      </c>
      <c r="G487">
        <v>49</v>
      </c>
      <c r="H487">
        <v>35</v>
      </c>
      <c r="I487">
        <v>25</v>
      </c>
      <c r="J487">
        <v>15</v>
      </c>
      <c r="K487">
        <v>157496</v>
      </c>
    </row>
    <row r="488" spans="1:11" x14ac:dyDescent="0.3">
      <c r="A488" t="str">
        <f t="shared" si="0"/>
        <v>Marin County</v>
      </c>
      <c r="B488" s="68" t="s">
        <v>1266</v>
      </c>
      <c r="C488">
        <v>513</v>
      </c>
      <c r="D488">
        <v>1029</v>
      </c>
      <c r="E488">
        <v>902</v>
      </c>
      <c r="F488">
        <v>310</v>
      </c>
      <c r="G488">
        <v>273</v>
      </c>
      <c r="H488">
        <v>32</v>
      </c>
      <c r="I488">
        <v>20</v>
      </c>
      <c r="J488">
        <v>25</v>
      </c>
      <c r="K488">
        <v>253563</v>
      </c>
    </row>
    <row r="489" spans="1:11" x14ac:dyDescent="0.3">
      <c r="A489" t="str">
        <f t="shared" si="0"/>
        <v>Mariposa County</v>
      </c>
      <c r="B489" s="68" t="s">
        <v>1267</v>
      </c>
      <c r="C489">
        <v>47</v>
      </c>
      <c r="D489">
        <v>45</v>
      </c>
      <c r="E489">
        <v>74</v>
      </c>
      <c r="F489">
        <v>15</v>
      </c>
      <c r="G489">
        <v>5</v>
      </c>
      <c r="H489">
        <v>0</v>
      </c>
      <c r="I489">
        <v>5</v>
      </c>
      <c r="J489">
        <v>0</v>
      </c>
      <c r="K489">
        <v>15900</v>
      </c>
    </row>
    <row r="490" spans="1:11" x14ac:dyDescent="0.3">
      <c r="A490" t="str">
        <f t="shared" si="0"/>
        <v>Mendocino County</v>
      </c>
      <c r="B490" s="68" t="s">
        <v>1268</v>
      </c>
      <c r="C490">
        <v>448</v>
      </c>
      <c r="D490">
        <v>576</v>
      </c>
      <c r="E490">
        <v>701</v>
      </c>
      <c r="F490">
        <v>243</v>
      </c>
      <c r="G490">
        <v>36</v>
      </c>
      <c r="H490">
        <v>0</v>
      </c>
      <c r="I490">
        <v>20</v>
      </c>
      <c r="J490">
        <v>15</v>
      </c>
      <c r="K490">
        <v>85930</v>
      </c>
    </row>
    <row r="491" spans="1:11" x14ac:dyDescent="0.3">
      <c r="A491" t="str">
        <f t="shared" si="0"/>
        <v>Merced County</v>
      </c>
      <c r="B491" s="68" t="s">
        <v>819</v>
      </c>
      <c r="C491">
        <v>1507</v>
      </c>
      <c r="D491">
        <v>1287</v>
      </c>
      <c r="E491">
        <v>2414</v>
      </c>
      <c r="F491">
        <v>213</v>
      </c>
      <c r="G491">
        <v>84</v>
      </c>
      <c r="H491">
        <v>60</v>
      </c>
      <c r="I491">
        <v>40</v>
      </c>
      <c r="J491">
        <v>35</v>
      </c>
      <c r="K491">
        <v>272103</v>
      </c>
    </row>
    <row r="492" spans="1:11" x14ac:dyDescent="0.3">
      <c r="A492" t="str">
        <f t="shared" si="0"/>
        <v>Modoc County</v>
      </c>
      <c r="B492" s="68" t="s">
        <v>1269</v>
      </c>
      <c r="C492">
        <v>38</v>
      </c>
      <c r="D492">
        <v>54</v>
      </c>
      <c r="E492">
        <v>70</v>
      </c>
      <c r="F492">
        <v>20</v>
      </c>
      <c r="G492">
        <v>0</v>
      </c>
      <c r="H492">
        <v>0</v>
      </c>
      <c r="I492">
        <v>5</v>
      </c>
      <c r="J492">
        <v>5</v>
      </c>
      <c r="K492">
        <v>9105</v>
      </c>
    </row>
    <row r="493" spans="1:11" x14ac:dyDescent="0.3">
      <c r="A493" t="str">
        <f t="shared" si="0"/>
        <v>Mono County</v>
      </c>
      <c r="B493" s="68" t="s">
        <v>1270</v>
      </c>
      <c r="C493">
        <v>131</v>
      </c>
      <c r="D493">
        <v>87</v>
      </c>
      <c r="E493">
        <v>171</v>
      </c>
      <c r="F493">
        <v>31</v>
      </c>
      <c r="G493">
        <v>0</v>
      </c>
      <c r="H493">
        <v>0</v>
      </c>
      <c r="I493">
        <v>5</v>
      </c>
      <c r="J493">
        <v>10</v>
      </c>
      <c r="K493">
        <v>26916</v>
      </c>
    </row>
    <row r="494" spans="1:11" x14ac:dyDescent="0.3">
      <c r="A494" t="str">
        <f t="shared" si="0"/>
        <v>Monterey County</v>
      </c>
      <c r="B494" s="68" t="s">
        <v>839</v>
      </c>
      <c r="C494">
        <v>1619</v>
      </c>
      <c r="D494">
        <v>1529</v>
      </c>
      <c r="E494">
        <v>2804</v>
      </c>
      <c r="F494">
        <v>163</v>
      </c>
      <c r="G494">
        <v>104</v>
      </c>
      <c r="H494">
        <v>37</v>
      </c>
      <c r="I494">
        <v>45</v>
      </c>
      <c r="J494">
        <v>45</v>
      </c>
      <c r="K494">
        <v>419546</v>
      </c>
    </row>
    <row r="495" spans="1:11" x14ac:dyDescent="0.3">
      <c r="A495" t="str">
        <f t="shared" si="0"/>
        <v>Napa County</v>
      </c>
      <c r="B495" s="68" t="s">
        <v>857</v>
      </c>
      <c r="C495">
        <v>502</v>
      </c>
      <c r="D495">
        <v>669</v>
      </c>
      <c r="E495">
        <v>857</v>
      </c>
      <c r="F495">
        <v>258</v>
      </c>
      <c r="G495">
        <v>15</v>
      </c>
      <c r="H495">
        <v>10</v>
      </c>
      <c r="I495">
        <v>15</v>
      </c>
      <c r="J495">
        <v>10</v>
      </c>
      <c r="K495">
        <v>138980</v>
      </c>
    </row>
    <row r="496" spans="1:11" x14ac:dyDescent="0.3">
      <c r="A496" t="str">
        <f t="shared" si="0"/>
        <v>Nevada County</v>
      </c>
      <c r="B496" s="68" t="s">
        <v>1271</v>
      </c>
      <c r="C496">
        <v>206</v>
      </c>
      <c r="D496">
        <v>359</v>
      </c>
      <c r="E496">
        <v>431</v>
      </c>
      <c r="F496">
        <v>100</v>
      </c>
      <c r="G496">
        <v>21</v>
      </c>
      <c r="H496">
        <v>0</v>
      </c>
      <c r="I496">
        <v>15</v>
      </c>
      <c r="J496">
        <v>5</v>
      </c>
      <c r="K496">
        <v>75076</v>
      </c>
    </row>
    <row r="497" spans="1:11" x14ac:dyDescent="0.3">
      <c r="A497" t="str">
        <f t="shared" si="0"/>
        <v>Orange County</v>
      </c>
      <c r="B497" s="68" t="s">
        <v>889</v>
      </c>
      <c r="C497">
        <v>10780</v>
      </c>
      <c r="D497">
        <v>12461</v>
      </c>
      <c r="E497">
        <v>19045</v>
      </c>
      <c r="F497">
        <v>1368</v>
      </c>
      <c r="G497">
        <v>1638</v>
      </c>
      <c r="H497">
        <v>615</v>
      </c>
      <c r="I497">
        <v>421</v>
      </c>
      <c r="J497">
        <v>243</v>
      </c>
      <c r="K497">
        <v>3175685</v>
      </c>
    </row>
    <row r="498" spans="1:11" x14ac:dyDescent="0.3">
      <c r="A498" t="str">
        <f t="shared" si="0"/>
        <v>Placer County</v>
      </c>
      <c r="B498" s="68" t="s">
        <v>1272</v>
      </c>
      <c r="C498">
        <v>2078</v>
      </c>
      <c r="D498">
        <v>1827</v>
      </c>
      <c r="E498">
        <v>3327</v>
      </c>
      <c r="F498">
        <v>297</v>
      </c>
      <c r="G498">
        <v>192</v>
      </c>
      <c r="H498">
        <v>21</v>
      </c>
      <c r="I498">
        <v>55</v>
      </c>
      <c r="J498">
        <v>40</v>
      </c>
      <c r="K498">
        <v>413721</v>
      </c>
    </row>
    <row r="499" spans="1:11" x14ac:dyDescent="0.3">
      <c r="A499" t="str">
        <f t="shared" si="0"/>
        <v>Plumas County</v>
      </c>
      <c r="B499" s="68" t="s">
        <v>1273</v>
      </c>
      <c r="C499">
        <v>77</v>
      </c>
      <c r="D499">
        <v>96</v>
      </c>
      <c r="E499">
        <v>127</v>
      </c>
      <c r="F499">
        <v>28</v>
      </c>
      <c r="G499">
        <v>5</v>
      </c>
      <c r="H499">
        <v>0</v>
      </c>
      <c r="I499">
        <v>0</v>
      </c>
      <c r="J499">
        <v>5</v>
      </c>
      <c r="K499">
        <v>16732</v>
      </c>
    </row>
    <row r="500" spans="1:11" x14ac:dyDescent="0.3">
      <c r="A500" t="str">
        <f t="shared" si="0"/>
        <v>Riverside County</v>
      </c>
      <c r="B500" s="68" t="s">
        <v>999</v>
      </c>
      <c r="C500">
        <v>10524</v>
      </c>
      <c r="D500">
        <v>10144</v>
      </c>
      <c r="E500">
        <v>17542</v>
      </c>
      <c r="F500">
        <v>760</v>
      </c>
      <c r="G500">
        <v>1246</v>
      </c>
      <c r="H500">
        <v>406</v>
      </c>
      <c r="I500">
        <v>593</v>
      </c>
      <c r="J500">
        <v>196</v>
      </c>
      <c r="K500">
        <v>2438844</v>
      </c>
    </row>
    <row r="501" spans="1:11" x14ac:dyDescent="0.3">
      <c r="A501" t="str">
        <f t="shared" si="0"/>
        <v>Sacramento County</v>
      </c>
      <c r="B501" s="68" t="s">
        <v>1011</v>
      </c>
      <c r="C501">
        <v>8000</v>
      </c>
      <c r="D501">
        <v>8957</v>
      </c>
      <c r="E501">
        <v>13248</v>
      </c>
      <c r="F501">
        <v>2024</v>
      </c>
      <c r="G501">
        <v>1229</v>
      </c>
      <c r="H501">
        <v>138</v>
      </c>
      <c r="I501">
        <v>269</v>
      </c>
      <c r="J501">
        <v>174</v>
      </c>
      <c r="K501">
        <v>1539589</v>
      </c>
    </row>
    <row r="502" spans="1:11" x14ac:dyDescent="0.3">
      <c r="A502" t="str">
        <f t="shared" si="0"/>
        <v>San Benito County</v>
      </c>
      <c r="B502" s="68" t="s">
        <v>1274</v>
      </c>
      <c r="C502">
        <v>253</v>
      </c>
      <c r="D502">
        <v>257</v>
      </c>
      <c r="E502">
        <v>447</v>
      </c>
      <c r="F502">
        <v>28</v>
      </c>
      <c r="G502">
        <v>30</v>
      </c>
      <c r="H502">
        <v>0</v>
      </c>
      <c r="I502">
        <v>10</v>
      </c>
      <c r="J502">
        <v>5</v>
      </c>
      <c r="K502">
        <v>63988</v>
      </c>
    </row>
    <row r="503" spans="1:11" x14ac:dyDescent="0.3">
      <c r="A503" t="str">
        <f t="shared" si="0"/>
        <v>San Bernardino County</v>
      </c>
      <c r="B503" s="68" t="s">
        <v>1017</v>
      </c>
      <c r="C503">
        <v>9700</v>
      </c>
      <c r="D503">
        <v>10153</v>
      </c>
      <c r="E503">
        <v>16563</v>
      </c>
      <c r="F503">
        <v>1014</v>
      </c>
      <c r="G503">
        <v>1076</v>
      </c>
      <c r="H503">
        <v>544</v>
      </c>
      <c r="I503">
        <v>589</v>
      </c>
      <c r="J503">
        <v>258</v>
      </c>
      <c r="K503">
        <v>2156671</v>
      </c>
    </row>
    <row r="504" spans="1:11" x14ac:dyDescent="0.3">
      <c r="A504" t="str">
        <f t="shared" si="0"/>
        <v>San Diego County</v>
      </c>
      <c r="B504" s="68" t="s">
        <v>1025</v>
      </c>
      <c r="C504">
        <v>16830</v>
      </c>
      <c r="D504">
        <v>13992</v>
      </c>
      <c r="E504">
        <v>25707</v>
      </c>
      <c r="F504">
        <v>1818</v>
      </c>
      <c r="G504">
        <v>2085</v>
      </c>
      <c r="H504">
        <v>549</v>
      </c>
      <c r="I504">
        <v>463</v>
      </c>
      <c r="J504">
        <v>309</v>
      </c>
      <c r="K504">
        <v>3296550</v>
      </c>
    </row>
    <row r="505" spans="1:11" x14ac:dyDescent="0.3">
      <c r="A505" t="str">
        <f t="shared" si="0"/>
        <v>San Francisco County</v>
      </c>
      <c r="B505" s="68" t="s">
        <v>1031</v>
      </c>
      <c r="C505">
        <v>1604</v>
      </c>
      <c r="D505">
        <v>1986</v>
      </c>
      <c r="E505">
        <v>3097</v>
      </c>
      <c r="F505">
        <v>269</v>
      </c>
      <c r="G505">
        <v>113</v>
      </c>
      <c r="H505">
        <v>0</v>
      </c>
      <c r="I505">
        <v>125</v>
      </c>
      <c r="J505">
        <v>80</v>
      </c>
      <c r="K505">
        <v>874784</v>
      </c>
    </row>
    <row r="506" spans="1:11" x14ac:dyDescent="0.3">
      <c r="A506" t="str">
        <f t="shared" si="0"/>
        <v>San Joaquin County</v>
      </c>
      <c r="B506" s="68" t="s">
        <v>1037</v>
      </c>
      <c r="C506">
        <v>5405</v>
      </c>
      <c r="D506">
        <v>3953</v>
      </c>
      <c r="E506">
        <v>7604</v>
      </c>
      <c r="F506">
        <v>528</v>
      </c>
      <c r="G506">
        <v>778</v>
      </c>
      <c r="H506">
        <v>192</v>
      </c>
      <c r="I506">
        <v>195</v>
      </c>
      <c r="J506">
        <v>90</v>
      </c>
      <c r="K506">
        <v>728105</v>
      </c>
    </row>
    <row r="507" spans="1:11" x14ac:dyDescent="0.3">
      <c r="A507" t="str">
        <f t="shared" si="0"/>
        <v>San Luis Obispo County</v>
      </c>
      <c r="B507" s="68" t="s">
        <v>1047</v>
      </c>
      <c r="C507">
        <v>1123</v>
      </c>
      <c r="D507">
        <v>1367</v>
      </c>
      <c r="E507">
        <v>1827</v>
      </c>
      <c r="F507">
        <v>338</v>
      </c>
      <c r="G507">
        <v>198</v>
      </c>
      <c r="H507">
        <v>100</v>
      </c>
      <c r="I507">
        <v>42</v>
      </c>
      <c r="J507">
        <v>50</v>
      </c>
      <c r="K507">
        <v>276674</v>
      </c>
    </row>
    <row r="508" spans="1:11" x14ac:dyDescent="0.3">
      <c r="A508" t="str">
        <f t="shared" si="0"/>
        <v>San Mateo County</v>
      </c>
      <c r="B508" s="68" t="s">
        <v>1053</v>
      </c>
      <c r="C508">
        <v>1691</v>
      </c>
      <c r="D508">
        <v>2685</v>
      </c>
      <c r="E508">
        <v>3167</v>
      </c>
      <c r="F508">
        <v>287</v>
      </c>
      <c r="G508">
        <v>627</v>
      </c>
      <c r="H508">
        <v>183</v>
      </c>
      <c r="I508">
        <v>100</v>
      </c>
      <c r="J508">
        <v>75</v>
      </c>
      <c r="K508">
        <v>735888</v>
      </c>
    </row>
    <row r="509" spans="1:11" x14ac:dyDescent="0.3">
      <c r="A509" t="str">
        <f t="shared" si="0"/>
        <v>Santa Barbara County</v>
      </c>
      <c r="B509" s="68" t="s">
        <v>1063</v>
      </c>
      <c r="C509">
        <v>2393</v>
      </c>
      <c r="D509">
        <v>2305</v>
      </c>
      <c r="E509">
        <v>3635</v>
      </c>
      <c r="F509">
        <v>691</v>
      </c>
      <c r="G509">
        <v>205</v>
      </c>
      <c r="H509">
        <v>97</v>
      </c>
      <c r="I509">
        <v>45</v>
      </c>
      <c r="J509">
        <v>65</v>
      </c>
      <c r="K509">
        <v>477097</v>
      </c>
    </row>
    <row r="510" spans="1:11" x14ac:dyDescent="0.3">
      <c r="A510" t="str">
        <f t="shared" si="0"/>
        <v>Santa Clara County</v>
      </c>
      <c r="B510" s="68" t="s">
        <v>1065</v>
      </c>
      <c r="C510">
        <v>5577</v>
      </c>
      <c r="D510">
        <v>6885</v>
      </c>
      <c r="E510">
        <v>10066</v>
      </c>
      <c r="F510">
        <v>762</v>
      </c>
      <c r="G510">
        <v>1276</v>
      </c>
      <c r="H510">
        <v>150</v>
      </c>
      <c r="I510">
        <v>116</v>
      </c>
      <c r="J510">
        <v>206</v>
      </c>
      <c r="K510">
        <v>1948999</v>
      </c>
    </row>
    <row r="511" spans="1:11" x14ac:dyDescent="0.3">
      <c r="A511" t="str">
        <f t="shared" si="0"/>
        <v>Santa Cruz County</v>
      </c>
      <c r="B511" s="68" t="s">
        <v>1069</v>
      </c>
      <c r="C511">
        <v>740</v>
      </c>
      <c r="D511">
        <v>1035</v>
      </c>
      <c r="E511">
        <v>1379</v>
      </c>
      <c r="F511">
        <v>261</v>
      </c>
      <c r="G511">
        <v>106</v>
      </c>
      <c r="H511">
        <v>0</v>
      </c>
      <c r="I511">
        <v>15</v>
      </c>
      <c r="J511">
        <v>25</v>
      </c>
      <c r="K511">
        <v>292856</v>
      </c>
    </row>
    <row r="512" spans="1:11" x14ac:dyDescent="0.3">
      <c r="A512" t="str">
        <f t="shared" si="0"/>
        <v>Shasta County</v>
      </c>
      <c r="B512" s="68" t="s">
        <v>1275</v>
      </c>
      <c r="C512">
        <v>1194</v>
      </c>
      <c r="D512">
        <v>1627</v>
      </c>
      <c r="E512">
        <v>1763</v>
      </c>
      <c r="F512">
        <v>495</v>
      </c>
      <c r="G512">
        <v>377</v>
      </c>
      <c r="H512">
        <v>73</v>
      </c>
      <c r="I512">
        <v>67</v>
      </c>
      <c r="J512">
        <v>30</v>
      </c>
      <c r="K512">
        <v>171385</v>
      </c>
    </row>
    <row r="513" spans="1:11" x14ac:dyDescent="0.3">
      <c r="A513" t="str">
        <f t="shared" si="0"/>
        <v>Sierra County</v>
      </c>
      <c r="B513" s="68" t="s">
        <v>1276</v>
      </c>
      <c r="C513">
        <v>15</v>
      </c>
      <c r="D513">
        <v>15</v>
      </c>
      <c r="E513">
        <v>25</v>
      </c>
      <c r="F513">
        <v>5</v>
      </c>
      <c r="G513">
        <v>0</v>
      </c>
      <c r="H513">
        <v>0</v>
      </c>
      <c r="I513">
        <v>0</v>
      </c>
      <c r="J513">
        <v>5</v>
      </c>
      <c r="K513">
        <v>2612</v>
      </c>
    </row>
    <row r="514" spans="1:11" x14ac:dyDescent="0.3">
      <c r="A514" t="str">
        <f t="shared" si="0"/>
        <v>Siskiyou County</v>
      </c>
      <c r="B514" s="68" t="s">
        <v>1277</v>
      </c>
      <c r="C514">
        <v>180</v>
      </c>
      <c r="D514">
        <v>238</v>
      </c>
      <c r="E514">
        <v>306</v>
      </c>
      <c r="F514">
        <v>117</v>
      </c>
      <c r="G514">
        <v>0</v>
      </c>
      <c r="H514">
        <v>0</v>
      </c>
      <c r="I514">
        <v>20</v>
      </c>
      <c r="J514">
        <v>10</v>
      </c>
      <c r="K514">
        <v>41389</v>
      </c>
    </row>
    <row r="515" spans="1:11" x14ac:dyDescent="0.3">
      <c r="A515" t="str">
        <f t="shared" si="0"/>
        <v>Solano County</v>
      </c>
      <c r="B515" s="68" t="s">
        <v>1278</v>
      </c>
      <c r="C515">
        <v>1676</v>
      </c>
      <c r="D515">
        <v>2429</v>
      </c>
      <c r="E515">
        <v>3032</v>
      </c>
      <c r="F515">
        <v>415</v>
      </c>
      <c r="G515">
        <v>439</v>
      </c>
      <c r="H515">
        <v>90</v>
      </c>
      <c r="I515">
        <v>86</v>
      </c>
      <c r="J515">
        <v>40</v>
      </c>
      <c r="K515">
        <v>443198</v>
      </c>
    </row>
    <row r="516" spans="1:11" x14ac:dyDescent="0.3">
      <c r="A516" t="str">
        <f t="shared" si="0"/>
        <v>Sonoma County</v>
      </c>
      <c r="B516" s="68" t="s">
        <v>1113</v>
      </c>
      <c r="C516">
        <v>1829</v>
      </c>
      <c r="D516">
        <v>2302</v>
      </c>
      <c r="E516">
        <v>3070</v>
      </c>
      <c r="F516">
        <v>591</v>
      </c>
      <c r="G516">
        <v>275</v>
      </c>
      <c r="H516">
        <v>80</v>
      </c>
      <c r="I516">
        <v>101</v>
      </c>
      <c r="J516">
        <v>65</v>
      </c>
      <c r="K516">
        <v>495020</v>
      </c>
    </row>
    <row r="517" spans="1:11" x14ac:dyDescent="0.3">
      <c r="A517" t="str">
        <f t="shared" si="0"/>
        <v>Stanislaus County</v>
      </c>
      <c r="B517" s="68" t="s">
        <v>1279</v>
      </c>
      <c r="C517">
        <v>3375</v>
      </c>
      <c r="D517">
        <v>2529</v>
      </c>
      <c r="E517">
        <v>5049</v>
      </c>
      <c r="F517">
        <v>394</v>
      </c>
      <c r="G517">
        <v>303</v>
      </c>
      <c r="H517">
        <v>10</v>
      </c>
      <c r="I517">
        <v>108</v>
      </c>
      <c r="J517">
        <v>60</v>
      </c>
      <c r="K517">
        <v>548669</v>
      </c>
    </row>
    <row r="518" spans="1:11" x14ac:dyDescent="0.3">
      <c r="A518" t="str">
        <f t="shared" si="0"/>
        <v>Sutter County</v>
      </c>
      <c r="B518" s="68" t="s">
        <v>1280</v>
      </c>
      <c r="C518">
        <v>500</v>
      </c>
      <c r="D518">
        <v>532</v>
      </c>
      <c r="E518">
        <v>800</v>
      </c>
      <c r="F518">
        <v>155</v>
      </c>
      <c r="G518">
        <v>52</v>
      </c>
      <c r="H518">
        <v>24</v>
      </c>
      <c r="I518">
        <v>15</v>
      </c>
      <c r="J518">
        <v>10</v>
      </c>
      <c r="K518">
        <v>97305</v>
      </c>
    </row>
    <row r="519" spans="1:11" x14ac:dyDescent="0.3">
      <c r="A519" t="str">
        <f t="shared" si="0"/>
        <v>Tehama County</v>
      </c>
      <c r="B519" s="68" t="s">
        <v>1143</v>
      </c>
      <c r="C519">
        <v>552</v>
      </c>
      <c r="D519">
        <v>574</v>
      </c>
      <c r="E519">
        <v>796</v>
      </c>
      <c r="F519">
        <v>149</v>
      </c>
      <c r="G519">
        <v>129</v>
      </c>
      <c r="H519">
        <v>0</v>
      </c>
      <c r="I519">
        <v>46</v>
      </c>
      <c r="J519">
        <v>10</v>
      </c>
      <c r="K519">
        <v>69184</v>
      </c>
    </row>
    <row r="520" spans="1:11" x14ac:dyDescent="0.3">
      <c r="A520" t="str">
        <f t="shared" si="0"/>
        <v>Trinity County</v>
      </c>
      <c r="B520" s="68" t="s">
        <v>1281</v>
      </c>
      <c r="C520">
        <v>40</v>
      </c>
      <c r="D520">
        <v>61</v>
      </c>
      <c r="E520">
        <v>78</v>
      </c>
      <c r="F520">
        <v>25</v>
      </c>
      <c r="G520">
        <v>0</v>
      </c>
      <c r="H520">
        <v>0</v>
      </c>
      <c r="I520">
        <v>0</v>
      </c>
      <c r="J520">
        <v>0</v>
      </c>
      <c r="K520">
        <v>12309</v>
      </c>
    </row>
    <row r="521" spans="1:11" x14ac:dyDescent="0.3">
      <c r="A521" t="str">
        <f t="shared" si="0"/>
        <v>Tulare County</v>
      </c>
      <c r="B521" s="68" t="s">
        <v>1161</v>
      </c>
      <c r="C521">
        <v>3201</v>
      </c>
      <c r="D521">
        <v>3071</v>
      </c>
      <c r="E521">
        <v>4948</v>
      </c>
      <c r="F521">
        <v>486</v>
      </c>
      <c r="G521">
        <v>581</v>
      </c>
      <c r="H521">
        <v>113</v>
      </c>
      <c r="I521">
        <v>141</v>
      </c>
      <c r="J521">
        <v>77</v>
      </c>
      <c r="K521">
        <v>500568</v>
      </c>
    </row>
    <row r="522" spans="1:11" x14ac:dyDescent="0.3">
      <c r="A522" t="str">
        <f t="shared" si="0"/>
        <v>Tuolumne County</v>
      </c>
      <c r="B522" s="68" t="s">
        <v>1282</v>
      </c>
      <c r="C522">
        <v>186</v>
      </c>
      <c r="D522">
        <v>260</v>
      </c>
      <c r="E522">
        <v>295</v>
      </c>
      <c r="F522">
        <v>118</v>
      </c>
      <c r="G522">
        <v>61</v>
      </c>
      <c r="H522">
        <v>0</v>
      </c>
      <c r="I522">
        <v>10</v>
      </c>
      <c r="J522">
        <v>5</v>
      </c>
      <c r="K522">
        <v>55039</v>
      </c>
    </row>
    <row r="523" spans="1:11" x14ac:dyDescent="0.3">
      <c r="A523" t="str">
        <f t="shared" si="0"/>
        <v>Ventura County</v>
      </c>
      <c r="B523" s="68" t="s">
        <v>1183</v>
      </c>
      <c r="C523">
        <v>5069</v>
      </c>
      <c r="D523">
        <v>3985</v>
      </c>
      <c r="E523">
        <v>7780</v>
      </c>
      <c r="F523">
        <v>539</v>
      </c>
      <c r="G523">
        <v>382</v>
      </c>
      <c r="H523">
        <v>193</v>
      </c>
      <c r="I523">
        <v>127</v>
      </c>
      <c r="J523">
        <v>70</v>
      </c>
      <c r="K523">
        <v>827123</v>
      </c>
    </row>
    <row r="524" spans="1:11" x14ac:dyDescent="0.3">
      <c r="A524" t="str">
        <f t="shared" si="0"/>
        <v>Yolo County</v>
      </c>
      <c r="B524" s="68" t="s">
        <v>1283</v>
      </c>
      <c r="C524">
        <v>993</v>
      </c>
      <c r="D524">
        <v>934</v>
      </c>
      <c r="E524">
        <v>1572</v>
      </c>
      <c r="F524">
        <v>242</v>
      </c>
      <c r="G524">
        <v>48</v>
      </c>
      <c r="H524">
        <v>33</v>
      </c>
      <c r="I524">
        <v>25</v>
      </c>
      <c r="J524">
        <v>30</v>
      </c>
      <c r="K524">
        <v>219061</v>
      </c>
    </row>
    <row r="525" spans="1:11" x14ac:dyDescent="0.3">
      <c r="A525" t="str">
        <f t="shared" si="0"/>
        <v>Yuba County</v>
      </c>
      <c r="B525" s="68" t="s">
        <v>1284</v>
      </c>
      <c r="C525">
        <v>421</v>
      </c>
      <c r="D525">
        <v>453</v>
      </c>
      <c r="E525">
        <v>669</v>
      </c>
      <c r="F525">
        <v>122</v>
      </c>
      <c r="G525">
        <v>85</v>
      </c>
      <c r="H525">
        <v>0</v>
      </c>
      <c r="I525">
        <v>15</v>
      </c>
      <c r="J525">
        <v>10</v>
      </c>
      <c r="K525">
        <v>78079</v>
      </c>
    </row>
    <row r="526" spans="1:11" x14ac:dyDescent="0.3">
      <c r="A526" t="str">
        <f t="shared" si="0"/>
        <v>#N/A County</v>
      </c>
      <c r="B526" s="68" t="s">
        <v>1249</v>
      </c>
      <c r="C526">
        <v>1623</v>
      </c>
      <c r="D526">
        <v>2310</v>
      </c>
      <c r="E526">
        <v>2511</v>
      </c>
      <c r="F526">
        <v>458</v>
      </c>
      <c r="G526">
        <v>315</v>
      </c>
      <c r="H526">
        <v>80</v>
      </c>
      <c r="I526">
        <v>120</v>
      </c>
      <c r="J526">
        <v>497</v>
      </c>
      <c r="K526">
        <v>0</v>
      </c>
    </row>
    <row r="527" spans="1:11" x14ac:dyDescent="0.3">
      <c r="B527" s="68" t="s">
        <v>1250</v>
      </c>
      <c r="C527">
        <v>192384</v>
      </c>
      <c r="D527">
        <v>185353</v>
      </c>
      <c r="E527">
        <v>309381</v>
      </c>
      <c r="F527">
        <v>27881</v>
      </c>
      <c r="G527">
        <v>23728</v>
      </c>
      <c r="H527">
        <v>6188</v>
      </c>
      <c r="I527">
        <v>8288</v>
      </c>
      <c r="J527">
        <v>4792</v>
      </c>
      <c r="K527">
        <v>39288287</v>
      </c>
    </row>
    <row r="529" spans="1:11" x14ac:dyDescent="0.3">
      <c r="A529" s="1" t="s">
        <v>1173</v>
      </c>
      <c r="B529" s="170" t="s">
        <v>318</v>
      </c>
      <c r="C529" s="170" t="s">
        <v>319</v>
      </c>
      <c r="D529" t="s">
        <v>320</v>
      </c>
      <c r="E529" t="s">
        <v>321</v>
      </c>
      <c r="F529" t="s">
        <v>322</v>
      </c>
      <c r="G529" t="s">
        <v>323</v>
      </c>
      <c r="H529" t="s">
        <v>324</v>
      </c>
      <c r="I529" t="s">
        <v>325</v>
      </c>
      <c r="J529" t="s">
        <v>326</v>
      </c>
      <c r="K529" t="s">
        <v>327</v>
      </c>
    </row>
    <row r="530" spans="1:11" x14ac:dyDescent="0.3">
      <c r="B530" s="68" t="s">
        <v>1173</v>
      </c>
      <c r="C530">
        <v>18219</v>
      </c>
      <c r="D530">
        <v>18252</v>
      </c>
      <c r="E530">
        <v>29677</v>
      </c>
      <c r="F530">
        <v>3204</v>
      </c>
      <c r="G530">
        <v>2369</v>
      </c>
      <c r="H530">
        <v>410</v>
      </c>
      <c r="I530">
        <v>1036</v>
      </c>
      <c r="J530">
        <v>508</v>
      </c>
      <c r="K530">
        <v>3701560</v>
      </c>
    </row>
    <row r="531" spans="1:11" x14ac:dyDescent="0.3">
      <c r="A531" t="str">
        <f>_xlfn.CONCAT("Unincorporated ", B531," County")</f>
        <v>Unincorporated Alameda County</v>
      </c>
      <c r="B531" s="171" t="s">
        <v>333</v>
      </c>
      <c r="C531">
        <v>510</v>
      </c>
      <c r="D531">
        <v>424</v>
      </c>
      <c r="E531">
        <v>820</v>
      </c>
      <c r="F531">
        <v>27</v>
      </c>
      <c r="G531">
        <v>49</v>
      </c>
      <c r="H531">
        <v>10</v>
      </c>
      <c r="I531">
        <v>20</v>
      </c>
      <c r="J531">
        <v>24</v>
      </c>
      <c r="K531">
        <v>112271</v>
      </c>
    </row>
    <row r="532" spans="1:11" x14ac:dyDescent="0.3">
      <c r="A532" t="str">
        <f t="shared" ref="A532:A587" si="1">_xlfn.CONCAT("Unincorporated ", B532," County")</f>
        <v>Unincorporated Alpine County</v>
      </c>
      <c r="B532" s="171" t="s">
        <v>1252</v>
      </c>
      <c r="C532">
        <v>15</v>
      </c>
      <c r="D532">
        <v>15</v>
      </c>
      <c r="E532">
        <v>22</v>
      </c>
      <c r="F532">
        <v>5</v>
      </c>
      <c r="G532">
        <v>0</v>
      </c>
      <c r="H532">
        <v>0</v>
      </c>
      <c r="I532">
        <v>0</v>
      </c>
      <c r="J532">
        <v>0</v>
      </c>
      <c r="K532">
        <v>3685</v>
      </c>
    </row>
    <row r="533" spans="1:11" x14ac:dyDescent="0.3">
      <c r="A533" t="str">
        <f t="shared" si="1"/>
        <v>Unincorporated Amador County</v>
      </c>
      <c r="B533" s="171" t="s">
        <v>1253</v>
      </c>
      <c r="C533">
        <v>54</v>
      </c>
      <c r="D533">
        <v>59</v>
      </c>
      <c r="E533">
        <v>90</v>
      </c>
      <c r="F533">
        <v>15</v>
      </c>
      <c r="G533">
        <v>5</v>
      </c>
      <c r="H533">
        <v>0</v>
      </c>
      <c r="I533">
        <v>10</v>
      </c>
      <c r="J533">
        <v>5</v>
      </c>
      <c r="K533">
        <v>10819</v>
      </c>
    </row>
    <row r="534" spans="1:11" x14ac:dyDescent="0.3">
      <c r="A534" t="str">
        <f t="shared" si="1"/>
        <v>Unincorporated Butte County</v>
      </c>
      <c r="B534" s="171" t="s">
        <v>1254</v>
      </c>
      <c r="C534">
        <v>417</v>
      </c>
      <c r="D534">
        <v>395</v>
      </c>
      <c r="E534">
        <v>612</v>
      </c>
      <c r="F534">
        <v>115</v>
      </c>
      <c r="G534">
        <v>39</v>
      </c>
      <c r="H534">
        <v>18</v>
      </c>
      <c r="I534">
        <v>20</v>
      </c>
      <c r="J534">
        <v>15</v>
      </c>
      <c r="K534">
        <v>58405</v>
      </c>
    </row>
    <row r="535" spans="1:11" x14ac:dyDescent="0.3">
      <c r="A535" t="str">
        <f t="shared" si="1"/>
        <v>Unincorporated Calaveras County</v>
      </c>
      <c r="B535" s="171" t="s">
        <v>1255</v>
      </c>
      <c r="C535">
        <v>154</v>
      </c>
      <c r="D535">
        <v>177</v>
      </c>
      <c r="E535">
        <v>249</v>
      </c>
      <c r="F535">
        <v>46</v>
      </c>
      <c r="G535">
        <v>10</v>
      </c>
      <c r="H535">
        <v>0</v>
      </c>
      <c r="I535">
        <v>10</v>
      </c>
      <c r="J535">
        <v>15</v>
      </c>
      <c r="K535">
        <v>37308</v>
      </c>
    </row>
    <row r="536" spans="1:11" x14ac:dyDescent="0.3">
      <c r="A536" t="str">
        <f t="shared" si="1"/>
        <v>Unincorporated Colusa County</v>
      </c>
      <c r="B536" s="171" t="s">
        <v>490</v>
      </c>
      <c r="C536">
        <v>29</v>
      </c>
      <c r="D536">
        <v>21</v>
      </c>
      <c r="E536">
        <v>49</v>
      </c>
      <c r="F536">
        <v>5</v>
      </c>
      <c r="G536">
        <v>0</v>
      </c>
      <c r="H536">
        <v>0</v>
      </c>
      <c r="I536">
        <v>0</v>
      </c>
      <c r="J536">
        <v>0</v>
      </c>
      <c r="K536">
        <v>7652</v>
      </c>
    </row>
    <row r="537" spans="1:11" x14ac:dyDescent="0.3">
      <c r="A537" t="str">
        <f t="shared" si="1"/>
        <v>Unincorporated Contra Costa County</v>
      </c>
      <c r="B537" s="171" t="s">
        <v>1256</v>
      </c>
      <c r="C537">
        <v>212</v>
      </c>
      <c r="D537">
        <v>217</v>
      </c>
      <c r="E537">
        <v>390</v>
      </c>
      <c r="F537">
        <v>20</v>
      </c>
      <c r="G537">
        <v>25</v>
      </c>
      <c r="H537">
        <v>0</v>
      </c>
      <c r="I537">
        <v>10</v>
      </c>
      <c r="J537">
        <v>5</v>
      </c>
      <c r="K537">
        <v>76027</v>
      </c>
    </row>
    <row r="538" spans="1:11" x14ac:dyDescent="0.3">
      <c r="A538" t="str">
        <f t="shared" si="1"/>
        <v>Unincorporated Del Norte County</v>
      </c>
      <c r="B538" s="171" t="s">
        <v>1257</v>
      </c>
      <c r="C538">
        <v>23</v>
      </c>
      <c r="D538">
        <v>22</v>
      </c>
      <c r="E538">
        <v>37</v>
      </c>
      <c r="F538">
        <v>10</v>
      </c>
      <c r="G538">
        <v>5</v>
      </c>
      <c r="H538">
        <v>0</v>
      </c>
      <c r="I538">
        <v>5</v>
      </c>
      <c r="J538">
        <v>0</v>
      </c>
      <c r="K538">
        <v>3640</v>
      </c>
    </row>
    <row r="539" spans="1:11" x14ac:dyDescent="0.3">
      <c r="A539" t="str">
        <f t="shared" si="1"/>
        <v>Unincorporated El Dorado County</v>
      </c>
      <c r="B539" s="171" t="s">
        <v>1258</v>
      </c>
      <c r="C539">
        <v>462</v>
      </c>
      <c r="D539">
        <v>504</v>
      </c>
      <c r="E539">
        <v>828</v>
      </c>
      <c r="F539">
        <v>130</v>
      </c>
      <c r="G539">
        <v>25</v>
      </c>
      <c r="H539">
        <v>0</v>
      </c>
      <c r="I539">
        <v>40</v>
      </c>
      <c r="J539">
        <v>15</v>
      </c>
      <c r="K539">
        <v>124513</v>
      </c>
    </row>
    <row r="540" spans="1:11" x14ac:dyDescent="0.3">
      <c r="A540" t="str">
        <f t="shared" si="1"/>
        <v>Unincorporated Fresno County</v>
      </c>
      <c r="B540" s="171" t="s">
        <v>609</v>
      </c>
      <c r="C540">
        <v>172</v>
      </c>
      <c r="D540">
        <v>141</v>
      </c>
      <c r="E540">
        <v>270</v>
      </c>
      <c r="F540">
        <v>30</v>
      </c>
      <c r="G540">
        <v>0</v>
      </c>
      <c r="H540">
        <v>0</v>
      </c>
      <c r="I540">
        <v>25</v>
      </c>
      <c r="J540">
        <v>0</v>
      </c>
      <c r="K540">
        <v>34220</v>
      </c>
    </row>
    <row r="541" spans="1:11" x14ac:dyDescent="0.3">
      <c r="A541" t="str">
        <f t="shared" si="1"/>
        <v>Unincorporated Glenn County</v>
      </c>
      <c r="B541" s="171" t="s">
        <v>1259</v>
      </c>
      <c r="C541">
        <v>31</v>
      </c>
      <c r="D541">
        <v>20</v>
      </c>
      <c r="E541">
        <v>45</v>
      </c>
      <c r="F541">
        <v>10</v>
      </c>
      <c r="G541">
        <v>0</v>
      </c>
      <c r="H541">
        <v>0</v>
      </c>
      <c r="I541">
        <v>0</v>
      </c>
      <c r="J541">
        <v>0</v>
      </c>
      <c r="K541">
        <v>4230</v>
      </c>
    </row>
    <row r="542" spans="1:11" x14ac:dyDescent="0.3">
      <c r="A542" t="str">
        <f>_xlfn.CONCAT("Unincorporated ", B542," County")</f>
        <v>Unincorporated Humboldt County</v>
      </c>
      <c r="B542" s="171" t="s">
        <v>1260</v>
      </c>
      <c r="C542">
        <v>411</v>
      </c>
      <c r="D542">
        <v>466</v>
      </c>
      <c r="E542">
        <v>611</v>
      </c>
      <c r="F542">
        <v>185</v>
      </c>
      <c r="G542">
        <v>28</v>
      </c>
      <c r="H542">
        <v>5</v>
      </c>
      <c r="I542">
        <v>60</v>
      </c>
      <c r="J542">
        <v>15</v>
      </c>
      <c r="K542">
        <v>63302</v>
      </c>
    </row>
    <row r="543" spans="1:11" x14ac:dyDescent="0.3">
      <c r="A543" t="str">
        <f t="shared" si="1"/>
        <v>Unincorporated Imperial County</v>
      </c>
      <c r="B543" s="171" t="s">
        <v>679</v>
      </c>
      <c r="C543">
        <v>174</v>
      </c>
      <c r="D543">
        <v>92</v>
      </c>
      <c r="E543">
        <v>250</v>
      </c>
      <c r="F543">
        <v>25</v>
      </c>
      <c r="G543">
        <v>10</v>
      </c>
      <c r="H543">
        <v>0</v>
      </c>
      <c r="I543">
        <v>5</v>
      </c>
      <c r="J543">
        <v>0</v>
      </c>
      <c r="K543">
        <v>18157</v>
      </c>
    </row>
    <row r="544" spans="1:11" x14ac:dyDescent="0.3">
      <c r="A544" t="str">
        <f t="shared" si="1"/>
        <v>Unincorporated Inyo County</v>
      </c>
      <c r="B544" s="171" t="s">
        <v>1261</v>
      </c>
      <c r="C544">
        <v>36</v>
      </c>
      <c r="D544">
        <v>20</v>
      </c>
      <c r="E544">
        <v>49</v>
      </c>
      <c r="F544">
        <v>15</v>
      </c>
      <c r="G544">
        <v>0</v>
      </c>
      <c r="H544">
        <v>0</v>
      </c>
      <c r="I544">
        <v>5</v>
      </c>
      <c r="J544">
        <v>10</v>
      </c>
      <c r="K544">
        <v>4569</v>
      </c>
    </row>
    <row r="545" spans="1:11" x14ac:dyDescent="0.3">
      <c r="A545" t="str">
        <f t="shared" si="1"/>
        <v>Unincorporated Kern County</v>
      </c>
      <c r="B545" s="171" t="s">
        <v>1262</v>
      </c>
      <c r="C545">
        <v>801</v>
      </c>
      <c r="D545">
        <v>796</v>
      </c>
      <c r="E545">
        <v>1264</v>
      </c>
      <c r="F545">
        <v>195</v>
      </c>
      <c r="G545">
        <v>56</v>
      </c>
      <c r="H545">
        <v>10</v>
      </c>
      <c r="I545">
        <v>68</v>
      </c>
      <c r="J545">
        <v>15</v>
      </c>
      <c r="K545">
        <v>152460</v>
      </c>
    </row>
    <row r="546" spans="1:11" x14ac:dyDescent="0.3">
      <c r="A546" t="str">
        <f t="shared" si="1"/>
        <v>Unincorporated Kings County</v>
      </c>
      <c r="B546" s="171" t="s">
        <v>1263</v>
      </c>
      <c r="C546">
        <v>41</v>
      </c>
      <c r="D546">
        <v>28</v>
      </c>
      <c r="E546">
        <v>57</v>
      </c>
      <c r="F546">
        <v>10</v>
      </c>
      <c r="G546">
        <v>0</v>
      </c>
      <c r="H546">
        <v>0</v>
      </c>
      <c r="I546">
        <v>5</v>
      </c>
      <c r="J546">
        <v>0</v>
      </c>
      <c r="K546">
        <v>5322</v>
      </c>
    </row>
    <row r="547" spans="1:11" x14ac:dyDescent="0.3">
      <c r="A547" t="str">
        <f t="shared" si="1"/>
        <v>Unincorporated Lake County</v>
      </c>
      <c r="B547" s="171" t="s">
        <v>1264</v>
      </c>
      <c r="C547">
        <v>185</v>
      </c>
      <c r="D547">
        <v>191</v>
      </c>
      <c r="E547">
        <v>290</v>
      </c>
      <c r="F547">
        <v>62</v>
      </c>
      <c r="G547">
        <v>10</v>
      </c>
      <c r="H547">
        <v>0</v>
      </c>
      <c r="I547">
        <v>25</v>
      </c>
      <c r="J547">
        <v>10</v>
      </c>
      <c r="K547">
        <v>37276</v>
      </c>
    </row>
    <row r="548" spans="1:11" x14ac:dyDescent="0.3">
      <c r="A548" t="str">
        <f t="shared" si="1"/>
        <v>Unincorporated Lassen County</v>
      </c>
      <c r="B548" s="171" t="s">
        <v>1265</v>
      </c>
      <c r="C548">
        <v>51</v>
      </c>
      <c r="D548">
        <v>72</v>
      </c>
      <c r="E548">
        <v>78</v>
      </c>
      <c r="F548">
        <v>40</v>
      </c>
      <c r="G548">
        <v>5</v>
      </c>
      <c r="H548">
        <v>0</v>
      </c>
      <c r="I548">
        <v>5</v>
      </c>
      <c r="J548">
        <v>0</v>
      </c>
      <c r="K548">
        <v>12246</v>
      </c>
    </row>
    <row r="549" spans="1:11" x14ac:dyDescent="0.3">
      <c r="A549" t="str">
        <f t="shared" si="1"/>
        <v>Unincorporated Los Angeles County</v>
      </c>
      <c r="B549" s="171" t="s">
        <v>783</v>
      </c>
      <c r="C549">
        <v>3712</v>
      </c>
      <c r="D549">
        <v>3293</v>
      </c>
      <c r="E549">
        <v>6035</v>
      </c>
      <c r="F549">
        <v>240</v>
      </c>
      <c r="G549">
        <v>459</v>
      </c>
      <c r="H549">
        <v>88</v>
      </c>
      <c r="I549">
        <v>155</v>
      </c>
      <c r="J549">
        <v>75</v>
      </c>
      <c r="K549">
        <v>588028</v>
      </c>
    </row>
    <row r="550" spans="1:11" x14ac:dyDescent="0.3">
      <c r="A550" t="str">
        <f t="shared" si="1"/>
        <v>Unincorporated Madera County</v>
      </c>
      <c r="B550" s="171" t="s">
        <v>793</v>
      </c>
      <c r="C550">
        <v>156</v>
      </c>
      <c r="D550">
        <v>142</v>
      </c>
      <c r="E550">
        <v>256</v>
      </c>
      <c r="F550">
        <v>20</v>
      </c>
      <c r="G550">
        <v>10</v>
      </c>
      <c r="H550">
        <v>0</v>
      </c>
      <c r="I550">
        <v>10</v>
      </c>
      <c r="J550">
        <v>5</v>
      </c>
      <c r="K550">
        <v>39300</v>
      </c>
    </row>
    <row r="551" spans="1:11" x14ac:dyDescent="0.3">
      <c r="A551" t="str">
        <f t="shared" si="1"/>
        <v>Unincorporated Marin County</v>
      </c>
      <c r="B551" s="171" t="s">
        <v>1266</v>
      </c>
      <c r="C551">
        <v>37</v>
      </c>
      <c r="D551">
        <v>66</v>
      </c>
      <c r="E551">
        <v>65</v>
      </c>
      <c r="F551">
        <v>15</v>
      </c>
      <c r="G551">
        <v>15</v>
      </c>
      <c r="H551">
        <v>0</v>
      </c>
      <c r="I551">
        <v>5</v>
      </c>
      <c r="J551">
        <v>5</v>
      </c>
      <c r="K551">
        <v>20677</v>
      </c>
    </row>
    <row r="552" spans="1:11" x14ac:dyDescent="0.3">
      <c r="A552" t="str">
        <f>_xlfn.CONCAT("Unincorporated ", B552," County")</f>
        <v>Unincorporated Mariposa County</v>
      </c>
      <c r="B552" s="171" t="s">
        <v>1267</v>
      </c>
      <c r="C552">
        <v>47</v>
      </c>
      <c r="D552">
        <v>45</v>
      </c>
      <c r="E552">
        <v>74</v>
      </c>
      <c r="F552">
        <v>15</v>
      </c>
      <c r="G552">
        <v>5</v>
      </c>
      <c r="H552">
        <v>0</v>
      </c>
      <c r="I552">
        <v>5</v>
      </c>
      <c r="J552">
        <v>0</v>
      </c>
      <c r="K552">
        <v>15900</v>
      </c>
    </row>
    <row r="553" spans="1:11" x14ac:dyDescent="0.3">
      <c r="A553" t="str">
        <f t="shared" si="1"/>
        <v>Unincorporated Mendocino County</v>
      </c>
      <c r="B553" s="171" t="s">
        <v>1268</v>
      </c>
      <c r="C553">
        <v>112</v>
      </c>
      <c r="D553">
        <v>109</v>
      </c>
      <c r="E553">
        <v>140</v>
      </c>
      <c r="F553">
        <v>40</v>
      </c>
      <c r="G553">
        <v>5</v>
      </c>
      <c r="H553">
        <v>0</v>
      </c>
      <c r="I553">
        <v>10</v>
      </c>
      <c r="J553">
        <v>0</v>
      </c>
      <c r="K553">
        <v>24018</v>
      </c>
    </row>
    <row r="554" spans="1:11" x14ac:dyDescent="0.3">
      <c r="A554" t="str">
        <f t="shared" si="1"/>
        <v>Unincorporated Merced County</v>
      </c>
      <c r="B554" s="171" t="s">
        <v>819</v>
      </c>
      <c r="C554">
        <v>243</v>
      </c>
      <c r="D554">
        <v>179</v>
      </c>
      <c r="E554">
        <v>392</v>
      </c>
      <c r="F554">
        <v>25</v>
      </c>
      <c r="G554">
        <v>10</v>
      </c>
      <c r="H554">
        <v>0</v>
      </c>
      <c r="I554">
        <v>5</v>
      </c>
      <c r="J554">
        <v>5</v>
      </c>
      <c r="K554">
        <v>49775</v>
      </c>
    </row>
    <row r="555" spans="1:11" x14ac:dyDescent="0.3">
      <c r="A555" t="str">
        <f t="shared" si="1"/>
        <v>Unincorporated Modoc County</v>
      </c>
      <c r="B555" s="171" t="s">
        <v>1269</v>
      </c>
      <c r="C555">
        <v>15</v>
      </c>
      <c r="D555">
        <v>20</v>
      </c>
      <c r="E555">
        <v>25</v>
      </c>
      <c r="F555">
        <v>10</v>
      </c>
      <c r="G555">
        <v>0</v>
      </c>
      <c r="H555">
        <v>0</v>
      </c>
      <c r="I555">
        <v>0</v>
      </c>
      <c r="J555">
        <v>0</v>
      </c>
      <c r="K555">
        <v>1878</v>
      </c>
    </row>
    <row r="556" spans="1:11" x14ac:dyDescent="0.3">
      <c r="A556" t="str">
        <f t="shared" si="1"/>
        <v>Unincorporated Mono County</v>
      </c>
      <c r="B556" s="171" t="s">
        <v>1270</v>
      </c>
      <c r="C556">
        <v>25</v>
      </c>
      <c r="D556">
        <v>30</v>
      </c>
      <c r="E556">
        <v>30</v>
      </c>
      <c r="F556">
        <v>10</v>
      </c>
      <c r="G556">
        <v>0</v>
      </c>
      <c r="H556">
        <v>0</v>
      </c>
      <c r="I556">
        <v>0</v>
      </c>
      <c r="J556">
        <v>0</v>
      </c>
      <c r="K556">
        <v>2743</v>
      </c>
    </row>
    <row r="557" spans="1:11" x14ac:dyDescent="0.3">
      <c r="A557" t="str">
        <f t="shared" si="1"/>
        <v>Unincorporated Monterey County</v>
      </c>
      <c r="B557" s="171" t="s">
        <v>839</v>
      </c>
      <c r="C557">
        <v>208</v>
      </c>
      <c r="D557">
        <v>188</v>
      </c>
      <c r="E557">
        <v>360</v>
      </c>
      <c r="F557">
        <v>25</v>
      </c>
      <c r="G557">
        <v>14</v>
      </c>
      <c r="H557">
        <v>5</v>
      </c>
      <c r="I557">
        <v>5</v>
      </c>
      <c r="J557">
        <v>5</v>
      </c>
      <c r="K557">
        <v>58195</v>
      </c>
    </row>
    <row r="558" spans="1:11" x14ac:dyDescent="0.3">
      <c r="A558" t="str">
        <f t="shared" si="1"/>
        <v>Unincorporated Napa County</v>
      </c>
      <c r="B558" s="171" t="s">
        <v>857</v>
      </c>
      <c r="C558">
        <v>15</v>
      </c>
      <c r="D558">
        <v>20</v>
      </c>
      <c r="E558">
        <v>28</v>
      </c>
      <c r="F558">
        <v>0</v>
      </c>
      <c r="G558">
        <v>0</v>
      </c>
      <c r="H558">
        <v>0</v>
      </c>
      <c r="I558">
        <v>5</v>
      </c>
      <c r="J558">
        <v>0</v>
      </c>
      <c r="K558">
        <v>5145</v>
      </c>
    </row>
    <row r="559" spans="1:11" x14ac:dyDescent="0.3">
      <c r="A559" t="str">
        <f t="shared" si="1"/>
        <v>Unincorporated Nevada County</v>
      </c>
      <c r="B559" s="171" t="s">
        <v>1271</v>
      </c>
      <c r="C559">
        <v>104</v>
      </c>
      <c r="D559">
        <v>136</v>
      </c>
      <c r="E559">
        <v>211</v>
      </c>
      <c r="F559">
        <v>15</v>
      </c>
      <c r="G559">
        <v>10</v>
      </c>
      <c r="H559">
        <v>0</v>
      </c>
      <c r="I559">
        <v>5</v>
      </c>
      <c r="J559">
        <v>0</v>
      </c>
      <c r="K559">
        <v>30957</v>
      </c>
    </row>
    <row r="560" spans="1:11" x14ac:dyDescent="0.3">
      <c r="A560" t="str">
        <f t="shared" si="1"/>
        <v>Unincorporated Orange County</v>
      </c>
      <c r="B560" s="171" t="s">
        <v>889</v>
      </c>
      <c r="C560">
        <v>268</v>
      </c>
      <c r="D560">
        <v>166</v>
      </c>
      <c r="E560">
        <v>420</v>
      </c>
      <c r="F560">
        <v>10</v>
      </c>
      <c r="G560">
        <v>10</v>
      </c>
      <c r="H560">
        <v>0</v>
      </c>
      <c r="I560">
        <v>5</v>
      </c>
      <c r="J560">
        <v>5</v>
      </c>
      <c r="K560">
        <v>68193</v>
      </c>
    </row>
    <row r="561" spans="1:11" x14ac:dyDescent="0.3">
      <c r="A561" t="str">
        <f>_xlfn.CONCAT("Unincorporated ", B561," County")</f>
        <v>Unincorporated Placer County</v>
      </c>
      <c r="B561" s="171" t="s">
        <v>1272</v>
      </c>
      <c r="C561">
        <v>142</v>
      </c>
      <c r="D561">
        <v>157</v>
      </c>
      <c r="E561">
        <v>230</v>
      </c>
      <c r="F561">
        <v>20</v>
      </c>
      <c r="G561">
        <v>15</v>
      </c>
      <c r="H561">
        <v>16</v>
      </c>
      <c r="I561">
        <v>10</v>
      </c>
      <c r="J561">
        <v>0</v>
      </c>
      <c r="K561">
        <v>34385</v>
      </c>
    </row>
    <row r="562" spans="1:11" x14ac:dyDescent="0.3">
      <c r="A562" t="str">
        <f t="shared" si="1"/>
        <v>Unincorporated Plumas County</v>
      </c>
      <c r="B562" s="171" t="s">
        <v>1273</v>
      </c>
      <c r="C562">
        <v>61</v>
      </c>
      <c r="D562">
        <v>82</v>
      </c>
      <c r="E562">
        <v>99</v>
      </c>
      <c r="F562">
        <v>23</v>
      </c>
      <c r="G562">
        <v>5</v>
      </c>
      <c r="H562">
        <v>0</v>
      </c>
      <c r="I562">
        <v>0</v>
      </c>
      <c r="J562">
        <v>5</v>
      </c>
      <c r="K562">
        <v>13138</v>
      </c>
    </row>
    <row r="563" spans="1:11" x14ac:dyDescent="0.3">
      <c r="A563" t="str">
        <f t="shared" si="1"/>
        <v>Unincorporated Riverside County</v>
      </c>
      <c r="B563" s="171" t="s">
        <v>999</v>
      </c>
      <c r="C563">
        <v>1192</v>
      </c>
      <c r="D563">
        <v>1042</v>
      </c>
      <c r="E563">
        <v>1980</v>
      </c>
      <c r="F563">
        <v>84</v>
      </c>
      <c r="G563">
        <v>107</v>
      </c>
      <c r="H563">
        <v>16</v>
      </c>
      <c r="I563">
        <v>65</v>
      </c>
      <c r="J563">
        <v>15</v>
      </c>
      <c r="K563">
        <v>247826</v>
      </c>
    </row>
    <row r="564" spans="1:11" x14ac:dyDescent="0.3">
      <c r="A564" t="str">
        <f t="shared" si="1"/>
        <v>Unincorporated Sacramento County</v>
      </c>
      <c r="B564" s="171" t="s">
        <v>1011</v>
      </c>
      <c r="C564">
        <v>2567</v>
      </c>
      <c r="D564">
        <v>3205</v>
      </c>
      <c r="E564">
        <v>4378</v>
      </c>
      <c r="F564">
        <v>807</v>
      </c>
      <c r="G564">
        <v>414</v>
      </c>
      <c r="H564">
        <v>74</v>
      </c>
      <c r="I564">
        <v>91</v>
      </c>
      <c r="J564">
        <v>67</v>
      </c>
      <c r="K564">
        <v>506300</v>
      </c>
    </row>
    <row r="565" spans="1:11" x14ac:dyDescent="0.3">
      <c r="A565" t="str">
        <f t="shared" si="1"/>
        <v>Unincorporated San Benito County</v>
      </c>
      <c r="B565" s="171" t="s">
        <v>1274</v>
      </c>
      <c r="C565">
        <v>20</v>
      </c>
      <c r="D565">
        <v>15</v>
      </c>
      <c r="E565">
        <v>32</v>
      </c>
      <c r="F565">
        <v>5</v>
      </c>
      <c r="G565">
        <v>5</v>
      </c>
      <c r="H565">
        <v>0</v>
      </c>
      <c r="I565">
        <v>0</v>
      </c>
      <c r="J565">
        <v>0</v>
      </c>
      <c r="K565">
        <v>5451</v>
      </c>
    </row>
    <row r="566" spans="1:11" x14ac:dyDescent="0.3">
      <c r="A566" t="str">
        <f t="shared" si="1"/>
        <v>Unincorporated San Bernardino County</v>
      </c>
      <c r="B566" s="171" t="s">
        <v>1017</v>
      </c>
      <c r="C566">
        <v>528</v>
      </c>
      <c r="D566">
        <v>660</v>
      </c>
      <c r="E566">
        <v>999</v>
      </c>
      <c r="F566">
        <v>86</v>
      </c>
      <c r="G566">
        <v>69</v>
      </c>
      <c r="H566">
        <v>23</v>
      </c>
      <c r="I566">
        <v>60</v>
      </c>
      <c r="J566">
        <v>30</v>
      </c>
      <c r="K566">
        <v>157770</v>
      </c>
    </row>
    <row r="567" spans="1:11" x14ac:dyDescent="0.3">
      <c r="A567" t="str">
        <f t="shared" si="1"/>
        <v>Unincorporated San Diego County</v>
      </c>
      <c r="B567" s="171" t="s">
        <v>1025</v>
      </c>
      <c r="C567">
        <v>2236</v>
      </c>
      <c r="D567">
        <v>2293</v>
      </c>
      <c r="E567">
        <v>3503</v>
      </c>
      <c r="F567">
        <v>209</v>
      </c>
      <c r="G567">
        <v>615</v>
      </c>
      <c r="H567">
        <v>84</v>
      </c>
      <c r="I567">
        <v>110</v>
      </c>
      <c r="J567">
        <v>40</v>
      </c>
      <c r="K567">
        <v>431991</v>
      </c>
    </row>
    <row r="568" spans="1:11" x14ac:dyDescent="0.3">
      <c r="A568" t="str">
        <f t="shared" si="1"/>
        <v>Unincorporated San Joaquin County</v>
      </c>
      <c r="B568" s="171" t="s">
        <v>1037</v>
      </c>
      <c r="C568">
        <v>321</v>
      </c>
      <c r="D568">
        <v>215</v>
      </c>
      <c r="E568">
        <v>452</v>
      </c>
      <c r="F568">
        <v>20</v>
      </c>
      <c r="G568">
        <v>32</v>
      </c>
      <c r="H568">
        <v>16</v>
      </c>
      <c r="I568">
        <v>35</v>
      </c>
      <c r="J568">
        <v>15</v>
      </c>
      <c r="K568">
        <v>53021</v>
      </c>
    </row>
    <row r="569" spans="1:11" x14ac:dyDescent="0.3">
      <c r="A569" t="str">
        <f t="shared" si="1"/>
        <v>Unincorporated San Luis Obispo County</v>
      </c>
      <c r="B569" s="171" t="s">
        <v>1047</v>
      </c>
      <c r="C569">
        <v>295</v>
      </c>
      <c r="D569">
        <v>303</v>
      </c>
      <c r="E569">
        <v>487</v>
      </c>
      <c r="F569">
        <v>63</v>
      </c>
      <c r="G569">
        <v>54</v>
      </c>
      <c r="H569">
        <v>5</v>
      </c>
      <c r="I569">
        <v>10</v>
      </c>
      <c r="J569">
        <v>20</v>
      </c>
      <c r="K569">
        <v>70280</v>
      </c>
    </row>
    <row r="570" spans="1:11" x14ac:dyDescent="0.3">
      <c r="A570" t="str">
        <f t="shared" si="1"/>
        <v>Unincorporated San Mateo County</v>
      </c>
      <c r="B570" s="171" t="s">
        <v>1053</v>
      </c>
      <c r="C570">
        <v>20</v>
      </c>
      <c r="D570">
        <v>35</v>
      </c>
      <c r="E570">
        <v>32</v>
      </c>
      <c r="F570">
        <v>0</v>
      </c>
      <c r="G570">
        <v>0</v>
      </c>
      <c r="H570">
        <v>0</v>
      </c>
      <c r="I570">
        <v>0</v>
      </c>
      <c r="J570">
        <v>5</v>
      </c>
      <c r="K570">
        <v>9834</v>
      </c>
    </row>
    <row r="571" spans="1:11" x14ac:dyDescent="0.3">
      <c r="A571" t="str">
        <f t="shared" si="1"/>
        <v>Unincorporated Santa Barbara County</v>
      </c>
      <c r="B571" s="171" t="s">
        <v>1063</v>
      </c>
      <c r="C571">
        <v>286</v>
      </c>
      <c r="D571">
        <v>356</v>
      </c>
      <c r="E571">
        <v>487</v>
      </c>
      <c r="F571">
        <v>72</v>
      </c>
      <c r="G571">
        <v>51</v>
      </c>
      <c r="H571">
        <v>5</v>
      </c>
      <c r="I571">
        <v>10</v>
      </c>
      <c r="J571">
        <v>10</v>
      </c>
      <c r="K571">
        <v>68796</v>
      </c>
    </row>
    <row r="572" spans="1:11" x14ac:dyDescent="0.3">
      <c r="A572" t="str">
        <f>_xlfn.CONCAT("Unincorporated ", B572," County")</f>
        <v>Unincorporated Santa Clara County</v>
      </c>
      <c r="B572" s="171" t="s">
        <v>1065</v>
      </c>
      <c r="C572">
        <v>20</v>
      </c>
      <c r="D572">
        <v>61</v>
      </c>
      <c r="E572">
        <v>42</v>
      </c>
      <c r="F572">
        <v>5</v>
      </c>
      <c r="G572">
        <v>31</v>
      </c>
      <c r="H572">
        <v>0</v>
      </c>
      <c r="I572">
        <v>0</v>
      </c>
      <c r="J572">
        <v>5</v>
      </c>
      <c r="K572">
        <v>22188</v>
      </c>
    </row>
    <row r="573" spans="1:11" x14ac:dyDescent="0.3">
      <c r="A573" t="str">
        <f t="shared" si="1"/>
        <v>Unincorporated Santa Cruz County</v>
      </c>
      <c r="B573" s="171" t="s">
        <v>1069</v>
      </c>
      <c r="C573">
        <v>165</v>
      </c>
      <c r="D573">
        <v>244</v>
      </c>
      <c r="E573">
        <v>315</v>
      </c>
      <c r="F573">
        <v>71</v>
      </c>
      <c r="G573">
        <v>10</v>
      </c>
      <c r="H573">
        <v>0</v>
      </c>
      <c r="I573">
        <v>5</v>
      </c>
      <c r="J573">
        <v>10</v>
      </c>
      <c r="K573">
        <v>79704</v>
      </c>
    </row>
    <row r="574" spans="1:11" x14ac:dyDescent="0.3">
      <c r="A574" t="str">
        <f t="shared" si="1"/>
        <v>Unincorporated Shasta County</v>
      </c>
      <c r="B574" s="171" t="s">
        <v>1275</v>
      </c>
      <c r="C574">
        <v>135</v>
      </c>
      <c r="D574">
        <v>128</v>
      </c>
      <c r="E574">
        <v>196</v>
      </c>
      <c r="F574">
        <v>40</v>
      </c>
      <c r="G574">
        <v>0</v>
      </c>
      <c r="H574">
        <v>0</v>
      </c>
      <c r="I574">
        <v>5</v>
      </c>
      <c r="J574">
        <v>10</v>
      </c>
      <c r="K574">
        <v>25377</v>
      </c>
    </row>
    <row r="575" spans="1:11" x14ac:dyDescent="0.3">
      <c r="A575" t="str">
        <f t="shared" si="1"/>
        <v>Unincorporated Sierra County</v>
      </c>
      <c r="B575" s="171" t="s">
        <v>1276</v>
      </c>
      <c r="C575">
        <v>15</v>
      </c>
      <c r="D575">
        <v>10</v>
      </c>
      <c r="E575">
        <v>20</v>
      </c>
      <c r="F575">
        <v>5</v>
      </c>
      <c r="G575">
        <v>0</v>
      </c>
      <c r="H575">
        <v>0</v>
      </c>
      <c r="I575">
        <v>0</v>
      </c>
      <c r="J575">
        <v>0</v>
      </c>
      <c r="K575">
        <v>941</v>
      </c>
    </row>
    <row r="576" spans="1:11" x14ac:dyDescent="0.3">
      <c r="A576" t="str">
        <f t="shared" si="1"/>
        <v>Unincorporated Siskiyou County</v>
      </c>
      <c r="B576" s="171" t="s">
        <v>1277</v>
      </c>
      <c r="C576">
        <v>35</v>
      </c>
      <c r="D576">
        <v>30</v>
      </c>
      <c r="E576">
        <v>40</v>
      </c>
      <c r="F576">
        <v>15</v>
      </c>
      <c r="G576">
        <v>0</v>
      </c>
      <c r="H576">
        <v>0</v>
      </c>
      <c r="I576">
        <v>10</v>
      </c>
      <c r="J576">
        <v>0</v>
      </c>
      <c r="K576">
        <v>4974</v>
      </c>
    </row>
    <row r="577" spans="1:11" x14ac:dyDescent="0.3">
      <c r="A577" t="str">
        <f t="shared" si="1"/>
        <v>Unincorporated Solano County</v>
      </c>
      <c r="B577" s="171" t="s">
        <v>1278</v>
      </c>
      <c r="C577">
        <v>10</v>
      </c>
      <c r="D577">
        <v>10</v>
      </c>
      <c r="E577">
        <v>10</v>
      </c>
      <c r="F577">
        <v>5</v>
      </c>
      <c r="G577">
        <v>0</v>
      </c>
      <c r="H577">
        <v>0</v>
      </c>
      <c r="I577">
        <v>0</v>
      </c>
      <c r="J577">
        <v>0</v>
      </c>
      <c r="K577">
        <v>193</v>
      </c>
    </row>
    <row r="578" spans="1:11" x14ac:dyDescent="0.3">
      <c r="A578" t="str">
        <f t="shared" si="1"/>
        <v>Unincorporated Sonoma County</v>
      </c>
      <c r="B578" s="171" t="s">
        <v>1113</v>
      </c>
      <c r="C578">
        <v>76</v>
      </c>
      <c r="D578">
        <v>94</v>
      </c>
      <c r="E578">
        <v>131</v>
      </c>
      <c r="F578">
        <v>20</v>
      </c>
      <c r="G578">
        <v>10</v>
      </c>
      <c r="H578">
        <v>0</v>
      </c>
      <c r="I578">
        <v>25</v>
      </c>
      <c r="J578">
        <v>0</v>
      </c>
      <c r="K578">
        <v>21879</v>
      </c>
    </row>
    <row r="579" spans="1:11" x14ac:dyDescent="0.3">
      <c r="A579" t="str">
        <f t="shared" si="1"/>
        <v>Unincorporated Stanislaus County</v>
      </c>
      <c r="B579" s="171" t="s">
        <v>1279</v>
      </c>
      <c r="C579">
        <v>132</v>
      </c>
      <c r="D579">
        <v>116</v>
      </c>
      <c r="E579">
        <v>212</v>
      </c>
      <c r="F579">
        <v>15</v>
      </c>
      <c r="G579">
        <v>5</v>
      </c>
      <c r="H579">
        <v>0</v>
      </c>
      <c r="I579">
        <v>10</v>
      </c>
      <c r="J579">
        <v>0</v>
      </c>
      <c r="K579">
        <v>29535</v>
      </c>
    </row>
    <row r="580" spans="1:11" x14ac:dyDescent="0.3">
      <c r="A580" t="str">
        <f t="shared" si="1"/>
        <v>Unincorporated Sutter County</v>
      </c>
      <c r="B580" s="171" t="s">
        <v>1280</v>
      </c>
      <c r="C580">
        <v>15</v>
      </c>
      <c r="D580">
        <v>25</v>
      </c>
      <c r="E580">
        <v>45</v>
      </c>
      <c r="F580">
        <v>15</v>
      </c>
      <c r="G580">
        <v>0</v>
      </c>
      <c r="H580">
        <v>0</v>
      </c>
      <c r="I580">
        <v>0</v>
      </c>
      <c r="J580">
        <v>0</v>
      </c>
      <c r="K580">
        <v>7182</v>
      </c>
    </row>
    <row r="581" spans="1:11" x14ac:dyDescent="0.3">
      <c r="A581" t="str">
        <f t="shared" si="1"/>
        <v>Unincorporated Tehama County</v>
      </c>
      <c r="B581" s="171" t="s">
        <v>1143</v>
      </c>
      <c r="C581">
        <v>186</v>
      </c>
      <c r="D581">
        <v>156</v>
      </c>
      <c r="E581">
        <v>280</v>
      </c>
      <c r="F581">
        <v>25</v>
      </c>
      <c r="G581">
        <v>16</v>
      </c>
      <c r="H581">
        <v>0</v>
      </c>
      <c r="I581">
        <v>17</v>
      </c>
      <c r="J581">
        <v>5</v>
      </c>
      <c r="K581">
        <v>22702</v>
      </c>
    </row>
    <row r="582" spans="1:11" x14ac:dyDescent="0.3">
      <c r="A582" t="str">
        <f>_xlfn.CONCAT("Unincorporated ", B582," County")</f>
        <v>Unincorporated Trinity County</v>
      </c>
      <c r="B582" s="171" t="s">
        <v>1281</v>
      </c>
      <c r="C582">
        <v>40</v>
      </c>
      <c r="D582">
        <v>61</v>
      </c>
      <c r="E582">
        <v>78</v>
      </c>
      <c r="F582">
        <v>25</v>
      </c>
      <c r="G582">
        <v>0</v>
      </c>
      <c r="H582">
        <v>0</v>
      </c>
      <c r="I582">
        <v>0</v>
      </c>
      <c r="J582">
        <v>0</v>
      </c>
      <c r="K582">
        <v>12309</v>
      </c>
    </row>
    <row r="583" spans="1:11" x14ac:dyDescent="0.3">
      <c r="A583" t="str">
        <f t="shared" si="1"/>
        <v>Unincorporated Tulare County</v>
      </c>
      <c r="B583" s="171" t="s">
        <v>1161</v>
      </c>
      <c r="C583">
        <v>358</v>
      </c>
      <c r="D583">
        <v>346</v>
      </c>
      <c r="E583">
        <v>608</v>
      </c>
      <c r="F583">
        <v>65</v>
      </c>
      <c r="G583">
        <v>37</v>
      </c>
      <c r="H583">
        <v>5</v>
      </c>
      <c r="I583">
        <v>20</v>
      </c>
      <c r="J583">
        <v>27</v>
      </c>
      <c r="K583">
        <v>71772</v>
      </c>
    </row>
    <row r="584" spans="1:11" x14ac:dyDescent="0.3">
      <c r="A584" t="str">
        <f t="shared" si="1"/>
        <v>Unincorporated Tuolumne County</v>
      </c>
      <c r="B584" s="171" t="s">
        <v>1282</v>
      </c>
      <c r="C584">
        <v>84</v>
      </c>
      <c r="D584">
        <v>79</v>
      </c>
      <c r="E584">
        <v>116</v>
      </c>
      <c r="F584">
        <v>45</v>
      </c>
      <c r="G584">
        <v>35</v>
      </c>
      <c r="H584">
        <v>0</v>
      </c>
      <c r="I584">
        <v>10</v>
      </c>
      <c r="J584">
        <v>0</v>
      </c>
      <c r="K584">
        <v>26738</v>
      </c>
    </row>
    <row r="585" spans="1:11" x14ac:dyDescent="0.3">
      <c r="A585" t="str">
        <f t="shared" si="1"/>
        <v>Unincorporated Ventura County</v>
      </c>
      <c r="B585" s="171" t="s">
        <v>1183</v>
      </c>
      <c r="C585">
        <v>314</v>
      </c>
      <c r="D585">
        <v>255</v>
      </c>
      <c r="E585">
        <v>474</v>
      </c>
      <c r="F585">
        <v>52</v>
      </c>
      <c r="G585">
        <v>14</v>
      </c>
      <c r="H585">
        <v>30</v>
      </c>
      <c r="I585">
        <v>10</v>
      </c>
      <c r="J585">
        <v>10</v>
      </c>
      <c r="K585">
        <v>59237</v>
      </c>
    </row>
    <row r="586" spans="1:11" x14ac:dyDescent="0.3">
      <c r="A586" t="str">
        <f t="shared" si="1"/>
        <v>Unincorporated Yolo County</v>
      </c>
      <c r="B586" s="171" t="s">
        <v>1283</v>
      </c>
      <c r="C586">
        <v>46</v>
      </c>
      <c r="D586">
        <v>41</v>
      </c>
      <c r="E586">
        <v>72</v>
      </c>
      <c r="F586">
        <v>0</v>
      </c>
      <c r="G586">
        <v>10</v>
      </c>
      <c r="H586">
        <v>0</v>
      </c>
      <c r="I586">
        <v>0</v>
      </c>
      <c r="J586">
        <v>5</v>
      </c>
      <c r="K586">
        <v>9152</v>
      </c>
    </row>
    <row r="587" spans="1:11" x14ac:dyDescent="0.3">
      <c r="A587" t="str">
        <f t="shared" si="1"/>
        <v>Unincorporated Yuba County</v>
      </c>
      <c r="B587" s="171" t="s">
        <v>1284</v>
      </c>
      <c r="C587">
        <v>200</v>
      </c>
      <c r="D587">
        <v>179</v>
      </c>
      <c r="E587">
        <v>312</v>
      </c>
      <c r="F587">
        <v>42</v>
      </c>
      <c r="G587">
        <v>29</v>
      </c>
      <c r="H587">
        <v>0</v>
      </c>
      <c r="I587">
        <v>10</v>
      </c>
      <c r="J587">
        <v>0</v>
      </c>
      <c r="K587">
        <v>37974</v>
      </c>
    </row>
    <row r="588" spans="1:11" x14ac:dyDescent="0.3">
      <c r="B588" s="68" t="s">
        <v>1250</v>
      </c>
      <c r="C588">
        <v>18219</v>
      </c>
      <c r="D588">
        <v>18252</v>
      </c>
      <c r="E588">
        <v>29677</v>
      </c>
      <c r="F588">
        <v>3204</v>
      </c>
      <c r="G588">
        <v>2369</v>
      </c>
      <c r="H588">
        <v>410</v>
      </c>
      <c r="I588">
        <v>1036</v>
      </c>
      <c r="J588">
        <v>508</v>
      </c>
      <c r="K588">
        <v>3701560</v>
      </c>
    </row>
  </sheetData>
  <pageMargins left="0.7" right="0.7" top="0.75" bottom="0.75" header="0.3" footer="0.3"/>
  <pageSetup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B9095-3E5D-401E-AF1D-9DBD0DEAC468}">
  <sheetPr>
    <tabColor theme="3"/>
  </sheetPr>
  <dimension ref="A1:J287"/>
  <sheetViews>
    <sheetView zoomScale="80" zoomScaleNormal="80" workbookViewId="0">
      <selection sqref="A1:I1"/>
    </sheetView>
  </sheetViews>
  <sheetFormatPr defaultColWidth="8.44140625" defaultRowHeight="14.4" x14ac:dyDescent="0.3"/>
  <cols>
    <col min="1" max="1" width="36.33203125" customWidth="1"/>
    <col min="2" max="2" width="17.109375" customWidth="1"/>
    <col min="3" max="3" width="17.33203125" customWidth="1"/>
    <col min="4" max="7" width="13.88671875" customWidth="1"/>
    <col min="8" max="8" width="12.109375" style="109" customWidth="1"/>
    <col min="9" max="9" width="92.6640625" style="40" customWidth="1"/>
  </cols>
  <sheetData>
    <row r="1" spans="1:10" s="45" customFormat="1" ht="29.4" customHeight="1" x14ac:dyDescent="0.3">
      <c r="A1" s="348" t="s">
        <v>7</v>
      </c>
      <c r="B1" s="348"/>
      <c r="C1" s="348"/>
      <c r="D1" s="348"/>
      <c r="E1" s="348"/>
      <c r="F1" s="348"/>
      <c r="G1" s="348"/>
      <c r="H1" s="348"/>
      <c r="I1" s="348"/>
      <c r="J1" s="349" t="s">
        <v>162</v>
      </c>
    </row>
    <row r="2" spans="1:10" s="9" customFormat="1" x14ac:dyDescent="0.3">
      <c r="A2" s="350" t="s">
        <v>5</v>
      </c>
      <c r="B2" s="351"/>
      <c r="C2" s="351"/>
      <c r="D2" s="351"/>
      <c r="E2" s="351"/>
      <c r="F2" s="351"/>
      <c r="G2" s="351"/>
      <c r="H2" s="352"/>
      <c r="I2" s="92" t="s">
        <v>6</v>
      </c>
      <c r="J2" s="349"/>
    </row>
    <row r="3" spans="1:10" x14ac:dyDescent="0.3">
      <c r="A3" s="72" t="s">
        <v>0</v>
      </c>
      <c r="B3" s="72" t="str">
        <f>Overview!B2</f>
        <v>Unincorporated Kings County</v>
      </c>
      <c r="C3" s="88"/>
      <c r="D3" s="88"/>
      <c r="E3" s="88"/>
      <c r="F3" s="88"/>
      <c r="G3" s="88"/>
      <c r="H3" s="245"/>
      <c r="I3" s="89"/>
      <c r="J3" s="349"/>
    </row>
    <row r="4" spans="1:10" x14ac:dyDescent="0.3">
      <c r="A4" s="72" t="s">
        <v>2</v>
      </c>
      <c r="B4" s="72" t="str">
        <f>Overview!B3</f>
        <v>Kings County</v>
      </c>
      <c r="C4" s="88"/>
      <c r="D4" s="88"/>
      <c r="E4" s="88"/>
      <c r="F4" s="88"/>
      <c r="G4" s="88"/>
      <c r="H4" s="245"/>
      <c r="I4" s="89"/>
      <c r="J4" s="349"/>
    </row>
    <row r="6" spans="1:10" x14ac:dyDescent="0.3">
      <c r="A6" s="1" t="s">
        <v>163</v>
      </c>
      <c r="I6" s="134" t="s">
        <v>164</v>
      </c>
    </row>
    <row r="7" spans="1:10" ht="28.8" x14ac:dyDescent="0.3">
      <c r="A7" s="41" t="s">
        <v>165</v>
      </c>
      <c r="B7" s="37" t="str">
        <f>B3</f>
        <v>Unincorporated Kings County</v>
      </c>
      <c r="C7" s="37" t="s">
        <v>2473</v>
      </c>
      <c r="D7" s="37" t="str">
        <f>B4</f>
        <v>Kings County</v>
      </c>
      <c r="E7" s="37" t="s">
        <v>2384</v>
      </c>
      <c r="F7" s="37" t="s">
        <v>166</v>
      </c>
    </row>
    <row r="8" spans="1:10" x14ac:dyDescent="0.3">
      <c r="A8" s="42" t="s">
        <v>167</v>
      </c>
      <c r="B8" s="43">
        <f>'Ref. ACS-5-YR'!H65</f>
        <v>32773</v>
      </c>
      <c r="C8" s="44">
        <f>B8/D8</f>
        <v>0.21691045072473361</v>
      </c>
      <c r="D8" s="43">
        <f>'Ref. ACS-5-YR'!R65</f>
        <v>151090</v>
      </c>
      <c r="E8" s="44">
        <f>D8/F8</f>
        <v>3.8400323204202873E-3</v>
      </c>
      <c r="F8" s="43">
        <f>'Ref. ACS-5-YR'!AB65</f>
        <v>39346023</v>
      </c>
      <c r="I8" s="35"/>
    </row>
    <row r="9" spans="1:10" x14ac:dyDescent="0.3">
      <c r="A9" s="45" t="s">
        <v>168</v>
      </c>
      <c r="I9" s="35"/>
    </row>
    <row r="10" spans="1:10" x14ac:dyDescent="0.3">
      <c r="A10" s="45"/>
      <c r="I10" s="35"/>
    </row>
    <row r="11" spans="1:10" x14ac:dyDescent="0.3">
      <c r="A11" s="1" t="s">
        <v>169</v>
      </c>
      <c r="I11" s="35"/>
    </row>
    <row r="12" spans="1:10" x14ac:dyDescent="0.3">
      <c r="A12" s="46"/>
      <c r="B12" s="38">
        <v>1980</v>
      </c>
      <c r="C12" s="38">
        <v>1990</v>
      </c>
      <c r="D12" s="38">
        <v>2000</v>
      </c>
      <c r="E12" s="38">
        <v>2010</v>
      </c>
      <c r="F12" s="38">
        <v>2020</v>
      </c>
      <c r="H12" s="246"/>
      <c r="I12" s="35"/>
    </row>
    <row r="13" spans="1:10" x14ac:dyDescent="0.3">
      <c r="A13" s="11" t="s">
        <v>163</v>
      </c>
      <c r="B13" s="14">
        <f>'Ref. DC-1980'!B5</f>
        <v>33393</v>
      </c>
      <c r="C13" s="14">
        <f>'Ref. DC-1990'!B5</f>
        <v>33816</v>
      </c>
      <c r="D13" s="14">
        <f>'Ref. DC-2000'!B5</f>
        <v>38931</v>
      </c>
      <c r="E13" s="14">
        <f>'Ref. DC-2010'!B8</f>
        <v>34166</v>
      </c>
      <c r="F13" s="14">
        <f>'Ref. DC-2020'!B11</f>
        <v>31423</v>
      </c>
      <c r="H13" s="247"/>
      <c r="I13" s="35"/>
    </row>
    <row r="14" spans="1:10" x14ac:dyDescent="0.3">
      <c r="A14" s="11" t="s">
        <v>170</v>
      </c>
      <c r="B14" s="18"/>
      <c r="C14" s="28">
        <f>(C13-B13)/B13</f>
        <v>1.2667325487377593E-2</v>
      </c>
      <c r="D14" s="28">
        <f t="shared" ref="D14:F14" si="0">(D13-C13)/C13</f>
        <v>0.15125975869410929</v>
      </c>
      <c r="E14" s="28">
        <f t="shared" si="0"/>
        <v>-0.12239603400888752</v>
      </c>
      <c r="F14" s="28">
        <f t="shared" si="0"/>
        <v>-8.028449335596792E-2</v>
      </c>
      <c r="H14" s="248"/>
      <c r="I14" s="35"/>
    </row>
    <row r="15" spans="1:10" x14ac:dyDescent="0.3">
      <c r="A15" s="47" t="s">
        <v>2455</v>
      </c>
      <c r="I15" s="35"/>
    </row>
    <row r="16" spans="1:10" x14ac:dyDescent="0.3">
      <c r="A16" s="45"/>
      <c r="H16" s="248"/>
      <c r="I16" s="35"/>
    </row>
    <row r="17" spans="1:9" x14ac:dyDescent="0.3">
      <c r="A17" s="45"/>
      <c r="H17" s="248"/>
      <c r="I17" s="35"/>
    </row>
    <row r="18" spans="1:9" x14ac:dyDescent="0.3">
      <c r="A18" s="45"/>
      <c r="H18" s="248"/>
      <c r="I18" s="35"/>
    </row>
    <row r="19" spans="1:9" x14ac:dyDescent="0.3">
      <c r="A19" s="45"/>
      <c r="C19" s="48"/>
    </row>
    <row r="20" spans="1:9" x14ac:dyDescent="0.3">
      <c r="A20" s="45"/>
      <c r="C20" s="48"/>
    </row>
    <row r="21" spans="1:9" x14ac:dyDescent="0.3">
      <c r="A21" s="45"/>
      <c r="C21" s="48"/>
      <c r="I21" s="35" t="str">
        <f>A15</f>
        <v>Source: U.S. Census Bureau, Census 1980, 1990, 2000, 2010; Social Explorer tables for Census 2020.</v>
      </c>
    </row>
    <row r="22" spans="1:9" x14ac:dyDescent="0.3">
      <c r="A22" s="1" t="s">
        <v>171</v>
      </c>
      <c r="I22" s="90"/>
    </row>
    <row r="23" spans="1:9" ht="43.95" customHeight="1" x14ac:dyDescent="0.3">
      <c r="A23" s="46" t="s">
        <v>165</v>
      </c>
      <c r="B23" s="49" t="str">
        <f>B3</f>
        <v>Unincorporated Kings County</v>
      </c>
      <c r="C23" s="49" t="s">
        <v>172</v>
      </c>
      <c r="D23" s="49" t="str">
        <f>B4</f>
        <v>Kings County</v>
      </c>
      <c r="E23" s="49" t="s">
        <v>172</v>
      </c>
      <c r="F23" s="49" t="s">
        <v>166</v>
      </c>
      <c r="G23" s="49" t="s">
        <v>172</v>
      </c>
      <c r="H23" s="249"/>
      <c r="I23" s="24"/>
    </row>
    <row r="24" spans="1:9" x14ac:dyDescent="0.3">
      <c r="A24" s="11" t="s">
        <v>173</v>
      </c>
      <c r="B24" s="14">
        <f>B8</f>
        <v>32773</v>
      </c>
      <c r="C24" s="51"/>
      <c r="D24" s="14">
        <f>D8</f>
        <v>151090</v>
      </c>
      <c r="E24" s="51"/>
      <c r="F24" s="14">
        <f>F8</f>
        <v>39346023</v>
      </c>
      <c r="G24" s="51"/>
      <c r="H24" s="250"/>
      <c r="I24" s="35"/>
    </row>
    <row r="25" spans="1:9" x14ac:dyDescent="0.3">
      <c r="A25" s="11" t="s">
        <v>174</v>
      </c>
      <c r="B25" s="14">
        <f>'Ref. ACS-5-YR'!H8</f>
        <v>17444</v>
      </c>
      <c r="C25" s="51">
        <f>'Ref. ACS-5-YR'!I8</f>
        <v>0.53226741525035881</v>
      </c>
      <c r="D25" s="14">
        <f>'Ref. ACS-5-YR'!R8</f>
        <v>83210</v>
      </c>
      <c r="E25" s="51">
        <f>'Ref. ACS-5-YR'!S8</f>
        <v>0.55073135217420077</v>
      </c>
      <c r="F25" s="14">
        <f>'Ref. ACS-5-YR'!AB8</f>
        <v>19562882</v>
      </c>
      <c r="G25" s="51">
        <f>'Ref. ACS-5-YR'!AC8</f>
        <v>0.497</v>
      </c>
      <c r="H25" s="250"/>
      <c r="I25" s="35"/>
    </row>
    <row r="26" spans="1:9" x14ac:dyDescent="0.3">
      <c r="A26" s="11" t="s">
        <v>175</v>
      </c>
      <c r="B26" s="14">
        <f>'Ref. ACS-5-YR'!H9</f>
        <v>1447</v>
      </c>
      <c r="C26" s="51">
        <f>'Ref. ACS-5-YR'!I9</f>
        <v>4.4152198456046135E-2</v>
      </c>
      <c r="D26" s="14">
        <f>'Ref. ACS-5-YR'!R9</f>
        <v>5921</v>
      </c>
      <c r="E26" s="51">
        <f>'Ref. ACS-5-YR'!S9</f>
        <v>3.9188563108081276E-2</v>
      </c>
      <c r="F26" s="14">
        <f>'Ref. ACS-5-YR'!AB9</f>
        <v>1233088</v>
      </c>
      <c r="G26" s="51">
        <f>'Ref. ACS-5-YR'!AC9</f>
        <v>3.1E-2</v>
      </c>
      <c r="H26" s="250"/>
      <c r="I26" s="35"/>
    </row>
    <row r="27" spans="1:9" x14ac:dyDescent="0.3">
      <c r="A27" s="11" t="s">
        <v>176</v>
      </c>
      <c r="B27" s="14">
        <f>'Ref. ACS-5-YR'!H10</f>
        <v>1408</v>
      </c>
      <c r="C27" s="51">
        <f>'Ref. ACS-5-YR'!I10</f>
        <v>4.2962194489366244E-2</v>
      </c>
      <c r="D27" s="14">
        <f>'Ref. ACS-5-YR'!R10</f>
        <v>5372</v>
      </c>
      <c r="E27" s="51">
        <f>'Ref. ACS-5-YR'!S10</f>
        <v>3.5554967238070022E-2</v>
      </c>
      <c r="F27" s="14">
        <f>'Ref. ACS-5-YR'!AB10</f>
        <v>1242495</v>
      </c>
      <c r="G27" s="51">
        <f>'Ref. ACS-5-YR'!AC10</f>
        <v>3.2000000000000001E-2</v>
      </c>
      <c r="H27" s="250"/>
    </row>
    <row r="28" spans="1:9" x14ac:dyDescent="0.3">
      <c r="A28" s="11" t="s">
        <v>177</v>
      </c>
      <c r="B28" s="14">
        <f>'Ref. ACS-5-YR'!H11</f>
        <v>1485</v>
      </c>
      <c r="C28" s="51">
        <f>'Ref. ACS-5-YR'!I11</f>
        <v>4.531168950050346E-2</v>
      </c>
      <c r="D28" s="14">
        <f>'Ref. ACS-5-YR'!R11</f>
        <v>6350</v>
      </c>
      <c r="E28" s="51">
        <f>'Ref. ACS-5-YR'!S11</f>
        <v>4.2027930372625588E-2</v>
      </c>
      <c r="F28" s="14">
        <f>'Ref. ACS-5-YR'!AB11</f>
        <v>1328272</v>
      </c>
      <c r="G28" s="51">
        <f>'Ref. ACS-5-YR'!AC11</f>
        <v>3.4000000000000002E-2</v>
      </c>
      <c r="H28" s="250"/>
    </row>
    <row r="29" spans="1:9" x14ac:dyDescent="0.3">
      <c r="A29" s="11" t="s">
        <v>178</v>
      </c>
      <c r="B29" s="14">
        <f>'Ref. ACS-5-YR'!H12</f>
        <v>663</v>
      </c>
      <c r="C29" s="51">
        <f>'Ref. ACS-5-YR'!I12</f>
        <v>2.023006743355811E-2</v>
      </c>
      <c r="D29" s="14">
        <f>'Ref. ACS-5-YR'!R12</f>
        <v>3220</v>
      </c>
      <c r="E29" s="51">
        <f>'Ref. ACS-5-YR'!S12</f>
        <v>2.1311800913362898E-2</v>
      </c>
      <c r="F29" s="14">
        <f>'Ref. ACS-5-YR'!AB12</f>
        <v>774841</v>
      </c>
      <c r="G29" s="51">
        <f>'Ref. ACS-5-YR'!AC12</f>
        <v>0.02</v>
      </c>
      <c r="H29" s="250"/>
      <c r="I29" s="35"/>
    </row>
    <row r="30" spans="1:9" x14ac:dyDescent="0.3">
      <c r="A30" s="11" t="s">
        <v>179</v>
      </c>
      <c r="B30" s="14">
        <f>'Ref. ACS-5-YR'!H13</f>
        <v>725</v>
      </c>
      <c r="C30" s="51">
        <f>'Ref. ACS-5-YR'!I13</f>
        <v>2.2121868611356909E-2</v>
      </c>
      <c r="D30" s="14">
        <f>'Ref. ACS-5-YR'!R13</f>
        <v>2188</v>
      </c>
      <c r="E30" s="51">
        <f>'Ref. ACS-5-YR'!S13</f>
        <v>1.448143490634721E-2</v>
      </c>
      <c r="F30" s="14">
        <f>'Ref. ACS-5-YR'!AB13</f>
        <v>525740</v>
      </c>
      <c r="G30" s="51">
        <f>'Ref. ACS-5-YR'!AC13</f>
        <v>1.2999999999999999E-2</v>
      </c>
      <c r="H30" s="250"/>
      <c r="I30" s="35"/>
    </row>
    <row r="31" spans="1:9" x14ac:dyDescent="0.3">
      <c r="A31" s="11" t="s">
        <v>180</v>
      </c>
      <c r="B31" s="14">
        <f>'Ref. ACS-5-YR'!H14</f>
        <v>429</v>
      </c>
      <c r="C31" s="51">
        <f>'Ref. ACS-5-YR'!I14</f>
        <v>1.3090043633478779E-2</v>
      </c>
      <c r="D31" s="14">
        <f>'Ref. ACS-5-YR'!R14</f>
        <v>1456</v>
      </c>
      <c r="E31" s="51">
        <f>'Ref. ACS-5-YR'!S14</f>
        <v>9.6366404129988748E-3</v>
      </c>
      <c r="F31" s="14">
        <f>'Ref. ACS-5-YR'!AB14</f>
        <v>285907</v>
      </c>
      <c r="G31" s="51">
        <f>'Ref. ACS-5-YR'!AC14</f>
        <v>7.0000000000000001E-3</v>
      </c>
      <c r="H31" s="250"/>
      <c r="I31" s="35"/>
    </row>
    <row r="32" spans="1:9" x14ac:dyDescent="0.3">
      <c r="A32" s="11" t="s">
        <v>181</v>
      </c>
      <c r="B32" s="14">
        <f>'Ref. ACS-5-YR'!H15</f>
        <v>672</v>
      </c>
      <c r="C32" s="51">
        <f>'Ref. ACS-5-YR'!I15</f>
        <v>2.0504683733561162E-2</v>
      </c>
      <c r="D32" s="14">
        <f>'Ref. ACS-5-YR'!R15</f>
        <v>1573</v>
      </c>
      <c r="E32" s="51">
        <f>'Ref. ACS-5-YR'!S15</f>
        <v>1.0411013303329142E-2</v>
      </c>
      <c r="F32" s="14">
        <f>'Ref. ACS-5-YR'!AB15</f>
        <v>281350</v>
      </c>
      <c r="G32" s="51">
        <f>'Ref. ACS-5-YR'!AC15</f>
        <v>7.0000000000000001E-3</v>
      </c>
      <c r="H32" s="250"/>
      <c r="I32" s="35"/>
    </row>
    <row r="33" spans="1:9" x14ac:dyDescent="0.3">
      <c r="A33" s="11" t="s">
        <v>182</v>
      </c>
      <c r="B33" s="14">
        <f>'Ref. ACS-5-YR'!H16</f>
        <v>1198</v>
      </c>
      <c r="C33" s="51">
        <f>'Ref. ACS-5-YR'!I16</f>
        <v>3.6554480822628382E-2</v>
      </c>
      <c r="D33" s="14">
        <f>'Ref. ACS-5-YR'!R16</f>
        <v>4427</v>
      </c>
      <c r="E33" s="51">
        <f>'Ref. ACS-5-YR'!S16</f>
        <v>2.9300416970017871E-2</v>
      </c>
      <c r="F33" s="14">
        <f>'Ref. ACS-5-YR'!AB16</f>
        <v>821103</v>
      </c>
      <c r="G33" s="51">
        <f>'Ref. ACS-5-YR'!AC16</f>
        <v>2.1000000000000001E-2</v>
      </c>
      <c r="H33" s="250"/>
      <c r="I33" s="35"/>
    </row>
    <row r="34" spans="1:9" x14ac:dyDescent="0.3">
      <c r="A34" s="11" t="s">
        <v>183</v>
      </c>
      <c r="B34" s="14">
        <f>'Ref. ACS-5-YR'!H17</f>
        <v>1498</v>
      </c>
      <c r="C34" s="51">
        <f>'Ref. ACS-5-YR'!I17</f>
        <v>4.5708357489396757E-2</v>
      </c>
      <c r="D34" s="14">
        <f>'Ref. ACS-5-YR'!R17</f>
        <v>7921</v>
      </c>
      <c r="E34" s="51">
        <f>'Ref. ACS-5-YR'!S17</f>
        <v>5.2425706532530279E-2</v>
      </c>
      <c r="F34" s="14">
        <f>'Ref. ACS-5-YR'!AB17</f>
        <v>1594429</v>
      </c>
      <c r="G34" s="51">
        <f>'Ref. ACS-5-YR'!AC17</f>
        <v>4.1000000000000002E-2</v>
      </c>
      <c r="H34" s="250"/>
      <c r="I34" s="35"/>
    </row>
    <row r="35" spans="1:9" x14ac:dyDescent="0.3">
      <c r="A35" s="11" t="s">
        <v>184</v>
      </c>
      <c r="B35" s="14">
        <f>'Ref. ACS-5-YR'!H18</f>
        <v>1418</v>
      </c>
      <c r="C35" s="51">
        <f>'Ref. ACS-5-YR'!I18</f>
        <v>4.3267323711591858E-2</v>
      </c>
      <c r="D35" s="14">
        <f>'Ref. ACS-5-YR'!R18</f>
        <v>7250</v>
      </c>
      <c r="E35" s="51">
        <f>'Ref. ACS-5-YR'!S18</f>
        <v>4.7984644913627639E-2</v>
      </c>
      <c r="F35" s="14">
        <f>'Ref. ACS-5-YR'!AB18</f>
        <v>1505530</v>
      </c>
      <c r="G35" s="51">
        <f>'Ref. ACS-5-YR'!AC18</f>
        <v>3.7999999999999999E-2</v>
      </c>
      <c r="H35" s="250"/>
      <c r="I35" s="35"/>
    </row>
    <row r="36" spans="1:9" x14ac:dyDescent="0.3">
      <c r="A36" s="11" t="s">
        <v>185</v>
      </c>
      <c r="B36" s="14">
        <f>'Ref. ACS-5-YR'!H19</f>
        <v>896</v>
      </c>
      <c r="C36" s="51">
        <f>'Ref. ACS-5-YR'!I19</f>
        <v>2.7339578311414883E-2</v>
      </c>
      <c r="D36" s="14">
        <f>'Ref. ACS-5-YR'!R19</f>
        <v>6819</v>
      </c>
      <c r="E36" s="51">
        <f>'Ref. ACS-5-YR'!S19</f>
        <v>4.5132040505658881E-2</v>
      </c>
      <c r="F36" s="14">
        <f>'Ref. ACS-5-YR'!AB19</f>
        <v>1377089</v>
      </c>
      <c r="G36" s="51">
        <f>'Ref. ACS-5-YR'!AC19</f>
        <v>3.5000000000000003E-2</v>
      </c>
      <c r="H36" s="250"/>
      <c r="I36" s="35"/>
    </row>
    <row r="37" spans="1:9" x14ac:dyDescent="0.3">
      <c r="A37" s="11" t="s">
        <v>186</v>
      </c>
      <c r="B37" s="14">
        <f>'Ref. ACS-5-YR'!H20</f>
        <v>1009</v>
      </c>
      <c r="C37" s="51">
        <f>'Ref. ACS-5-YR'!I20</f>
        <v>3.0787538522564321E-2</v>
      </c>
      <c r="D37" s="14">
        <f>'Ref. ACS-5-YR'!R20</f>
        <v>5706</v>
      </c>
      <c r="E37" s="51">
        <f>'Ref. ACS-5-YR'!S20</f>
        <v>3.776557018995301E-2</v>
      </c>
      <c r="F37" s="14">
        <f>'Ref. ACS-5-YR'!AB20</f>
        <v>1265725</v>
      </c>
      <c r="G37" s="51">
        <f>'Ref. ACS-5-YR'!AC20</f>
        <v>3.2000000000000001E-2</v>
      </c>
      <c r="H37" s="250"/>
      <c r="I37" s="35"/>
    </row>
    <row r="38" spans="1:9" x14ac:dyDescent="0.3">
      <c r="A38" s="11" t="s">
        <v>187</v>
      </c>
      <c r="B38" s="14">
        <f>'Ref. ACS-5-YR'!H21</f>
        <v>1084</v>
      </c>
      <c r="C38" s="51">
        <f>'Ref. ACS-5-YR'!I21</f>
        <v>3.30760076892564E-2</v>
      </c>
      <c r="D38" s="14">
        <f>'Ref. ACS-5-YR'!R21</f>
        <v>5396</v>
      </c>
      <c r="E38" s="51">
        <f>'Ref. ACS-5-YR'!S21</f>
        <v>3.5713812959163413E-2</v>
      </c>
      <c r="F38" s="14">
        <f>'Ref. ACS-5-YR'!AB21</f>
        <v>1264479</v>
      </c>
      <c r="G38" s="51">
        <f>'Ref. ACS-5-YR'!AC21</f>
        <v>3.2000000000000001E-2</v>
      </c>
      <c r="H38" s="250"/>
      <c r="I38" s="35"/>
    </row>
    <row r="39" spans="1:9" x14ac:dyDescent="0.3">
      <c r="A39" s="11" t="s">
        <v>188</v>
      </c>
      <c r="B39" s="14">
        <f>'Ref. ACS-5-YR'!H22</f>
        <v>616</v>
      </c>
      <c r="C39" s="51">
        <f>'Ref. ACS-5-YR'!I22</f>
        <v>1.8795960089097733E-2</v>
      </c>
      <c r="D39" s="14">
        <f>'Ref. ACS-5-YR'!R22</f>
        <v>4742</v>
      </c>
      <c r="E39" s="51">
        <f>'Ref. ACS-5-YR'!S22</f>
        <v>3.1385267059368588E-2</v>
      </c>
      <c r="F39" s="14">
        <f>'Ref. ACS-5-YR'!AB22</f>
        <v>1245267</v>
      </c>
      <c r="G39" s="51">
        <f>'Ref. ACS-5-YR'!AC22</f>
        <v>3.2000000000000001E-2</v>
      </c>
      <c r="H39" s="250"/>
      <c r="I39" s="35"/>
    </row>
    <row r="40" spans="1:9" x14ac:dyDescent="0.3">
      <c r="A40" s="11" t="s">
        <v>189</v>
      </c>
      <c r="B40" s="14">
        <f>'Ref. ACS-5-YR'!H23</f>
        <v>656</v>
      </c>
      <c r="C40" s="51">
        <f>'Ref. ACS-5-YR'!I23</f>
        <v>2.0016476978000183E-2</v>
      </c>
      <c r="D40" s="14">
        <f>'Ref. ACS-5-YR'!R23</f>
        <v>4197</v>
      </c>
      <c r="E40" s="51">
        <f>'Ref. ACS-5-YR'!S23</f>
        <v>2.7778145476206235E-2</v>
      </c>
      <c r="F40" s="14">
        <f>'Ref. ACS-5-YR'!AB23</f>
        <v>1216743</v>
      </c>
      <c r="G40" s="51">
        <f>'Ref. ACS-5-YR'!AC23</f>
        <v>3.1E-2</v>
      </c>
      <c r="H40" s="250"/>
      <c r="I40" s="35"/>
    </row>
    <row r="41" spans="1:9" x14ac:dyDescent="0.3">
      <c r="A41" s="11" t="s">
        <v>190</v>
      </c>
      <c r="B41" s="14">
        <f>'Ref. ACS-5-YR'!H24</f>
        <v>342</v>
      </c>
      <c r="C41" s="51">
        <f>'Ref. ACS-5-YR'!I24</f>
        <v>1.0435419400115949E-2</v>
      </c>
      <c r="D41" s="14">
        <f>'Ref. ACS-5-YR'!R24</f>
        <v>1661</v>
      </c>
      <c r="E41" s="51">
        <f>'Ref. ACS-5-YR'!S24</f>
        <v>1.0993447614004897E-2</v>
      </c>
      <c r="F41" s="14">
        <f>'Ref. ACS-5-YR'!AB24</f>
        <v>470895</v>
      </c>
      <c r="G41" s="51">
        <f>'Ref. ACS-5-YR'!AC24</f>
        <v>1.2E-2</v>
      </c>
      <c r="H41" s="250"/>
      <c r="I41" s="35"/>
    </row>
    <row r="42" spans="1:9" x14ac:dyDescent="0.3">
      <c r="A42" s="11" t="s">
        <v>191</v>
      </c>
      <c r="B42" s="14">
        <f>'Ref. ACS-5-YR'!H25</f>
        <v>387</v>
      </c>
      <c r="C42" s="51">
        <f>'Ref. ACS-5-YR'!I25</f>
        <v>1.1808500900131205E-2</v>
      </c>
      <c r="D42" s="14">
        <f>'Ref. ACS-5-YR'!R25</f>
        <v>1784</v>
      </c>
      <c r="E42" s="51">
        <f>'Ref. ACS-5-YR'!S25</f>
        <v>1.1807531934608512E-2</v>
      </c>
      <c r="F42" s="14">
        <f>'Ref. ACS-5-YR'!AB25</f>
        <v>618484</v>
      </c>
      <c r="G42" s="51">
        <f>'Ref. ACS-5-YR'!AC25</f>
        <v>1.6E-2</v>
      </c>
      <c r="H42" s="250"/>
      <c r="I42" s="35"/>
    </row>
    <row r="43" spans="1:9" x14ac:dyDescent="0.3">
      <c r="A43" s="11" t="s">
        <v>192</v>
      </c>
      <c r="B43" s="14">
        <f>'Ref. ACS-5-YR'!H26</f>
        <v>244</v>
      </c>
      <c r="C43" s="51">
        <f>'Ref. ACS-5-YR'!I26</f>
        <v>7.4451530223049464E-3</v>
      </c>
      <c r="D43" s="14">
        <f>'Ref. ACS-5-YR'!R26</f>
        <v>1241</v>
      </c>
      <c r="E43" s="51">
        <f>'Ref. ACS-5-YR'!S26</f>
        <v>8.2136474948706073E-3</v>
      </c>
      <c r="F43" s="14">
        <f>'Ref. ACS-5-YR'!AB26</f>
        <v>378972</v>
      </c>
      <c r="G43" s="51">
        <f>'Ref. ACS-5-YR'!AC26</f>
        <v>0.01</v>
      </c>
      <c r="H43" s="250"/>
      <c r="I43" s="35"/>
    </row>
    <row r="44" spans="1:9" x14ac:dyDescent="0.3">
      <c r="A44" s="11" t="s">
        <v>193</v>
      </c>
      <c r="B44" s="14">
        <f>'Ref. ACS-5-YR'!H27</f>
        <v>232</v>
      </c>
      <c r="C44" s="51">
        <f>'Ref. ACS-5-YR'!I27</f>
        <v>7.0789979556342107E-3</v>
      </c>
      <c r="D44" s="14">
        <f>'Ref. ACS-5-YR'!R27</f>
        <v>1437</v>
      </c>
      <c r="E44" s="51">
        <f>'Ref. ACS-5-YR'!S27</f>
        <v>9.5108875504666089E-3</v>
      </c>
      <c r="F44" s="14">
        <f>'Ref. ACS-5-YR'!AB27</f>
        <v>499096</v>
      </c>
      <c r="G44" s="51">
        <f>'Ref. ACS-5-YR'!AC27</f>
        <v>1.2999999999999999E-2</v>
      </c>
      <c r="H44" s="250"/>
      <c r="I44" s="35"/>
    </row>
    <row r="45" spans="1:9" x14ac:dyDescent="0.3">
      <c r="A45" s="11" t="s">
        <v>194</v>
      </c>
      <c r="B45" s="14">
        <f>'Ref. ACS-5-YR'!H28</f>
        <v>461</v>
      </c>
      <c r="C45" s="51">
        <f>'Ref. ACS-5-YR'!I28</f>
        <v>1.4066457144600739E-2</v>
      </c>
      <c r="D45" s="14">
        <f>'Ref. ACS-5-YR'!R28</f>
        <v>1780</v>
      </c>
      <c r="E45" s="51">
        <f>'Ref. ACS-5-YR'!S28</f>
        <v>1.1781057647759614E-2</v>
      </c>
      <c r="F45" s="14">
        <f>'Ref. ACS-5-YR'!AB28</f>
        <v>643905</v>
      </c>
      <c r="G45" s="51">
        <f>'Ref. ACS-5-YR'!AC28</f>
        <v>1.6E-2</v>
      </c>
      <c r="H45" s="250"/>
      <c r="I45" s="35"/>
    </row>
    <row r="46" spans="1:9" x14ac:dyDescent="0.3">
      <c r="A46" s="11" t="s">
        <v>195</v>
      </c>
      <c r="B46" s="14">
        <f>'Ref. ACS-5-YR'!H29</f>
        <v>247</v>
      </c>
      <c r="C46" s="51">
        <f>'Ref. ACS-5-YR'!I29</f>
        <v>7.5366917889726267E-3</v>
      </c>
      <c r="D46" s="14">
        <f>'Ref. ACS-5-YR'!R29</f>
        <v>1202</v>
      </c>
      <c r="E46" s="51">
        <f>'Ref. ACS-5-YR'!S29</f>
        <v>7.9555231980938512E-3</v>
      </c>
      <c r="F46" s="14">
        <f>'Ref. ACS-5-YR'!AB29</f>
        <v>427222</v>
      </c>
      <c r="G46" s="51">
        <f>'Ref. ACS-5-YR'!AC29</f>
        <v>1.0999999999999999E-2</v>
      </c>
      <c r="H46" s="250"/>
      <c r="I46" s="35"/>
    </row>
    <row r="47" spans="1:9" x14ac:dyDescent="0.3">
      <c r="A47" s="11" t="s">
        <v>196</v>
      </c>
      <c r="B47" s="14">
        <f>'Ref. ACS-5-YR'!H30</f>
        <v>199</v>
      </c>
      <c r="C47" s="51">
        <f>'Ref. ACS-5-YR'!I30</f>
        <v>6.0720715222896899E-3</v>
      </c>
      <c r="D47" s="14">
        <f>'Ref. ACS-5-YR'!R30</f>
        <v>902</v>
      </c>
      <c r="E47" s="51">
        <f>'Ref. ACS-5-YR'!S30</f>
        <v>5.969951684426501E-3</v>
      </c>
      <c r="F47" s="14">
        <f>'Ref. ACS-5-YR'!AB30</f>
        <v>278926</v>
      </c>
      <c r="G47" s="51">
        <f>'Ref. ACS-5-YR'!AC30</f>
        <v>7.0000000000000001E-3</v>
      </c>
      <c r="H47" s="250"/>
      <c r="I47" s="35"/>
    </row>
    <row r="48" spans="1:9" x14ac:dyDescent="0.3">
      <c r="A48" s="11" t="s">
        <v>197</v>
      </c>
      <c r="B48" s="14">
        <f>'Ref. ACS-5-YR'!H31</f>
        <v>128</v>
      </c>
      <c r="C48" s="51">
        <f>'Ref. ACS-5-YR'!I31</f>
        <v>3.9056540444878407E-3</v>
      </c>
      <c r="D48" s="14">
        <f>'Ref. ACS-5-YR'!R31</f>
        <v>665</v>
      </c>
      <c r="E48" s="51">
        <f>'Ref. ACS-5-YR'!S31</f>
        <v>4.4013501886292937E-3</v>
      </c>
      <c r="F48" s="14">
        <f>'Ref. ACS-5-YR'!AB31</f>
        <v>283324</v>
      </c>
      <c r="G48" s="51">
        <f>'Ref. ACS-5-YR'!AC31</f>
        <v>7.0000000000000001E-3</v>
      </c>
      <c r="H48" s="250"/>
      <c r="I48" s="35"/>
    </row>
    <row r="49" spans="1:9" x14ac:dyDescent="0.3">
      <c r="A49" s="11" t="s">
        <v>198</v>
      </c>
      <c r="B49" s="14">
        <f>'Ref. ACS-5-YR'!H32</f>
        <v>15329</v>
      </c>
      <c r="C49" s="51">
        <f>'Ref. ACS-5-YR'!I32</f>
        <v>0.46773258474964147</v>
      </c>
      <c r="D49" s="14">
        <f>'Ref. ACS-5-YR'!R32</f>
        <v>67880</v>
      </c>
      <c r="E49" s="51">
        <f>'Ref. ACS-5-YR'!S32</f>
        <v>0.44926864782579917</v>
      </c>
      <c r="F49" s="14">
        <f>'Ref. ACS-5-YR'!AB32</f>
        <v>19783141</v>
      </c>
      <c r="G49" s="51">
        <f>'Ref. ACS-5-YR'!AC32</f>
        <v>0.503</v>
      </c>
      <c r="H49" s="250"/>
      <c r="I49" s="35"/>
    </row>
    <row r="50" spans="1:9" x14ac:dyDescent="0.3">
      <c r="A50" s="11" t="s">
        <v>175</v>
      </c>
      <c r="B50" s="14">
        <f>'Ref. ACS-5-YR'!H33</f>
        <v>1265</v>
      </c>
      <c r="C50" s="51">
        <f>'Ref. ACS-5-YR'!I33</f>
        <v>3.8598846611539971E-2</v>
      </c>
      <c r="D50" s="14">
        <f>'Ref. ACS-5-YR'!R33</f>
        <v>5540</v>
      </c>
      <c r="E50" s="51">
        <f>'Ref. ACS-5-YR'!S33</f>
        <v>3.6666887285723739E-2</v>
      </c>
      <c r="F50" s="14">
        <f>'Ref. ACS-5-YR'!AB33</f>
        <v>1175994</v>
      </c>
      <c r="G50" s="51">
        <f>'Ref. ACS-5-YR'!AC33</f>
        <v>0.03</v>
      </c>
      <c r="H50" s="250"/>
      <c r="I50" s="35"/>
    </row>
    <row r="51" spans="1:9" x14ac:dyDescent="0.3">
      <c r="A51" s="11" t="s">
        <v>176</v>
      </c>
      <c r="B51" s="14">
        <f>'Ref. ACS-5-YR'!H34</f>
        <v>1321</v>
      </c>
      <c r="C51" s="51">
        <f>'Ref. ACS-5-YR'!I34</f>
        <v>4.03075702560034E-2</v>
      </c>
      <c r="D51" s="14">
        <f>'Ref. ACS-5-YR'!R34</f>
        <v>5274</v>
      </c>
      <c r="E51" s="51">
        <f>'Ref. ACS-5-YR'!S34</f>
        <v>3.4906347210272026E-2</v>
      </c>
      <c r="F51" s="14">
        <f>'Ref. ACS-5-YR'!AB34</f>
        <v>1189152</v>
      </c>
      <c r="G51" s="51">
        <f>'Ref. ACS-5-YR'!AC34</f>
        <v>0.03</v>
      </c>
      <c r="H51" s="250"/>
      <c r="I51" s="35"/>
    </row>
    <row r="52" spans="1:9" x14ac:dyDescent="0.3">
      <c r="A52" s="11" t="s">
        <v>177</v>
      </c>
      <c r="B52" s="14">
        <f>'Ref. ACS-5-YR'!H35</f>
        <v>1490</v>
      </c>
      <c r="C52" s="51">
        <f>'Ref. ACS-5-YR'!I35</f>
        <v>4.5464254111616247E-2</v>
      </c>
      <c r="D52" s="14">
        <f>'Ref. ACS-5-YR'!R35</f>
        <v>6184</v>
      </c>
      <c r="E52" s="51">
        <f>'Ref. ACS-5-YR'!S35</f>
        <v>4.0929247468396317E-2</v>
      </c>
      <c r="F52" s="14">
        <f>'Ref. ACS-5-YR'!AB35</f>
        <v>1269171</v>
      </c>
      <c r="G52" s="51">
        <f>'Ref. ACS-5-YR'!AC35</f>
        <v>3.2000000000000001E-2</v>
      </c>
      <c r="H52" s="250"/>
      <c r="I52" s="35"/>
    </row>
    <row r="53" spans="1:9" x14ac:dyDescent="0.3">
      <c r="A53" s="11" t="s">
        <v>178</v>
      </c>
      <c r="B53" s="14">
        <f>'Ref. ACS-5-YR'!H36</f>
        <v>650</v>
      </c>
      <c r="C53" s="51">
        <f>'Ref. ACS-5-YR'!I36</f>
        <v>1.9833399444664807E-2</v>
      </c>
      <c r="D53" s="14">
        <f>'Ref. ACS-5-YR'!R36</f>
        <v>3062</v>
      </c>
      <c r="E53" s="51">
        <f>'Ref. ACS-5-YR'!S36</f>
        <v>2.0266066582831425E-2</v>
      </c>
      <c r="F53" s="14">
        <f>'Ref. ACS-5-YR'!AB36</f>
        <v>743628</v>
      </c>
      <c r="G53" s="51">
        <f>'Ref. ACS-5-YR'!AC36</f>
        <v>1.9E-2</v>
      </c>
      <c r="H53" s="250"/>
      <c r="I53" s="35"/>
    </row>
    <row r="54" spans="1:9" x14ac:dyDescent="0.3">
      <c r="A54" s="11" t="s">
        <v>179</v>
      </c>
      <c r="B54" s="14">
        <f>'Ref. ACS-5-YR'!H37</f>
        <v>461</v>
      </c>
      <c r="C54" s="51">
        <f>'Ref. ACS-5-YR'!I37</f>
        <v>1.4066457144600739E-2</v>
      </c>
      <c r="D54" s="14">
        <f>'Ref. ACS-5-YR'!R37</f>
        <v>1861</v>
      </c>
      <c r="E54" s="51">
        <f>'Ref. ACS-5-YR'!S37</f>
        <v>1.2317161956449798E-2</v>
      </c>
      <c r="F54" s="14">
        <f>'Ref. ACS-5-YR'!AB37</f>
        <v>503863</v>
      </c>
      <c r="G54" s="51">
        <f>'Ref. ACS-5-YR'!AC37</f>
        <v>1.2999999999999999E-2</v>
      </c>
      <c r="H54" s="250"/>
      <c r="I54" s="35"/>
    </row>
    <row r="55" spans="1:9" x14ac:dyDescent="0.3">
      <c r="A55" s="11" t="s">
        <v>180</v>
      </c>
      <c r="B55" s="14">
        <f>'Ref. ACS-5-YR'!H38</f>
        <v>338</v>
      </c>
      <c r="C55" s="51">
        <f>'Ref. ACS-5-YR'!I38</f>
        <v>1.0313367711225704E-2</v>
      </c>
      <c r="D55" s="14">
        <f>'Ref. ACS-5-YR'!R38</f>
        <v>1116</v>
      </c>
      <c r="E55" s="51">
        <f>'Ref. ACS-5-YR'!S38</f>
        <v>7.3863260308425441E-3</v>
      </c>
      <c r="F55" s="14">
        <f>'Ref. ACS-5-YR'!AB38</f>
        <v>259140</v>
      </c>
      <c r="G55" s="51">
        <f>'Ref. ACS-5-YR'!AC38</f>
        <v>7.0000000000000001E-3</v>
      </c>
      <c r="H55" s="250"/>
      <c r="I55" s="35"/>
    </row>
    <row r="56" spans="1:9" x14ac:dyDescent="0.3">
      <c r="A56" s="11" t="s">
        <v>181</v>
      </c>
      <c r="B56" s="14">
        <f>'Ref. ACS-5-YR'!H39</f>
        <v>267</v>
      </c>
      <c r="C56" s="51">
        <f>'Ref. ACS-5-YR'!I39</f>
        <v>8.1469502334238549E-3</v>
      </c>
      <c r="D56" s="14">
        <f>'Ref. ACS-5-YR'!R39</f>
        <v>883</v>
      </c>
      <c r="E56" s="51">
        <f>'Ref. ACS-5-YR'!S39</f>
        <v>5.8441988218942351E-3</v>
      </c>
      <c r="F56" s="14">
        <f>'Ref. ACS-5-YR'!AB39</f>
        <v>259522</v>
      </c>
      <c r="G56" s="51">
        <f>'Ref. ACS-5-YR'!AC39</f>
        <v>7.0000000000000001E-3</v>
      </c>
      <c r="H56" s="250"/>
      <c r="I56" s="35"/>
    </row>
    <row r="57" spans="1:9" x14ac:dyDescent="0.3">
      <c r="A57" s="11" t="s">
        <v>182</v>
      </c>
      <c r="B57" s="14">
        <f>'Ref. ACS-5-YR'!H40</f>
        <v>713</v>
      </c>
      <c r="C57" s="51">
        <f>'Ref. ACS-5-YR'!I40</f>
        <v>2.1755713544686184E-2</v>
      </c>
      <c r="D57" s="14">
        <f>'Ref. ACS-5-YR'!R40</f>
        <v>3117</v>
      </c>
      <c r="E57" s="51">
        <f>'Ref. ACS-5-YR'!S40</f>
        <v>2.0630088027003772E-2</v>
      </c>
      <c r="F57" s="14">
        <f>'Ref. ACS-5-YR'!AB40</f>
        <v>787614</v>
      </c>
      <c r="G57" s="51">
        <f>'Ref. ACS-5-YR'!AC40</f>
        <v>0.02</v>
      </c>
      <c r="H57" s="250"/>
      <c r="I57" s="35"/>
    </row>
    <row r="58" spans="1:9" x14ac:dyDescent="0.3">
      <c r="A58" s="11" t="s">
        <v>183</v>
      </c>
      <c r="B58" s="14">
        <f>'Ref. ACS-5-YR'!H41</f>
        <v>1350</v>
      </c>
      <c r="C58" s="51">
        <f>'Ref. ACS-5-YR'!I41</f>
        <v>4.1192445000457691E-2</v>
      </c>
      <c r="D58" s="14">
        <f>'Ref. ACS-5-YR'!R41</f>
        <v>5357</v>
      </c>
      <c r="E58" s="51">
        <f>'Ref. ACS-5-YR'!S41</f>
        <v>3.5455688662386659E-2</v>
      </c>
      <c r="F58" s="14">
        <f>'Ref. ACS-5-YR'!AB41</f>
        <v>1489607</v>
      </c>
      <c r="G58" s="51">
        <f>'Ref. ACS-5-YR'!AC41</f>
        <v>3.7999999999999999E-2</v>
      </c>
      <c r="H58" s="250"/>
      <c r="I58" s="35"/>
    </row>
    <row r="59" spans="1:9" x14ac:dyDescent="0.3">
      <c r="A59" s="11" t="s">
        <v>184</v>
      </c>
      <c r="B59" s="14">
        <f>'Ref. ACS-5-YR'!H42</f>
        <v>707</v>
      </c>
      <c r="C59" s="51">
        <f>'Ref. ACS-5-YR'!I42</f>
        <v>2.1572636011350798E-2</v>
      </c>
      <c r="D59" s="14">
        <f>'Ref. ACS-5-YR'!R42</f>
        <v>4960</v>
      </c>
      <c r="E59" s="51">
        <f>'Ref. ACS-5-YR'!S42</f>
        <v>3.2828115692633532E-2</v>
      </c>
      <c r="F59" s="14">
        <f>'Ref. ACS-5-YR'!AB42</f>
        <v>1418347</v>
      </c>
      <c r="G59" s="51">
        <f>'Ref. ACS-5-YR'!AC42</f>
        <v>3.5999999999999997E-2</v>
      </c>
      <c r="H59" s="250"/>
      <c r="I59" s="35"/>
    </row>
    <row r="60" spans="1:9" x14ac:dyDescent="0.3">
      <c r="A60" s="11" t="s">
        <v>185</v>
      </c>
      <c r="B60" s="14">
        <f>'Ref. ACS-5-YR'!H43</f>
        <v>986</v>
      </c>
      <c r="C60" s="51">
        <f>'Ref. ACS-5-YR'!I43</f>
        <v>3.0085741311445396E-2</v>
      </c>
      <c r="D60" s="14">
        <f>'Ref. ACS-5-YR'!R43</f>
        <v>4238</v>
      </c>
      <c r="E60" s="51">
        <f>'Ref. ACS-5-YR'!S43</f>
        <v>2.8049506916407438E-2</v>
      </c>
      <c r="F60" s="14">
        <f>'Ref. ACS-5-YR'!AB43</f>
        <v>1333091</v>
      </c>
      <c r="G60" s="51">
        <f>'Ref. ACS-5-YR'!AC43</f>
        <v>3.4000000000000002E-2</v>
      </c>
      <c r="H60" s="250"/>
      <c r="I60" s="35"/>
    </row>
    <row r="61" spans="1:9" x14ac:dyDescent="0.3">
      <c r="A61" s="11" t="s">
        <v>186</v>
      </c>
      <c r="B61" s="14">
        <f>'Ref. ACS-5-YR'!H44</f>
        <v>1071</v>
      </c>
      <c r="C61" s="51">
        <f>'Ref. ACS-5-YR'!I44</f>
        <v>3.2679339700363103E-2</v>
      </c>
      <c r="D61" s="14">
        <f>'Ref. ACS-5-YR'!R44</f>
        <v>4069</v>
      </c>
      <c r="E61" s="51">
        <f>'Ref. ACS-5-YR'!S44</f>
        <v>2.6930968297041499E-2</v>
      </c>
      <c r="F61" s="14">
        <f>'Ref. ACS-5-YR'!AB44</f>
        <v>1257998</v>
      </c>
      <c r="G61" s="51">
        <f>'Ref. ACS-5-YR'!AC44</f>
        <v>3.2000000000000001E-2</v>
      </c>
      <c r="H61" s="250"/>
      <c r="I61" s="35"/>
    </row>
    <row r="62" spans="1:9" x14ac:dyDescent="0.3">
      <c r="A62" s="11" t="s">
        <v>187</v>
      </c>
      <c r="B62" s="14">
        <f>'Ref. ACS-5-YR'!H45</f>
        <v>681</v>
      </c>
      <c r="C62" s="51">
        <f>'Ref. ACS-5-YR'!I45</f>
        <v>2.0779300033564214E-2</v>
      </c>
      <c r="D62" s="14">
        <f>'Ref. ACS-5-YR'!R45</f>
        <v>3557</v>
      </c>
      <c r="E62" s="51">
        <f>'Ref. ACS-5-YR'!S45</f>
        <v>2.3542259580382554E-2</v>
      </c>
      <c r="F62" s="14">
        <f>'Ref. ACS-5-YR'!AB45</f>
        <v>1272718</v>
      </c>
      <c r="G62" s="51">
        <f>'Ref. ACS-5-YR'!AC45</f>
        <v>3.2000000000000001E-2</v>
      </c>
      <c r="H62" s="250"/>
      <c r="I62" s="35"/>
    </row>
    <row r="63" spans="1:9" x14ac:dyDescent="0.3">
      <c r="A63" s="11" t="s">
        <v>188</v>
      </c>
      <c r="B63" s="14">
        <f>'Ref. ACS-5-YR'!H46</f>
        <v>902</v>
      </c>
      <c r="C63" s="51">
        <f>'Ref. ACS-5-YR'!I46</f>
        <v>2.7522655844750239E-2</v>
      </c>
      <c r="D63" s="14">
        <f>'Ref. ACS-5-YR'!R46</f>
        <v>3676</v>
      </c>
      <c r="E63" s="51">
        <f>'Ref. ACS-5-YR'!S46</f>
        <v>2.4329869614137269E-2</v>
      </c>
      <c r="F63" s="14">
        <f>'Ref. ACS-5-YR'!AB46</f>
        <v>1256691</v>
      </c>
      <c r="G63" s="51">
        <f>'Ref. ACS-5-YR'!AC46</f>
        <v>3.2000000000000001E-2</v>
      </c>
      <c r="H63" s="250"/>
      <c r="I63" s="35"/>
    </row>
    <row r="64" spans="1:9" x14ac:dyDescent="0.3">
      <c r="A64" s="11" t="s">
        <v>189</v>
      </c>
      <c r="B64" s="14">
        <f>'Ref. ACS-5-YR'!H47</f>
        <v>838</v>
      </c>
      <c r="C64" s="51">
        <f>'Ref. ACS-5-YR'!I47</f>
        <v>2.556982882250633E-2</v>
      </c>
      <c r="D64" s="14">
        <f>'Ref. ACS-5-YR'!R47</f>
        <v>3759</v>
      </c>
      <c r="E64" s="51">
        <f>'Ref. ACS-5-YR'!S47</f>
        <v>2.4879211066251902E-2</v>
      </c>
      <c r="F64" s="14">
        <f>'Ref. ACS-5-YR'!AB47</f>
        <v>1268744</v>
      </c>
      <c r="G64" s="51">
        <f>'Ref. ACS-5-YR'!AC47</f>
        <v>3.2000000000000001E-2</v>
      </c>
      <c r="H64" s="250"/>
    </row>
    <row r="65" spans="1:9" x14ac:dyDescent="0.3">
      <c r="A65" s="11" t="s">
        <v>190</v>
      </c>
      <c r="B65" s="14">
        <f>'Ref. ACS-5-YR'!H48</f>
        <v>333</v>
      </c>
      <c r="C65" s="51">
        <f>'Ref. ACS-5-YR'!I48</f>
        <v>1.0160803100112898E-2</v>
      </c>
      <c r="D65" s="14">
        <f>'Ref. ACS-5-YR'!R48</f>
        <v>1060</v>
      </c>
      <c r="E65" s="51">
        <f>'Ref. ACS-5-YR'!S48</f>
        <v>7.0156860149579716E-3</v>
      </c>
      <c r="F65" s="14">
        <f>'Ref. ACS-5-YR'!AB48</f>
        <v>493428</v>
      </c>
      <c r="G65" s="51">
        <f>'Ref. ACS-5-YR'!AC48</f>
        <v>1.2999999999999999E-2</v>
      </c>
      <c r="H65" s="250"/>
    </row>
    <row r="66" spans="1:9" x14ac:dyDescent="0.3">
      <c r="A66" s="11" t="s">
        <v>191</v>
      </c>
      <c r="B66" s="14">
        <f>'Ref. ACS-5-YR'!H49</f>
        <v>384</v>
      </c>
      <c r="C66" s="51">
        <f>'Ref. ACS-5-YR'!I49</f>
        <v>1.1716962133463528E-2</v>
      </c>
      <c r="D66" s="14">
        <f>'Ref. ACS-5-YR'!R49</f>
        <v>1830</v>
      </c>
      <c r="E66" s="51">
        <f>'Ref. ACS-5-YR'!S49</f>
        <v>1.2111986233370838E-2</v>
      </c>
      <c r="F66" s="14">
        <f>'Ref. ACS-5-YR'!AB49</f>
        <v>671381</v>
      </c>
      <c r="G66" s="51">
        <f>'Ref. ACS-5-YR'!AC49</f>
        <v>1.7000000000000001E-2</v>
      </c>
      <c r="H66" s="250"/>
      <c r="I66" s="59" t="s">
        <v>199</v>
      </c>
    </row>
    <row r="67" spans="1:9" x14ac:dyDescent="0.3">
      <c r="A67" s="11" t="s">
        <v>192</v>
      </c>
      <c r="B67" s="14">
        <f>'Ref. ACS-5-YR'!H50</f>
        <v>262</v>
      </c>
      <c r="C67" s="51">
        <f>'Ref. ACS-5-YR'!I50</f>
        <v>7.9943856223110444E-3</v>
      </c>
      <c r="D67" s="14">
        <f>'Ref. ACS-5-YR'!R50</f>
        <v>1287</v>
      </c>
      <c r="E67" s="51">
        <f>'Ref. ACS-5-YR'!S50</f>
        <v>8.5181017936329338E-3</v>
      </c>
      <c r="F67" s="14">
        <f>'Ref. ACS-5-YR'!AB50</f>
        <v>418129</v>
      </c>
      <c r="G67" s="51">
        <f>'Ref. ACS-5-YR'!AC50</f>
        <v>1.0999999999999999E-2</v>
      </c>
      <c r="H67" s="250"/>
    </row>
    <row r="68" spans="1:9" x14ac:dyDescent="0.3">
      <c r="A68" s="11" t="s">
        <v>193</v>
      </c>
      <c r="B68" s="14">
        <f>'Ref. ACS-5-YR'!H51</f>
        <v>190</v>
      </c>
      <c r="C68" s="51">
        <f>'Ref. ACS-5-YR'!I51</f>
        <v>5.7974552222866387E-3</v>
      </c>
      <c r="D68" s="14">
        <f>'Ref. ACS-5-YR'!R51</f>
        <v>1043</v>
      </c>
      <c r="E68" s="51">
        <f>'Ref. ACS-5-YR'!S51</f>
        <v>6.9031702958501553E-3</v>
      </c>
      <c r="F68" s="14">
        <f>'Ref. ACS-5-YR'!AB51</f>
        <v>569190</v>
      </c>
      <c r="G68" s="51">
        <f>'Ref. ACS-5-YR'!AC51</f>
        <v>1.4E-2</v>
      </c>
      <c r="H68" s="250"/>
    </row>
    <row r="69" spans="1:9" x14ac:dyDescent="0.3">
      <c r="A69" s="11" t="s">
        <v>194</v>
      </c>
      <c r="B69" s="14">
        <f>'Ref. ACS-5-YR'!H52</f>
        <v>436</v>
      </c>
      <c r="C69" s="51">
        <f>'Ref. ACS-5-YR'!I52</f>
        <v>1.3303634089036702E-2</v>
      </c>
      <c r="D69" s="14">
        <f>'Ref. ACS-5-YR'!R52</f>
        <v>2285</v>
      </c>
      <c r="E69" s="51">
        <f>'Ref. ACS-5-YR'!S52</f>
        <v>1.5123436362432987E-2</v>
      </c>
      <c r="F69" s="14">
        <f>'Ref. ACS-5-YR'!AB52</f>
        <v>761088</v>
      </c>
      <c r="G69" s="51">
        <f>'Ref. ACS-5-YR'!AC52</f>
        <v>1.9E-2</v>
      </c>
      <c r="H69" s="250"/>
    </row>
    <row r="70" spans="1:9" x14ac:dyDescent="0.3">
      <c r="A70" s="11" t="s">
        <v>195</v>
      </c>
      <c r="B70" s="14">
        <f>'Ref. ACS-5-YR'!H53</f>
        <v>295</v>
      </c>
      <c r="C70" s="51">
        <f>'Ref. ACS-5-YR'!I53</f>
        <v>9.0013120556555696E-3</v>
      </c>
      <c r="D70" s="14">
        <f>'Ref. ACS-5-YR'!R53</f>
        <v>1762</v>
      </c>
      <c r="E70" s="51">
        <f>'Ref. ACS-5-YR'!S53</f>
        <v>1.1661923356939573E-2</v>
      </c>
      <c r="F70" s="14">
        <f>'Ref. ACS-5-YR'!AB53</f>
        <v>524400</v>
      </c>
      <c r="G70" s="51">
        <f>'Ref. ACS-5-YR'!AC53</f>
        <v>1.2999999999999999E-2</v>
      </c>
      <c r="H70" s="250"/>
    </row>
    <row r="71" spans="1:9" x14ac:dyDescent="0.3">
      <c r="A71" s="11" t="s">
        <v>196</v>
      </c>
      <c r="B71" s="14">
        <f>'Ref. ACS-5-YR'!H54</f>
        <v>227</v>
      </c>
      <c r="C71" s="51">
        <f>'Ref. ACS-5-YR'!I54</f>
        <v>6.9264333445214019E-3</v>
      </c>
      <c r="D71" s="14">
        <f>'Ref. ACS-5-YR'!R54</f>
        <v>890</v>
      </c>
      <c r="E71" s="51">
        <f>'Ref. ACS-5-YR'!S54</f>
        <v>5.8905288238798072E-3</v>
      </c>
      <c r="F71" s="14">
        <f>'Ref. ACS-5-YR'!AB54</f>
        <v>378825</v>
      </c>
      <c r="G71" s="51">
        <f>'Ref. ACS-5-YR'!AC54</f>
        <v>0.01</v>
      </c>
      <c r="H71" s="250"/>
    </row>
    <row r="72" spans="1:9" x14ac:dyDescent="0.3">
      <c r="A72" s="11" t="s">
        <v>197</v>
      </c>
      <c r="B72" s="14">
        <f>'Ref. ACS-5-YR'!H55</f>
        <v>162</v>
      </c>
      <c r="C72" s="51">
        <f>'Ref. ACS-5-YR'!I55</f>
        <v>4.9430934000549232E-3</v>
      </c>
      <c r="D72" s="14">
        <f>'Ref. ACS-5-YR'!R55</f>
        <v>1070</v>
      </c>
      <c r="E72" s="51">
        <f>'Ref. ACS-5-YR'!S55</f>
        <v>7.0818717320802168E-3</v>
      </c>
      <c r="F72" s="14">
        <f>'Ref. ACS-5-YR'!AB55</f>
        <v>481420</v>
      </c>
      <c r="G72" s="51">
        <f>'Ref. ACS-5-YR'!AC55</f>
        <v>1.2E-2</v>
      </c>
      <c r="H72" s="250"/>
    </row>
    <row r="73" spans="1:9" x14ac:dyDescent="0.3">
      <c r="A73" s="45" t="s">
        <v>200</v>
      </c>
      <c r="E73" s="8"/>
    </row>
    <row r="74" spans="1:9" x14ac:dyDescent="0.3">
      <c r="A74" s="45"/>
    </row>
    <row r="75" spans="1:9" x14ac:dyDescent="0.3">
      <c r="A75" s="1" t="s">
        <v>201</v>
      </c>
      <c r="C75" s="96" t="s">
        <v>172</v>
      </c>
      <c r="D75" s="96"/>
      <c r="E75" s="96" t="s">
        <v>172</v>
      </c>
      <c r="F75" s="96"/>
      <c r="G75" s="96" t="s">
        <v>172</v>
      </c>
    </row>
    <row r="76" spans="1:9" ht="28.8" x14ac:dyDescent="0.3">
      <c r="A76" s="46" t="s">
        <v>165</v>
      </c>
      <c r="B76" s="49" t="str">
        <f>B3</f>
        <v>Unincorporated Kings County</v>
      </c>
      <c r="C76" s="49" t="str">
        <f>B3</f>
        <v>Unincorporated Kings County</v>
      </c>
      <c r="D76" s="49" t="str">
        <f>B4</f>
        <v>Kings County</v>
      </c>
      <c r="E76" s="49" t="str">
        <f>B4</f>
        <v>Kings County</v>
      </c>
      <c r="F76" s="49" t="s">
        <v>166</v>
      </c>
      <c r="G76" s="49" t="s">
        <v>166</v>
      </c>
      <c r="H76" s="249"/>
      <c r="I76" s="35"/>
    </row>
    <row r="77" spans="1:9" x14ac:dyDescent="0.3">
      <c r="A77" s="11" t="s">
        <v>173</v>
      </c>
      <c r="B77" s="14">
        <f>B24</f>
        <v>32773</v>
      </c>
      <c r="C77" s="51"/>
      <c r="D77" s="14">
        <f>D24</f>
        <v>151090</v>
      </c>
      <c r="E77" s="51"/>
      <c r="F77" s="14">
        <f>F24</f>
        <v>39346023</v>
      </c>
      <c r="G77" s="51"/>
      <c r="H77" s="250"/>
      <c r="I77" s="35"/>
    </row>
    <row r="78" spans="1:9" x14ac:dyDescent="0.3">
      <c r="A78" s="11" t="s">
        <v>202</v>
      </c>
      <c r="B78" s="14">
        <f t="shared" ref="B78" si="1">SUM(B26,B50)</f>
        <v>2712</v>
      </c>
      <c r="C78" s="51">
        <f>SUM(C26,C50)</f>
        <v>8.2751045067586099E-2</v>
      </c>
      <c r="D78" s="14">
        <f t="shared" ref="D78:G78" si="2">SUM(D26,D50)</f>
        <v>11461</v>
      </c>
      <c r="E78" s="51">
        <f t="shared" si="2"/>
        <v>7.5855450393805007E-2</v>
      </c>
      <c r="F78" s="14">
        <f t="shared" si="2"/>
        <v>2409082</v>
      </c>
      <c r="G78" s="51">
        <f t="shared" si="2"/>
        <v>6.0999999999999999E-2</v>
      </c>
      <c r="H78" s="250"/>
      <c r="I78" s="35"/>
    </row>
    <row r="79" spans="1:9" x14ac:dyDescent="0.3">
      <c r="A79" s="11" t="s">
        <v>203</v>
      </c>
      <c r="B79" s="14">
        <f t="shared" ref="B79:G79" si="3">SUM(B27:B29,B51:B53)</f>
        <v>7017</v>
      </c>
      <c r="C79" s="51">
        <f t="shared" si="3"/>
        <v>0.2141091752357123</v>
      </c>
      <c r="D79" s="14">
        <f t="shared" si="3"/>
        <v>29462</v>
      </c>
      <c r="E79" s="51">
        <f t="shared" si="3"/>
        <v>0.19499635978555829</v>
      </c>
      <c r="F79" s="14">
        <f t="shared" si="3"/>
        <v>6547559</v>
      </c>
      <c r="G79" s="51">
        <f t="shared" si="3"/>
        <v>0.16700000000000001</v>
      </c>
      <c r="H79" s="250"/>
      <c r="I79" s="35"/>
    </row>
    <row r="80" spans="1:9" x14ac:dyDescent="0.3">
      <c r="A80" s="11" t="s">
        <v>204</v>
      </c>
      <c r="B80" s="14">
        <f t="shared" ref="B80:G80" si="4">SUM(B30:B33,B54:B57)</f>
        <v>4803</v>
      </c>
      <c r="C80" s="51">
        <f t="shared" si="4"/>
        <v>0.14655356543496173</v>
      </c>
      <c r="D80" s="14">
        <f t="shared" si="4"/>
        <v>16621</v>
      </c>
      <c r="E80" s="51">
        <f t="shared" si="4"/>
        <v>0.11000728042888347</v>
      </c>
      <c r="F80" s="14">
        <f t="shared" si="4"/>
        <v>3724239</v>
      </c>
      <c r="G80" s="51">
        <f t="shared" si="4"/>
        <v>9.5000000000000015E-2</v>
      </c>
      <c r="H80" s="250"/>
      <c r="I80" s="35"/>
    </row>
    <row r="81" spans="1:9" x14ac:dyDescent="0.3">
      <c r="A81" s="11" t="s">
        <v>205</v>
      </c>
      <c r="B81" s="14">
        <f t="shared" ref="B81:G81" si="5">SUM(B34:B35,B58:B59)</f>
        <v>4973</v>
      </c>
      <c r="C81" s="51">
        <f t="shared" si="5"/>
        <v>0.15174076221279709</v>
      </c>
      <c r="D81" s="14">
        <f t="shared" si="5"/>
        <v>25488</v>
      </c>
      <c r="E81" s="51">
        <f t="shared" si="5"/>
        <v>0.16869415580117811</v>
      </c>
      <c r="F81" s="14">
        <f t="shared" si="5"/>
        <v>6007913</v>
      </c>
      <c r="G81" s="51">
        <f t="shared" si="5"/>
        <v>0.153</v>
      </c>
      <c r="H81" s="250"/>
      <c r="I81" s="35"/>
    </row>
    <row r="82" spans="1:9" x14ac:dyDescent="0.3">
      <c r="A82" s="11" t="s">
        <v>206</v>
      </c>
      <c r="B82" s="14">
        <f t="shared" ref="B82:G82" si="6">SUM(B36:B37,B60:B61)</f>
        <v>3962</v>
      </c>
      <c r="C82" s="51">
        <f t="shared" si="6"/>
        <v>0.1208921978457877</v>
      </c>
      <c r="D82" s="14">
        <f t="shared" si="6"/>
        <v>20832</v>
      </c>
      <c r="E82" s="51">
        <f t="shared" si="6"/>
        <v>0.13787808590906081</v>
      </c>
      <c r="F82" s="14">
        <f t="shared" si="6"/>
        <v>5233903</v>
      </c>
      <c r="G82" s="51">
        <f t="shared" si="6"/>
        <v>0.13300000000000001</v>
      </c>
      <c r="H82" s="250"/>
      <c r="I82" s="35"/>
    </row>
    <row r="83" spans="1:9" x14ac:dyDescent="0.3">
      <c r="A83" s="11" t="s">
        <v>207</v>
      </c>
      <c r="B83" s="14">
        <f t="shared" ref="B83:G83" si="7">SUM(B38:B39,B62:B63)</f>
        <v>3283</v>
      </c>
      <c r="C83" s="51">
        <f t="shared" si="7"/>
        <v>0.10017392365666859</v>
      </c>
      <c r="D83" s="14">
        <f t="shared" si="7"/>
        <v>17371</v>
      </c>
      <c r="E83" s="51">
        <f t="shared" si="7"/>
        <v>0.11497120921305183</v>
      </c>
      <c r="F83" s="14">
        <f t="shared" si="7"/>
        <v>5039155</v>
      </c>
      <c r="G83" s="51">
        <f t="shared" si="7"/>
        <v>0.128</v>
      </c>
      <c r="H83" s="250"/>
      <c r="I83" s="35"/>
    </row>
    <row r="84" spans="1:9" x14ac:dyDescent="0.3">
      <c r="A84" s="11" t="s">
        <v>208</v>
      </c>
      <c r="B84" s="14">
        <f t="shared" ref="B84:G84" si="8">SUM(B40:B42,B64:B66)</f>
        <v>2940</v>
      </c>
      <c r="C84" s="51">
        <f t="shared" si="8"/>
        <v>8.9707991334330092E-2</v>
      </c>
      <c r="D84" s="14">
        <f t="shared" si="8"/>
        <v>14291</v>
      </c>
      <c r="E84" s="51">
        <f t="shared" si="8"/>
        <v>9.4586008339400354E-2</v>
      </c>
      <c r="F84" s="14">
        <f t="shared" si="8"/>
        <v>4739675</v>
      </c>
      <c r="G84" s="51">
        <f t="shared" si="8"/>
        <v>0.121</v>
      </c>
      <c r="H84" s="250"/>
      <c r="I84" s="35"/>
    </row>
    <row r="85" spans="1:9" x14ac:dyDescent="0.3">
      <c r="A85" s="11" t="s">
        <v>209</v>
      </c>
      <c r="B85" s="14">
        <f t="shared" ref="B85:G85" si="9">SUM(B43:B45,B67:B69)</f>
        <v>1825</v>
      </c>
      <c r="C85" s="51">
        <f t="shared" si="9"/>
        <v>5.5686083056174285E-2</v>
      </c>
      <c r="D85" s="14">
        <f t="shared" si="9"/>
        <v>9073</v>
      </c>
      <c r="E85" s="51">
        <f t="shared" si="9"/>
        <v>6.0050301145012905E-2</v>
      </c>
      <c r="F85" s="14">
        <f t="shared" si="9"/>
        <v>3270380</v>
      </c>
      <c r="G85" s="51">
        <f t="shared" si="9"/>
        <v>8.3000000000000004E-2</v>
      </c>
      <c r="H85" s="250"/>
      <c r="I85" s="35"/>
    </row>
    <row r="86" spans="1:9" x14ac:dyDescent="0.3">
      <c r="A86" s="11" t="s">
        <v>210</v>
      </c>
      <c r="B86" s="14">
        <f t="shared" ref="B86:G86" si="10">SUM(B46:B47,B70:B71)</f>
        <v>968</v>
      </c>
      <c r="C86" s="51">
        <f t="shared" si="10"/>
        <v>2.9536508711439285E-2</v>
      </c>
      <c r="D86" s="14">
        <f t="shared" si="10"/>
        <v>4756</v>
      </c>
      <c r="E86" s="51">
        <f t="shared" si="10"/>
        <v>3.1477927063339732E-2</v>
      </c>
      <c r="F86" s="14">
        <f t="shared" si="10"/>
        <v>1609373</v>
      </c>
      <c r="G86" s="51">
        <f t="shared" si="10"/>
        <v>4.1000000000000002E-2</v>
      </c>
      <c r="H86" s="250"/>
    </row>
    <row r="87" spans="1:9" x14ac:dyDescent="0.3">
      <c r="A87" s="11" t="s">
        <v>211</v>
      </c>
      <c r="B87" s="14">
        <f t="shared" ref="B87:G87" si="11">SUM(B48,B72)</f>
        <v>290</v>
      </c>
      <c r="C87" s="51">
        <f t="shared" si="11"/>
        <v>8.8487474445427643E-3</v>
      </c>
      <c r="D87" s="14">
        <f t="shared" si="11"/>
        <v>1735</v>
      </c>
      <c r="E87" s="51">
        <f t="shared" si="11"/>
        <v>1.148322192070951E-2</v>
      </c>
      <c r="F87" s="14">
        <f t="shared" si="11"/>
        <v>764744</v>
      </c>
      <c r="G87" s="51">
        <f t="shared" si="11"/>
        <v>1.9E-2</v>
      </c>
      <c r="H87" s="250"/>
    </row>
    <row r="88" spans="1:9" x14ac:dyDescent="0.3">
      <c r="A88" s="45" t="s">
        <v>200</v>
      </c>
      <c r="I88" s="35"/>
    </row>
    <row r="89" spans="1:9" x14ac:dyDescent="0.3">
      <c r="A89" s="45"/>
      <c r="B89" s="2"/>
      <c r="C89" s="12"/>
      <c r="D89" s="2"/>
      <c r="E89" s="12"/>
      <c r="F89" s="2"/>
      <c r="G89" s="12"/>
      <c r="I89" s="35"/>
    </row>
    <row r="90" spans="1:9" x14ac:dyDescent="0.3">
      <c r="A90" s="45"/>
      <c r="I90" s="35"/>
    </row>
    <row r="91" spans="1:9" x14ac:dyDescent="0.3">
      <c r="A91" s="1" t="s">
        <v>212</v>
      </c>
      <c r="I91" s="35"/>
    </row>
    <row r="92" spans="1:9" ht="28.8" x14ac:dyDescent="0.3">
      <c r="A92" s="46" t="s">
        <v>165</v>
      </c>
      <c r="B92" s="49" t="str">
        <f>B3</f>
        <v>Unincorporated Kings County</v>
      </c>
      <c r="C92" s="49" t="s">
        <v>172</v>
      </c>
      <c r="D92" s="49" t="str">
        <f>B4</f>
        <v>Kings County</v>
      </c>
      <c r="E92" s="49" t="s">
        <v>172</v>
      </c>
      <c r="F92" s="49" t="s">
        <v>166</v>
      </c>
      <c r="G92" s="49" t="s">
        <v>172</v>
      </c>
      <c r="H92" s="249"/>
      <c r="I92" s="35"/>
    </row>
    <row r="93" spans="1:9" x14ac:dyDescent="0.3">
      <c r="A93" s="11" t="s">
        <v>173</v>
      </c>
      <c r="B93" s="14">
        <f>B8</f>
        <v>32773</v>
      </c>
      <c r="C93" s="53"/>
      <c r="D93" s="14">
        <f>D8</f>
        <v>151090</v>
      </c>
      <c r="E93" s="53"/>
      <c r="F93" s="14">
        <f>F8</f>
        <v>39346023</v>
      </c>
      <c r="G93" s="53"/>
      <c r="H93" s="250"/>
      <c r="I93" s="35"/>
    </row>
    <row r="94" spans="1:9" x14ac:dyDescent="0.3">
      <c r="A94" s="11" t="s">
        <v>213</v>
      </c>
      <c r="B94" s="14">
        <f>'Ref. ACS-5-YR'!H70</f>
        <v>21175</v>
      </c>
      <c r="C94" s="53">
        <f>'Ref. ACS-5-YR'!I70</f>
        <v>0.64611112806273485</v>
      </c>
      <c r="D94" s="14">
        <f>'Ref. ACS-5-YR'!R70</f>
        <v>95764</v>
      </c>
      <c r="E94" s="53">
        <f>'Ref. ACS-5-YR'!S70</f>
        <v>0.63382090144946723</v>
      </c>
      <c r="F94" s="14">
        <f>'Ref. ACS-5-YR'!AB70</f>
        <v>22053721</v>
      </c>
      <c r="G94" s="53">
        <f>'Ref. ACS-5-YR'!AC70</f>
        <v>0.56100000000000005</v>
      </c>
      <c r="H94" s="250"/>
      <c r="I94" s="35"/>
    </row>
    <row r="95" spans="1:9" x14ac:dyDescent="0.3">
      <c r="A95" s="11" t="s">
        <v>214</v>
      </c>
      <c r="B95" s="14">
        <f>'Ref. ACS-5-YR'!H71</f>
        <v>1781</v>
      </c>
      <c r="C95" s="53">
        <f>'Ref. ACS-5-YR'!I71</f>
        <v>5.4343514478381594E-2</v>
      </c>
      <c r="D95" s="14">
        <f>'Ref. ACS-5-YR'!R71</f>
        <v>9820</v>
      </c>
      <c r="E95" s="53">
        <f>'Ref. ACS-5-YR'!S71</f>
        <v>6.4994374214044609E-2</v>
      </c>
      <c r="F95" s="14">
        <f>'Ref. ACS-5-YR'!AB71</f>
        <v>2250962</v>
      </c>
      <c r="G95" s="53">
        <f>'Ref. ACS-5-YR'!AC71</f>
        <v>5.7000000000000002E-2</v>
      </c>
      <c r="H95" s="250"/>
      <c r="I95" s="35"/>
    </row>
    <row r="96" spans="1:9" x14ac:dyDescent="0.3">
      <c r="A96" s="11" t="s">
        <v>215</v>
      </c>
      <c r="B96" s="14">
        <f>'Ref. ACS-5-YR'!H72</f>
        <v>1012</v>
      </c>
      <c r="C96" s="53">
        <f>'Ref. ACS-5-YR'!I72</f>
        <v>3.0879077289232004E-2</v>
      </c>
      <c r="D96" s="14">
        <f>'Ref. ACS-5-YR'!R72</f>
        <v>2232</v>
      </c>
      <c r="E96" s="53">
        <f>'Ref. ACS-5-YR'!S72</f>
        <v>1.4772652061685088E-2</v>
      </c>
      <c r="F96" s="14">
        <f>'Ref. ACS-5-YR'!AB72</f>
        <v>311629</v>
      </c>
      <c r="G96" s="53">
        <f>'Ref. ACS-5-YR'!AC72</f>
        <v>8.0000000000000002E-3</v>
      </c>
      <c r="H96" s="250"/>
      <c r="I96" s="35"/>
    </row>
    <row r="97" spans="1:9" x14ac:dyDescent="0.3">
      <c r="A97" s="11" t="s">
        <v>216</v>
      </c>
      <c r="B97" s="14">
        <f>'Ref. ACS-5-YR'!H73</f>
        <v>812</v>
      </c>
      <c r="C97" s="53">
        <f>'Ref. ACS-5-YR'!I73</f>
        <v>2.4776492844719739E-2</v>
      </c>
      <c r="D97" s="14">
        <f>'Ref. ACS-5-YR'!R73</f>
        <v>5626</v>
      </c>
      <c r="E97" s="53">
        <f>'Ref. ACS-5-YR'!S73</f>
        <v>3.7236084452975049E-2</v>
      </c>
      <c r="F97" s="14">
        <f>'Ref. ACS-5-YR'!AB73</f>
        <v>5834312</v>
      </c>
      <c r="G97" s="53">
        <f>'Ref. ACS-5-YR'!AC73</f>
        <v>0.14799999999999999</v>
      </c>
      <c r="H97" s="250"/>
      <c r="I97" s="35"/>
    </row>
    <row r="98" spans="1:9" x14ac:dyDescent="0.3">
      <c r="A98" s="11" t="s">
        <v>217</v>
      </c>
      <c r="B98" s="14">
        <f>'Ref. ACS-5-YR'!H74</f>
        <v>58</v>
      </c>
      <c r="C98" s="53">
        <f>'Ref. ACS-5-YR'!I74</f>
        <v>1.7697494889085527E-3</v>
      </c>
      <c r="D98" s="14">
        <f>'Ref. ACS-5-YR'!R74</f>
        <v>190</v>
      </c>
      <c r="E98" s="53">
        <f>'Ref. ACS-5-YR'!S74</f>
        <v>1.2575286253226554E-3</v>
      </c>
      <c r="F98" s="14">
        <f>'Ref. ACS-5-YR'!AB74</f>
        <v>149636</v>
      </c>
      <c r="G98" s="53">
        <f>'Ref. ACS-5-YR'!AC74</f>
        <v>4.0000000000000001E-3</v>
      </c>
      <c r="H98" s="250"/>
      <c r="I98" s="35"/>
    </row>
    <row r="99" spans="1:9" x14ac:dyDescent="0.3">
      <c r="A99" s="11" t="s">
        <v>218</v>
      </c>
      <c r="B99" s="14">
        <f>'Ref. ACS-5-YR'!H75</f>
        <v>5298</v>
      </c>
      <c r="C99" s="53">
        <f>'Ref. ACS-5-YR'!I75</f>
        <v>0.16165746193512959</v>
      </c>
      <c r="D99" s="14">
        <f>'Ref. ACS-5-YR'!R75</f>
        <v>24230</v>
      </c>
      <c r="E99" s="53">
        <f>'Ref. ACS-5-YR'!S75</f>
        <v>0.16036799258719969</v>
      </c>
      <c r="F99" s="14">
        <f>'Ref. ACS-5-YR'!AB75</f>
        <v>5623747</v>
      </c>
      <c r="G99" s="53">
        <f>'Ref. ACS-5-YR'!AC75</f>
        <v>0.14299999999999999</v>
      </c>
      <c r="H99" s="250"/>
      <c r="I99" s="35"/>
    </row>
    <row r="100" spans="1:9" x14ac:dyDescent="0.3">
      <c r="A100" s="11" t="s">
        <v>219</v>
      </c>
      <c r="B100" s="14">
        <f>'Ref. ACS-5-YR'!H76</f>
        <v>2637</v>
      </c>
      <c r="C100" s="53">
        <f>'Ref. ACS-5-YR'!I76</f>
        <v>8.0462575900894034E-2</v>
      </c>
      <c r="D100" s="14">
        <f>'Ref. ACS-5-YR'!R76</f>
        <v>13228</v>
      </c>
      <c r="E100" s="53">
        <f>'Ref. ACS-5-YR'!S76</f>
        <v>8.755046660930571E-2</v>
      </c>
      <c r="F100" s="14">
        <f>'Ref. ACS-5-YR'!AB76</f>
        <v>3122016</v>
      </c>
      <c r="G100" s="53">
        <f>'Ref. ACS-5-YR'!AC76</f>
        <v>7.9000000000000001E-2</v>
      </c>
      <c r="H100" s="250"/>
      <c r="I100" s="35" t="str">
        <f>A88</f>
        <v>Source: U.S. Census Bureau, ACS16-20 (5-year Estimates), Table B01001.</v>
      </c>
    </row>
    <row r="101" spans="1:9" ht="28.8" x14ac:dyDescent="0.3">
      <c r="A101" s="11" t="s">
        <v>220</v>
      </c>
      <c r="B101" s="14">
        <f>'Ref. ACS-5-YR'!H77</f>
        <v>1265</v>
      </c>
      <c r="C101" s="53">
        <f>'Ref. ACS-5-YR'!I77</f>
        <v>3.8598846611539984E-2</v>
      </c>
      <c r="D101" s="14">
        <f>'Ref. ACS-5-YR'!R77</f>
        <v>7532</v>
      </c>
      <c r="E101" s="53">
        <f>'Ref. ACS-5-YR'!S77</f>
        <v>4.9851082136474947E-2</v>
      </c>
      <c r="F101" s="14">
        <f>'Ref. ACS-5-YR'!AB77</f>
        <v>1472235</v>
      </c>
      <c r="G101" s="53">
        <f>'Ref. ACS-5-YR'!AC77</f>
        <v>3.6999999999999998E-2</v>
      </c>
      <c r="H101" s="250"/>
      <c r="I101" s="35" t="s">
        <v>221</v>
      </c>
    </row>
    <row r="102" spans="1:9" x14ac:dyDescent="0.3">
      <c r="A102" s="11" t="s">
        <v>222</v>
      </c>
      <c r="B102" s="14">
        <f>'Ref. ACS-5-YR'!H78</f>
        <v>1372</v>
      </c>
      <c r="C102" s="53">
        <f>'Ref. ACS-5-YR'!I78</f>
        <v>4.1863729289354043E-2</v>
      </c>
      <c r="D102" s="14">
        <f>'Ref. ACS-5-YR'!R78</f>
        <v>5696</v>
      </c>
      <c r="E102" s="53">
        <f>'Ref. ACS-5-YR'!S78</f>
        <v>3.7699384472830763E-2</v>
      </c>
      <c r="F102" s="14">
        <f>'Ref. ACS-5-YR'!AB78</f>
        <v>1649781</v>
      </c>
      <c r="G102" s="53">
        <f>'Ref. ACS-5-YR'!AC78</f>
        <v>4.2000000000000003E-2</v>
      </c>
      <c r="H102" s="250"/>
      <c r="I102" s="35"/>
    </row>
    <row r="103" spans="1:9" x14ac:dyDescent="0.3">
      <c r="A103" s="45" t="s">
        <v>223</v>
      </c>
      <c r="I103" s="35"/>
    </row>
    <row r="104" spans="1:9" x14ac:dyDescent="0.3">
      <c r="I104" s="35"/>
    </row>
    <row r="105" spans="1:9" x14ac:dyDescent="0.3">
      <c r="A105" s="1" t="s">
        <v>224</v>
      </c>
      <c r="I105" s="35"/>
    </row>
    <row r="106" spans="1:9" ht="28.8" x14ac:dyDescent="0.3">
      <c r="A106" s="54"/>
      <c r="B106" s="279" t="str">
        <f>B3</f>
        <v>Unincorporated Kings County</v>
      </c>
      <c r="C106" s="49" t="s">
        <v>172</v>
      </c>
      <c r="D106" s="49" t="str">
        <f>B4</f>
        <v>Kings County</v>
      </c>
      <c r="E106" s="49" t="s">
        <v>172</v>
      </c>
      <c r="F106" s="49" t="s">
        <v>166</v>
      </c>
      <c r="G106" s="49" t="s">
        <v>172</v>
      </c>
      <c r="I106" s="35"/>
    </row>
    <row r="107" spans="1:9" x14ac:dyDescent="0.3">
      <c r="A107" s="11" t="s">
        <v>173</v>
      </c>
      <c r="B107" s="14">
        <f>B8</f>
        <v>32773</v>
      </c>
      <c r="C107" s="53"/>
      <c r="D107" s="14">
        <f>'Ref. ACS-5-YR'!R82</f>
        <v>151090</v>
      </c>
      <c r="E107" s="53"/>
      <c r="F107" s="14">
        <f>'Ref. ACS-5-YR'!AB82</f>
        <v>39346023</v>
      </c>
      <c r="G107" s="53" t="str">
        <f>'Ref. ACS-5-YR'!AC82</f>
        <v xml:space="preserve"> </v>
      </c>
      <c r="I107" s="35"/>
    </row>
    <row r="108" spans="1:9" x14ac:dyDescent="0.3">
      <c r="A108" s="11" t="s">
        <v>225</v>
      </c>
      <c r="B108" s="14">
        <f>'Ref. ACS-5-YR'!H83</f>
        <v>16170</v>
      </c>
      <c r="C108" s="53">
        <f>'Ref. ACS-5-YR'!I83</f>
        <v>0.4933939523388155</v>
      </c>
      <c r="D108" s="14">
        <f>'Ref. ACS-5-YR'!R83</f>
        <v>68136</v>
      </c>
      <c r="E108" s="53">
        <f>'Ref. ACS-5-YR'!S83</f>
        <v>0.45096300218412866</v>
      </c>
      <c r="F108" s="14">
        <f>'Ref. ACS-5-YR'!AB83</f>
        <v>23965094</v>
      </c>
      <c r="G108" s="53">
        <f>'Ref. ACS-5-YR'!AC83</f>
        <v>0.60899999999999999</v>
      </c>
      <c r="I108" s="35"/>
    </row>
    <row r="109" spans="1:9" x14ac:dyDescent="0.3">
      <c r="A109" s="11" t="s">
        <v>226</v>
      </c>
      <c r="B109" s="14">
        <f>'Ref. ACS-5-YR'!H84</f>
        <v>11898</v>
      </c>
      <c r="C109" s="53">
        <f>'Ref. ACS-5-YR'!I84</f>
        <v>0.36304274860403379</v>
      </c>
      <c r="D109" s="14">
        <f>'Ref. ACS-5-YR'!R84</f>
        <v>47717</v>
      </c>
      <c r="E109" s="53">
        <f>'Ref. ACS-5-YR'!S84</f>
        <v>0.31581838639221654</v>
      </c>
      <c r="F109" s="14">
        <f>'Ref. ACS-5-YR'!AB84</f>
        <v>14365145</v>
      </c>
      <c r="G109" s="53">
        <f>'Ref. ACS-5-YR'!AC84</f>
        <v>0.36499999999999999</v>
      </c>
      <c r="I109" s="35"/>
    </row>
    <row r="110" spans="1:9" x14ac:dyDescent="0.3">
      <c r="A110" s="11" t="s">
        <v>227</v>
      </c>
      <c r="B110" s="14">
        <f>'Ref. ACS-5-YR'!H85</f>
        <v>1658</v>
      </c>
      <c r="C110" s="53">
        <f>'Ref. ACS-5-YR'!I85</f>
        <v>5.0590425045006562E-2</v>
      </c>
      <c r="D110" s="14">
        <f>'Ref. ACS-5-YR'!R85</f>
        <v>8878</v>
      </c>
      <c r="E110" s="53">
        <f>'Ref. ACS-5-YR'!S85</f>
        <v>5.8759679661129126E-2</v>
      </c>
      <c r="F110" s="14">
        <f>'Ref. ACS-5-YR'!AB85</f>
        <v>2142371</v>
      </c>
      <c r="G110" s="53">
        <f>'Ref. ACS-5-YR'!AC85</f>
        <v>5.3999999999999999E-2</v>
      </c>
      <c r="I110" s="35"/>
    </row>
    <row r="111" spans="1:9" x14ac:dyDescent="0.3">
      <c r="A111" s="11" t="s">
        <v>228</v>
      </c>
      <c r="B111" s="14">
        <f>'Ref. ACS-5-YR'!H86</f>
        <v>772</v>
      </c>
      <c r="C111" s="53">
        <f>'Ref. ACS-5-YR'!I86</f>
        <v>2.3555975955817269E-2</v>
      </c>
      <c r="D111" s="14">
        <f>'Ref. ACS-5-YR'!R86</f>
        <v>1195</v>
      </c>
      <c r="E111" s="53">
        <f>'Ref. ACS-5-YR'!S86</f>
        <v>7.909193196108279E-3</v>
      </c>
      <c r="F111" s="14">
        <f>'Ref. ACS-5-YR'!AB86</f>
        <v>131724</v>
      </c>
      <c r="G111" s="53">
        <f>'Ref. ACS-5-YR'!AC86</f>
        <v>3.0000000000000001E-3</v>
      </c>
      <c r="I111" s="35"/>
    </row>
    <row r="112" spans="1:9" x14ac:dyDescent="0.3">
      <c r="A112" s="11" t="s">
        <v>229</v>
      </c>
      <c r="B112" s="14">
        <f>'Ref. ACS-5-YR'!H87</f>
        <v>793</v>
      </c>
      <c r="C112" s="53">
        <f>'Ref. ACS-5-YR'!I87</f>
        <v>2.4196747322491077E-2</v>
      </c>
      <c r="D112" s="14">
        <f>'Ref. ACS-5-YR'!R87</f>
        <v>5421</v>
      </c>
      <c r="E112" s="53">
        <f>'Ref. ACS-5-YR'!S87</f>
        <v>3.5879277251969023E-2</v>
      </c>
      <c r="F112" s="14">
        <f>'Ref. ACS-5-YR'!AB87</f>
        <v>5743983</v>
      </c>
      <c r="G112" s="53">
        <f>'Ref. ACS-5-YR'!AC87</f>
        <v>0.14599999999999999</v>
      </c>
      <c r="I112" s="35"/>
    </row>
    <row r="113" spans="1:9" x14ac:dyDescent="0.3">
      <c r="A113" s="11" t="s">
        <v>230</v>
      </c>
      <c r="B113" s="14">
        <f>'Ref. ACS-5-YR'!H88</f>
        <v>58</v>
      </c>
      <c r="C113" s="53">
        <f>'Ref. ACS-5-YR'!I88</f>
        <v>1.7697494889085527E-3</v>
      </c>
      <c r="D113" s="14">
        <f>'Ref. ACS-5-YR'!R88</f>
        <v>154</v>
      </c>
      <c r="E113" s="53">
        <f>'Ref. ACS-5-YR'!S88</f>
        <v>1.0192600436825733E-3</v>
      </c>
      <c r="F113" s="14">
        <f>'Ref. ACS-5-YR'!AB88</f>
        <v>135524</v>
      </c>
      <c r="G113" s="53">
        <f>'Ref. ACS-5-YR'!AC88</f>
        <v>3.0000000000000001E-3</v>
      </c>
      <c r="I113" s="35"/>
    </row>
    <row r="114" spans="1:9" x14ac:dyDescent="0.3">
      <c r="A114" s="11" t="s">
        <v>231</v>
      </c>
      <c r="B114" s="14">
        <f>'Ref. ACS-5-YR'!H89</f>
        <v>14</v>
      </c>
      <c r="C114" s="53">
        <f>'Ref. ACS-5-YR'!I89</f>
        <v>4.2718091111585755E-4</v>
      </c>
      <c r="D114" s="14">
        <f>'Ref. ACS-5-YR'!R89</f>
        <v>236</v>
      </c>
      <c r="E114" s="53">
        <f>'Ref. ACS-5-YR'!S89</f>
        <v>1.5619829240849825E-3</v>
      </c>
      <c r="F114" s="14">
        <f>'Ref. ACS-5-YR'!AB89</f>
        <v>124148</v>
      </c>
      <c r="G114" s="53">
        <f>'Ref. ACS-5-YR'!AC89</f>
        <v>3.0000000000000001E-3</v>
      </c>
      <c r="I114" s="35"/>
    </row>
    <row r="115" spans="1:9" x14ac:dyDescent="0.3">
      <c r="A115" s="11" t="s">
        <v>232</v>
      </c>
      <c r="B115" s="14">
        <f>'Ref. ACS-5-YR'!H90</f>
        <v>977</v>
      </c>
      <c r="C115" s="53">
        <f>'Ref. ACS-5-YR'!I90</f>
        <v>2.9811125011442344E-2</v>
      </c>
      <c r="D115" s="14">
        <f>'Ref. ACS-5-YR'!R90</f>
        <v>4535</v>
      </c>
      <c r="E115" s="53">
        <f>'Ref. ACS-5-YR'!S90</f>
        <v>3.0015222714938117E-2</v>
      </c>
      <c r="F115" s="14">
        <f>'Ref. ACS-5-YR'!AB90</f>
        <v>1322199</v>
      </c>
      <c r="G115" s="53">
        <f>'Ref. ACS-5-YR'!AC90</f>
        <v>3.4000000000000002E-2</v>
      </c>
      <c r="I115" s="35"/>
    </row>
    <row r="116" spans="1:9" x14ac:dyDescent="0.3">
      <c r="A116" s="11" t="s">
        <v>233</v>
      </c>
      <c r="B116" s="14">
        <f>'Ref. ACS-5-YR'!H91</f>
        <v>49</v>
      </c>
      <c r="C116" s="53">
        <f>'Ref. ACS-5-YR'!I91</f>
        <v>1.4951331889055022E-3</v>
      </c>
      <c r="D116" s="14">
        <f>'Ref. ACS-5-YR'!R91</f>
        <v>208</v>
      </c>
      <c r="E116" s="53">
        <f>'Ref. ACS-5-YR'!S91</f>
        <v>1.3766629161426965E-3</v>
      </c>
      <c r="F116" s="14">
        <f>'Ref. ACS-5-YR'!AB91</f>
        <v>98006</v>
      </c>
      <c r="G116" s="53">
        <f>'Ref. ACS-5-YR'!AC91</f>
        <v>2E-3</v>
      </c>
      <c r="I116" s="35"/>
    </row>
    <row r="117" spans="1:9" x14ac:dyDescent="0.3">
      <c r="A117" s="11" t="s">
        <v>234</v>
      </c>
      <c r="B117" s="14">
        <f>'Ref. ACS-5-YR'!H92</f>
        <v>928</v>
      </c>
      <c r="C117" s="53">
        <f>'Ref. ACS-5-YR'!I92</f>
        <v>2.8315991822536843E-2</v>
      </c>
      <c r="D117" s="14">
        <f>'Ref. ACS-5-YR'!R92</f>
        <v>4327</v>
      </c>
      <c r="E117" s="53">
        <f>'Ref. ACS-5-YR'!S92</f>
        <v>2.863855979879542E-2</v>
      </c>
      <c r="F117" s="14">
        <f>'Ref. ACS-5-YR'!AB92</f>
        <v>1224193</v>
      </c>
      <c r="G117" s="53">
        <f>'Ref. ACS-5-YR'!AC92</f>
        <v>3.1E-2</v>
      </c>
      <c r="I117" s="35"/>
    </row>
    <row r="118" spans="1:9" x14ac:dyDescent="0.3">
      <c r="A118" s="11" t="s">
        <v>235</v>
      </c>
      <c r="B118" s="14">
        <f>'Ref. ACS-5-YR'!H93</f>
        <v>16603</v>
      </c>
      <c r="C118" s="53">
        <f>'Ref. ACS-5-YR'!I93</f>
        <v>0.50660604766118456</v>
      </c>
      <c r="D118" s="14">
        <f>'Ref. ACS-5-YR'!R93</f>
        <v>82954</v>
      </c>
      <c r="E118" s="53">
        <f>'Ref. ACS-5-YR'!S93</f>
        <v>0.54903699781587134</v>
      </c>
      <c r="F118" s="14">
        <f>'Ref. ACS-5-YR'!AB93</f>
        <v>15380929</v>
      </c>
      <c r="G118" s="53">
        <f>'Ref. ACS-5-YR'!AC93</f>
        <v>0.39100000000000001</v>
      </c>
      <c r="I118" s="35"/>
    </row>
    <row r="119" spans="1:9" x14ac:dyDescent="0.3">
      <c r="A119" s="11" t="s">
        <v>226</v>
      </c>
      <c r="B119" s="14">
        <f>'Ref. ACS-5-YR'!H94</f>
        <v>9277</v>
      </c>
      <c r="C119" s="53">
        <f>'Ref. ACS-5-YR'!I94</f>
        <v>0.28306837945870078</v>
      </c>
      <c r="D119" s="14">
        <f>'Ref. ACS-5-YR'!R94</f>
        <v>48047</v>
      </c>
      <c r="E119" s="53">
        <f>'Ref. ACS-5-YR'!S94</f>
        <v>0.31800251505725063</v>
      </c>
      <c r="F119" s="14">
        <f>'Ref. ACS-5-YR'!AB94</f>
        <v>7688576</v>
      </c>
      <c r="G119" s="53">
        <f>'Ref. ACS-5-YR'!AC94</f>
        <v>0.19500000000000001</v>
      </c>
      <c r="I119" s="35"/>
    </row>
    <row r="120" spans="1:9" x14ac:dyDescent="0.3">
      <c r="A120" s="11" t="s">
        <v>227</v>
      </c>
      <c r="B120" s="14">
        <f>'Ref. ACS-5-YR'!H95</f>
        <v>123</v>
      </c>
      <c r="C120" s="53">
        <f>'Ref. ACS-5-YR'!I95</f>
        <v>3.7530894333750345E-3</v>
      </c>
      <c r="D120" s="14">
        <f>'Ref. ACS-5-YR'!R95</f>
        <v>942</v>
      </c>
      <c r="E120" s="53">
        <f>'Ref. ACS-5-YR'!S95</f>
        <v>6.2346945529154806E-3</v>
      </c>
      <c r="F120" s="14">
        <f>'Ref. ACS-5-YR'!AB95</f>
        <v>108591</v>
      </c>
      <c r="G120" s="53">
        <f>'Ref. ACS-5-YR'!AC95</f>
        <v>3.0000000000000001E-3</v>
      </c>
      <c r="I120" s="35"/>
    </row>
    <row r="121" spans="1:9" x14ac:dyDescent="0.3">
      <c r="A121" s="11" t="s">
        <v>228</v>
      </c>
      <c r="B121" s="14">
        <f>'Ref. ACS-5-YR'!H96</f>
        <v>240</v>
      </c>
      <c r="C121" s="53">
        <f>'Ref. ACS-5-YR'!I96</f>
        <v>7.3231013334147015E-3</v>
      </c>
      <c r="D121" s="14">
        <f>'Ref. ACS-5-YR'!R96</f>
        <v>1037</v>
      </c>
      <c r="E121" s="53">
        <f>'Ref. ACS-5-YR'!S96</f>
        <v>6.8634588655768084E-3</v>
      </c>
      <c r="F121" s="14">
        <f>'Ref. ACS-5-YR'!AB96</f>
        <v>179905</v>
      </c>
      <c r="G121" s="53">
        <f>'Ref. ACS-5-YR'!AC96</f>
        <v>5.0000000000000001E-3</v>
      </c>
      <c r="I121" s="35"/>
    </row>
    <row r="122" spans="1:9" x14ac:dyDescent="0.3">
      <c r="A122" s="11" t="s">
        <v>229</v>
      </c>
      <c r="B122" s="14">
        <f>'Ref. ACS-5-YR'!H97</f>
        <v>19</v>
      </c>
      <c r="C122" s="53">
        <f>'Ref. ACS-5-YR'!I97</f>
        <v>5.7974552222866385E-4</v>
      </c>
      <c r="D122" s="14">
        <f>'Ref. ACS-5-YR'!R97</f>
        <v>205</v>
      </c>
      <c r="E122" s="53">
        <f>'Ref. ACS-5-YR'!S97</f>
        <v>1.3568072010060228E-3</v>
      </c>
      <c r="F122" s="14">
        <f>'Ref. ACS-5-YR'!AB97</f>
        <v>90329</v>
      </c>
      <c r="G122" s="53">
        <f>'Ref. ACS-5-YR'!AC97</f>
        <v>2E-3</v>
      </c>
      <c r="I122" s="35"/>
    </row>
    <row r="123" spans="1:9" x14ac:dyDescent="0.3">
      <c r="A123" s="11" t="s">
        <v>230</v>
      </c>
      <c r="B123" s="14">
        <f>'Ref. ACS-5-YR'!H98</f>
        <v>0</v>
      </c>
      <c r="C123" s="53">
        <f>'Ref. ACS-5-YR'!I98</f>
        <v>0</v>
      </c>
      <c r="D123" s="14">
        <f>'Ref. ACS-5-YR'!R98</f>
        <v>36</v>
      </c>
      <c r="E123" s="53">
        <f>'Ref. ACS-5-YR'!S98</f>
        <v>2.3826858164008208E-4</v>
      </c>
      <c r="F123" s="14">
        <f>'Ref. ACS-5-YR'!AB98</f>
        <v>14112</v>
      </c>
      <c r="G123" s="53">
        <f>'Ref. ACS-5-YR'!AC98</f>
        <v>0</v>
      </c>
      <c r="I123" s="35"/>
    </row>
    <row r="124" spans="1:9" x14ac:dyDescent="0.3">
      <c r="A124" s="11" t="s">
        <v>231</v>
      </c>
      <c r="B124" s="14">
        <f>'Ref. ACS-5-YR'!H99</f>
        <v>5284</v>
      </c>
      <c r="C124" s="53">
        <f>'Ref. ACS-5-YR'!I99</f>
        <v>0.16123028102401368</v>
      </c>
      <c r="D124" s="14">
        <f>'Ref. ACS-5-YR'!R99</f>
        <v>23994</v>
      </c>
      <c r="E124" s="53">
        <f>'Ref. ACS-5-YR'!S99</f>
        <v>0.1588060096631147</v>
      </c>
      <c r="F124" s="14">
        <f>'Ref. ACS-5-YR'!AB99</f>
        <v>5499599</v>
      </c>
      <c r="G124" s="53">
        <f>'Ref. ACS-5-YR'!AC99</f>
        <v>0.14000000000000001</v>
      </c>
      <c r="I124" s="35"/>
    </row>
    <row r="125" spans="1:9" x14ac:dyDescent="0.3">
      <c r="A125" s="11" t="s">
        <v>232</v>
      </c>
      <c r="B125" s="14">
        <f>'Ref. ACS-5-YR'!H100</f>
        <v>1660</v>
      </c>
      <c r="C125" s="53">
        <f>'Ref. ACS-5-YR'!I100</f>
        <v>5.065145088945168E-2</v>
      </c>
      <c r="D125" s="14">
        <f>'Ref. ACS-5-YR'!R100</f>
        <v>8693</v>
      </c>
      <c r="E125" s="53">
        <f>'Ref. ACS-5-YR'!S100</f>
        <v>5.7535243894367594E-2</v>
      </c>
      <c r="F125" s="14">
        <f>'Ref. ACS-5-YR'!AB100</f>
        <v>1799817</v>
      </c>
      <c r="G125" s="53">
        <f>'Ref. ACS-5-YR'!AC100</f>
        <v>4.5999999999999999E-2</v>
      </c>
      <c r="I125" s="35"/>
    </row>
    <row r="126" spans="1:9" x14ac:dyDescent="0.3">
      <c r="A126" s="11" t="s">
        <v>233</v>
      </c>
      <c r="B126" s="14">
        <f>'Ref. ACS-5-YR'!H101</f>
        <v>1216</v>
      </c>
      <c r="C126" s="53">
        <f>'Ref. ACS-5-YR'!I101</f>
        <v>3.7103713422634486E-2</v>
      </c>
      <c r="D126" s="14">
        <f>'Ref. ACS-5-YR'!R101</f>
        <v>7324</v>
      </c>
      <c r="E126" s="53">
        <f>'Ref. ACS-5-YR'!S101</f>
        <v>4.847441922033225E-2</v>
      </c>
      <c r="F126" s="14">
        <f>'Ref. ACS-5-YR'!AB101</f>
        <v>1374229</v>
      </c>
      <c r="G126" s="53">
        <f>'Ref. ACS-5-YR'!AC101</f>
        <v>3.5000000000000003E-2</v>
      </c>
      <c r="I126" s="35"/>
    </row>
    <row r="127" spans="1:9" x14ac:dyDescent="0.3">
      <c r="A127" s="11" t="s">
        <v>234</v>
      </c>
      <c r="B127" s="14">
        <f>'Ref. ACS-5-YR'!H102</f>
        <v>444</v>
      </c>
      <c r="C127" s="53">
        <f>'Ref. ACS-5-YR'!I102</f>
        <v>1.3547737466817197E-2</v>
      </c>
      <c r="D127" s="14">
        <f>'Ref. ACS-5-YR'!R102</f>
        <v>1369</v>
      </c>
      <c r="E127" s="53">
        <f>'Ref. ACS-5-YR'!S102</f>
        <v>9.0608246740353435E-3</v>
      </c>
      <c r="F127" s="14">
        <f>'Ref. ACS-5-YR'!AB102</f>
        <v>425588</v>
      </c>
      <c r="G127" s="53">
        <f>'Ref. ACS-5-YR'!AC102</f>
        <v>1.0999999999999999E-2</v>
      </c>
      <c r="I127" s="35"/>
    </row>
    <row r="128" spans="1:9" x14ac:dyDescent="0.3">
      <c r="A128" s="45" t="s">
        <v>236</v>
      </c>
      <c r="I128" s="35"/>
    </row>
    <row r="129" spans="1:9" x14ac:dyDescent="0.3">
      <c r="I129" s="35"/>
    </row>
    <row r="130" spans="1:9" x14ac:dyDescent="0.3">
      <c r="A130" s="1" t="s">
        <v>237</v>
      </c>
      <c r="I130" s="59" t="s">
        <v>238</v>
      </c>
    </row>
    <row r="131" spans="1:9" x14ac:dyDescent="0.3">
      <c r="A131" s="46"/>
      <c r="B131" s="39">
        <v>2000</v>
      </c>
      <c r="C131" s="39" t="s">
        <v>172</v>
      </c>
      <c r="D131" s="39">
        <v>2010</v>
      </c>
      <c r="E131" s="39" t="s">
        <v>172</v>
      </c>
      <c r="F131" s="39">
        <v>2020</v>
      </c>
      <c r="G131" s="39" t="s">
        <v>172</v>
      </c>
      <c r="H131" s="246"/>
      <c r="I131" s="35"/>
    </row>
    <row r="132" spans="1:9" x14ac:dyDescent="0.3">
      <c r="A132" s="11" t="s">
        <v>173</v>
      </c>
      <c r="B132" s="14">
        <f>'Ref. DC-2000'!B18</f>
        <v>38931</v>
      </c>
      <c r="C132" s="53"/>
      <c r="D132" s="14">
        <f>'Ref. DC-2010'!B18</f>
        <v>34166</v>
      </c>
      <c r="E132" s="53"/>
      <c r="F132" s="14">
        <f>B107</f>
        <v>32773</v>
      </c>
      <c r="G132" s="53"/>
      <c r="H132" s="250"/>
      <c r="I132" s="35"/>
    </row>
    <row r="133" spans="1:9" x14ac:dyDescent="0.3">
      <c r="A133" s="11" t="s">
        <v>239</v>
      </c>
      <c r="B133" s="14">
        <f>'Ref. DC-2000'!B27</f>
        <v>16047</v>
      </c>
      <c r="C133" s="53">
        <f>B133/B132</f>
        <v>0.41219079910611084</v>
      </c>
      <c r="D133" s="14">
        <f>'Ref. DC-2010'!B27</f>
        <v>15952</v>
      </c>
      <c r="E133" s="53">
        <f>D133/D132</f>
        <v>0.46689691506175729</v>
      </c>
      <c r="F133" s="14">
        <f>B118</f>
        <v>16603</v>
      </c>
      <c r="G133" s="53">
        <f>C118</f>
        <v>0.50660604766118456</v>
      </c>
      <c r="H133" s="250"/>
      <c r="I133" s="35"/>
    </row>
    <row r="134" spans="1:9" x14ac:dyDescent="0.3">
      <c r="A134" s="11" t="s">
        <v>225</v>
      </c>
      <c r="B134" s="14">
        <f>'Ref. DC-2000'!B19</f>
        <v>22884</v>
      </c>
      <c r="C134" s="53">
        <f>B134/B132</f>
        <v>0.58780920089388922</v>
      </c>
      <c r="D134" s="14">
        <f>'Ref. DC-2010'!B19</f>
        <v>18214</v>
      </c>
      <c r="E134" s="53">
        <f>D134/D132</f>
        <v>0.53310308493824266</v>
      </c>
      <c r="F134" s="14">
        <f>B108</f>
        <v>16170</v>
      </c>
      <c r="G134" s="53">
        <f>C108</f>
        <v>0.4933939523388155</v>
      </c>
      <c r="H134" s="250"/>
      <c r="I134" s="35"/>
    </row>
    <row r="135" spans="1:9" x14ac:dyDescent="0.3">
      <c r="A135" s="11" t="s">
        <v>226</v>
      </c>
      <c r="B135" s="14">
        <f>'Ref. DC-2000'!B20</f>
        <v>16947</v>
      </c>
      <c r="C135" s="53">
        <f>B135/B132</f>
        <v>0.43530862294829314</v>
      </c>
      <c r="D135" s="14">
        <f>'Ref. DC-2010'!B20</f>
        <v>14401</v>
      </c>
      <c r="E135" s="53">
        <f>D135/D132</f>
        <v>0.42150090733477724</v>
      </c>
      <c r="F135" s="14">
        <f t="shared" ref="F135:F143" si="12">B109</f>
        <v>11898</v>
      </c>
      <c r="G135" s="53">
        <f t="shared" ref="G135:G143" si="13">C109</f>
        <v>0.36304274860403379</v>
      </c>
      <c r="H135" s="250"/>
      <c r="I135" s="35"/>
    </row>
    <row r="136" spans="1:9" x14ac:dyDescent="0.3">
      <c r="A136" s="11" t="s">
        <v>227</v>
      </c>
      <c r="B136" s="14">
        <f>'Ref. DC-2000'!B21</f>
        <v>3219</v>
      </c>
      <c r="C136" s="53">
        <f>B136/B132</f>
        <v>8.268474994220544E-2</v>
      </c>
      <c r="D136" s="14">
        <f>'Ref. DC-2010'!B21</f>
        <v>1340</v>
      </c>
      <c r="E136" s="53">
        <f>D136/D132</f>
        <v>3.9220277468828661E-2</v>
      </c>
      <c r="F136" s="14">
        <f t="shared" si="12"/>
        <v>1658</v>
      </c>
      <c r="G136" s="53">
        <f t="shared" si="13"/>
        <v>5.0590425045006562E-2</v>
      </c>
      <c r="H136" s="250"/>
      <c r="I136" s="35"/>
    </row>
    <row r="137" spans="1:9" x14ac:dyDescent="0.3">
      <c r="A137" s="11" t="s">
        <v>228</v>
      </c>
      <c r="B137" s="14">
        <f>'Ref. DC-2000'!B22</f>
        <v>626</v>
      </c>
      <c r="C137" s="53">
        <f>B137/B132</f>
        <v>1.6079730805784592E-2</v>
      </c>
      <c r="D137" s="14">
        <f>'Ref. DC-2010'!B22</f>
        <v>551</v>
      </c>
      <c r="E137" s="53">
        <f>D137/D132</f>
        <v>1.6127143944272084E-2</v>
      </c>
      <c r="F137" s="14">
        <f t="shared" si="12"/>
        <v>772</v>
      </c>
      <c r="G137" s="53">
        <f t="shared" si="13"/>
        <v>2.3555975955817269E-2</v>
      </c>
      <c r="H137" s="250"/>
      <c r="I137" s="35"/>
    </row>
    <row r="138" spans="1:9" x14ac:dyDescent="0.3">
      <c r="A138" s="11" t="s">
        <v>229</v>
      </c>
      <c r="B138" s="14">
        <f>'Ref. DC-2000'!B23</f>
        <v>957</v>
      </c>
      <c r="C138" s="53">
        <f>B138/B132</f>
        <v>2.4581952685520537E-2</v>
      </c>
      <c r="D138" s="14">
        <f>'Ref. DC-2010'!B23</f>
        <v>929</v>
      </c>
      <c r="E138" s="53">
        <f>D138/D132</f>
        <v>2.7190774454135692E-2</v>
      </c>
      <c r="F138" s="14">
        <f t="shared" si="12"/>
        <v>793</v>
      </c>
      <c r="G138" s="53">
        <f t="shared" si="13"/>
        <v>2.4196747322491077E-2</v>
      </c>
      <c r="H138" s="250"/>
      <c r="I138" s="35"/>
    </row>
    <row r="139" spans="1:9" x14ac:dyDescent="0.3">
      <c r="A139" s="11" t="s">
        <v>230</v>
      </c>
      <c r="B139" s="14">
        <f>'Ref. DC-2000'!B24</f>
        <v>67</v>
      </c>
      <c r="C139" s="53">
        <f>B139/B132</f>
        <v>1.720993552695795E-3</v>
      </c>
      <c r="D139" s="14">
        <f>'Ref. DC-2010'!B24</f>
        <v>81</v>
      </c>
      <c r="E139" s="53">
        <f>D139/D132</f>
        <v>2.3707779663993444E-3</v>
      </c>
      <c r="F139" s="14">
        <f t="shared" si="12"/>
        <v>58</v>
      </c>
      <c r="G139" s="53">
        <f t="shared" si="13"/>
        <v>1.7697494889085527E-3</v>
      </c>
      <c r="H139" s="250"/>
      <c r="I139" s="35"/>
    </row>
    <row r="140" spans="1:9" x14ac:dyDescent="0.3">
      <c r="A140" s="11" t="s">
        <v>231</v>
      </c>
      <c r="B140" s="14">
        <f>'Ref. DC-2000'!B25</f>
        <v>104</v>
      </c>
      <c r="C140" s="53">
        <f>B140/B132</f>
        <v>2.6713929773188464E-3</v>
      </c>
      <c r="D140" s="14">
        <f>'Ref. DC-2010'!B25</f>
        <v>41</v>
      </c>
      <c r="E140" s="53">
        <f>D140/D132</f>
        <v>1.2000234150910262E-3</v>
      </c>
      <c r="F140" s="14">
        <f t="shared" si="12"/>
        <v>14</v>
      </c>
      <c r="G140" s="53">
        <f t="shared" si="13"/>
        <v>4.2718091111585755E-4</v>
      </c>
      <c r="H140" s="250"/>
      <c r="I140" s="35"/>
    </row>
    <row r="141" spans="1:9" x14ac:dyDescent="0.3">
      <c r="A141" s="11" t="s">
        <v>232</v>
      </c>
      <c r="B141" s="14">
        <f>'Ref. DC-2000'!B26</f>
        <v>964</v>
      </c>
      <c r="C141" s="53">
        <f>B141/B132</f>
        <v>2.4761757982070844E-2</v>
      </c>
      <c r="D141" s="14">
        <f>'Ref. DC-2010'!B26</f>
        <v>871</v>
      </c>
      <c r="E141" s="53">
        <f>D141/D132</f>
        <v>2.5493180354738628E-2</v>
      </c>
      <c r="F141" s="14">
        <f t="shared" si="12"/>
        <v>977</v>
      </c>
      <c r="G141" s="53">
        <f t="shared" si="13"/>
        <v>2.9811125011442344E-2</v>
      </c>
      <c r="H141" s="250"/>
      <c r="I141" s="35"/>
    </row>
    <row r="142" spans="1:9" x14ac:dyDescent="0.3">
      <c r="A142" s="11" t="s">
        <v>233</v>
      </c>
      <c r="B142" s="14"/>
      <c r="C142" s="53"/>
      <c r="D142" s="14"/>
      <c r="E142" s="53"/>
      <c r="F142" s="14">
        <f t="shared" si="12"/>
        <v>49</v>
      </c>
      <c r="G142" s="53">
        <f t="shared" si="13"/>
        <v>1.4951331889055022E-3</v>
      </c>
      <c r="H142" s="250"/>
      <c r="I142" s="35"/>
    </row>
    <row r="143" spans="1:9" x14ac:dyDescent="0.3">
      <c r="A143" s="11" t="s">
        <v>234</v>
      </c>
      <c r="B143" s="14"/>
      <c r="C143" s="53"/>
      <c r="D143" s="14"/>
      <c r="E143" s="53"/>
      <c r="F143" s="14">
        <f t="shared" si="12"/>
        <v>928</v>
      </c>
      <c r="G143" s="53">
        <f t="shared" si="13"/>
        <v>2.8315991822536843E-2</v>
      </c>
      <c r="H143" s="250"/>
      <c r="I143" s="35"/>
    </row>
    <row r="144" spans="1:9" x14ac:dyDescent="0.3">
      <c r="A144" s="45" t="s">
        <v>240</v>
      </c>
      <c r="I144" s="35"/>
    </row>
    <row r="145" spans="1:9" x14ac:dyDescent="0.3">
      <c r="B145" s="2"/>
      <c r="I145" s="35"/>
    </row>
    <row r="146" spans="1:9" x14ac:dyDescent="0.3">
      <c r="A146" s="1" t="s">
        <v>241</v>
      </c>
      <c r="I146" s="35"/>
    </row>
    <row r="147" spans="1:9" x14ac:dyDescent="0.3">
      <c r="A147" s="55"/>
      <c r="B147" s="39">
        <v>2000</v>
      </c>
      <c r="C147" s="39">
        <v>2010</v>
      </c>
      <c r="D147" s="39">
        <v>2020</v>
      </c>
      <c r="I147" s="35"/>
    </row>
    <row r="148" spans="1:9" x14ac:dyDescent="0.3">
      <c r="A148" s="11" t="s">
        <v>242</v>
      </c>
      <c r="B148" s="14">
        <f>B133</f>
        <v>16047</v>
      </c>
      <c r="C148" s="14">
        <f>D133</f>
        <v>15952</v>
      </c>
      <c r="D148" s="14">
        <f>'Ref. DC-2020'!B26</f>
        <v>15790</v>
      </c>
      <c r="I148" s="35"/>
    </row>
    <row r="149" spans="1:9" x14ac:dyDescent="0.3">
      <c r="A149" s="11" t="s">
        <v>243</v>
      </c>
      <c r="B149" s="14">
        <f>B135</f>
        <v>16947</v>
      </c>
      <c r="C149" s="14">
        <f>D135</f>
        <v>14401</v>
      </c>
      <c r="D149" s="14">
        <f>'Ref. DC-2020'!B19</f>
        <v>11228</v>
      </c>
      <c r="I149" s="35"/>
    </row>
    <row r="150" spans="1:9" x14ac:dyDescent="0.3">
      <c r="A150" s="11" t="s">
        <v>244</v>
      </c>
      <c r="B150" s="14">
        <f t="shared" ref="B150:B154" si="14">B136</f>
        <v>3219</v>
      </c>
      <c r="C150" s="14">
        <f t="shared" ref="C150:C155" si="15">D136</f>
        <v>1340</v>
      </c>
      <c r="D150" s="14">
        <f>'Ref. DC-2020'!B20</f>
        <v>1435</v>
      </c>
      <c r="I150" s="35"/>
    </row>
    <row r="151" spans="1:9" x14ac:dyDescent="0.3">
      <c r="A151" s="11" t="s">
        <v>245</v>
      </c>
      <c r="B151" s="14">
        <f t="shared" si="14"/>
        <v>626</v>
      </c>
      <c r="C151" s="14">
        <f t="shared" si="15"/>
        <v>551</v>
      </c>
      <c r="D151" s="14">
        <f>'Ref. DC-2020'!B21</f>
        <v>821</v>
      </c>
      <c r="I151" s="35"/>
    </row>
    <row r="152" spans="1:9" x14ac:dyDescent="0.3">
      <c r="A152" s="11" t="s">
        <v>246</v>
      </c>
      <c r="B152" s="14">
        <f t="shared" si="14"/>
        <v>957</v>
      </c>
      <c r="C152" s="14">
        <f t="shared" si="15"/>
        <v>929</v>
      </c>
      <c r="D152" s="14">
        <f>'Ref. DC-2020'!B22</f>
        <v>737</v>
      </c>
      <c r="I152" s="35"/>
    </row>
    <row r="153" spans="1:9" x14ac:dyDescent="0.3">
      <c r="A153" s="11" t="s">
        <v>247</v>
      </c>
      <c r="B153" s="14">
        <f t="shared" si="14"/>
        <v>67</v>
      </c>
      <c r="C153" s="14">
        <f t="shared" si="15"/>
        <v>81</v>
      </c>
      <c r="D153" s="14">
        <f>'Ref. DC-2020'!B23</f>
        <v>102</v>
      </c>
      <c r="I153" s="35"/>
    </row>
    <row r="154" spans="1:9" x14ac:dyDescent="0.3">
      <c r="A154" s="11" t="s">
        <v>248</v>
      </c>
      <c r="B154" s="14">
        <f t="shared" si="14"/>
        <v>104</v>
      </c>
      <c r="C154" s="14">
        <f t="shared" si="15"/>
        <v>41</v>
      </c>
      <c r="D154" s="14">
        <f>'Ref. DC-2020'!B24</f>
        <v>159</v>
      </c>
      <c r="I154" s="35"/>
    </row>
    <row r="155" spans="1:9" x14ac:dyDescent="0.3">
      <c r="A155" s="11" t="s">
        <v>249</v>
      </c>
      <c r="B155" s="14">
        <f>B141</f>
        <v>964</v>
      </c>
      <c r="C155" s="14">
        <f t="shared" si="15"/>
        <v>871</v>
      </c>
      <c r="D155" s="14">
        <f>'Ref. DC-2020'!B25</f>
        <v>1151</v>
      </c>
      <c r="I155" s="35"/>
    </row>
    <row r="156" spans="1:9" x14ac:dyDescent="0.3">
      <c r="A156" s="45" t="s">
        <v>2456</v>
      </c>
      <c r="I156" s="35" t="str">
        <f>A156</f>
        <v>Source: U.S. Census Bureau, Census 2000, 2010; Social Explorer Table for Census 2020.</v>
      </c>
    </row>
    <row r="157" spans="1:9" x14ac:dyDescent="0.3">
      <c r="A157" s="45"/>
      <c r="I157" s="90"/>
    </row>
    <row r="158" spans="1:9" x14ac:dyDescent="0.3">
      <c r="A158" s="45"/>
      <c r="I158" s="35"/>
    </row>
    <row r="159" spans="1:9" x14ac:dyDescent="0.3">
      <c r="A159" s="1" t="s">
        <v>250</v>
      </c>
      <c r="C159" t="s">
        <v>172</v>
      </c>
      <c r="E159" t="s">
        <v>172</v>
      </c>
      <c r="G159" t="s">
        <v>172</v>
      </c>
      <c r="I159" s="35"/>
    </row>
    <row r="160" spans="1:9" ht="28.8" x14ac:dyDescent="0.3">
      <c r="A160" s="46" t="s">
        <v>165</v>
      </c>
      <c r="B160" s="49" t="str">
        <f>B3</f>
        <v>Unincorporated Kings County</v>
      </c>
      <c r="C160" s="49" t="str">
        <f>B3</f>
        <v>Unincorporated Kings County</v>
      </c>
      <c r="D160" s="49" t="str">
        <f>B4</f>
        <v>Kings County</v>
      </c>
      <c r="E160" s="49" t="str">
        <f>B4</f>
        <v>Kings County</v>
      </c>
      <c r="F160" s="49" t="s">
        <v>166</v>
      </c>
      <c r="G160" s="49" t="s">
        <v>166</v>
      </c>
      <c r="H160" s="249"/>
      <c r="I160" s="59" t="s">
        <v>251</v>
      </c>
    </row>
    <row r="161" spans="1:9" x14ac:dyDescent="0.3">
      <c r="A161" s="11" t="s">
        <v>173</v>
      </c>
      <c r="B161" s="14">
        <f>'Ref. ACS-5-YR'!H1535</f>
        <v>29731</v>
      </c>
      <c r="C161" s="53"/>
      <c r="D161" s="14">
        <f>'Ref. ACS-5-YR'!R1535</f>
        <v>134363</v>
      </c>
      <c r="E161" s="53"/>
      <c r="F161" s="14">
        <f>'Ref. ACS-5-YR'!AB1535</f>
        <v>38838726</v>
      </c>
      <c r="G161" s="53"/>
      <c r="H161" s="250"/>
      <c r="I161" s="35"/>
    </row>
    <row r="162" spans="1:9" x14ac:dyDescent="0.3">
      <c r="A162" s="11" t="s">
        <v>252</v>
      </c>
      <c r="B162" s="14">
        <f>'Ref. ACS-5-YR'!H1536</f>
        <v>9729</v>
      </c>
      <c r="C162" s="53">
        <f>'Ref. ACS-5-YR'!I1536</f>
        <v>0.32723419999327302</v>
      </c>
      <c r="D162" s="14">
        <f>'Ref. ACS-5-YR'!R1536</f>
        <v>40897</v>
      </c>
      <c r="E162" s="53">
        <f>'Ref. ACS-5-YR'!S1536</f>
        <v>0.30437694901126056</v>
      </c>
      <c r="F162" s="14">
        <f>'Ref. ACS-5-YR'!AB1536</f>
        <v>8942907</v>
      </c>
      <c r="G162" s="53">
        <f>'Ref. ACS-5-YR'!AC1536</f>
        <v>0.23</v>
      </c>
      <c r="H162" s="250"/>
      <c r="I162" s="35"/>
    </row>
    <row r="163" spans="1:9" x14ac:dyDescent="0.3">
      <c r="A163" s="11" t="s">
        <v>253</v>
      </c>
      <c r="B163" s="14">
        <f>'Ref. ACS-5-YR'!H1537</f>
        <v>181</v>
      </c>
      <c r="C163" s="53">
        <f>B163/B162</f>
        <v>1.8604173090759586E-2</v>
      </c>
      <c r="D163" s="14">
        <f>'Ref. ACS-5-YR'!R1537</f>
        <v>1192</v>
      </c>
      <c r="E163" s="53">
        <f>D163/D162</f>
        <v>2.9146392155903856E-2</v>
      </c>
      <c r="F163" s="14">
        <f>'Ref. ACS-5-YR'!AB1537</f>
        <v>207793</v>
      </c>
      <c r="G163" s="53">
        <f>F163/F162</f>
        <v>2.3235509437814796E-2</v>
      </c>
      <c r="H163" s="250"/>
      <c r="I163" s="35"/>
    </row>
    <row r="164" spans="1:9" x14ac:dyDescent="0.3">
      <c r="A164" s="11" t="s">
        <v>254</v>
      </c>
      <c r="B164" s="14">
        <f>'Ref. ACS-5-YR'!H1538</f>
        <v>42</v>
      </c>
      <c r="C164" s="53">
        <f>B164/B162</f>
        <v>4.3169904409497382E-3</v>
      </c>
      <c r="D164" s="14">
        <f>'Ref. ACS-5-YR'!R1538</f>
        <v>306</v>
      </c>
      <c r="E164" s="53">
        <f>D164/D162</f>
        <v>7.4822114091498155E-3</v>
      </c>
      <c r="F164" s="14">
        <f>'Ref. ACS-5-YR'!AB1538</f>
        <v>99013</v>
      </c>
      <c r="G164" s="53">
        <f>F164/F162</f>
        <v>1.1071679488560041E-2</v>
      </c>
      <c r="H164" s="250"/>
      <c r="I164" s="35"/>
    </row>
    <row r="165" spans="1:9" x14ac:dyDescent="0.3">
      <c r="A165" s="11" t="s">
        <v>255</v>
      </c>
      <c r="B165" s="14">
        <f>'Ref. ACS-5-YR'!H1539</f>
        <v>9506</v>
      </c>
      <c r="C165" s="53">
        <f>B165/B162</f>
        <v>0.97707883646829063</v>
      </c>
      <c r="D165" s="14">
        <f>'Ref. ACS-5-YR'!R1539</f>
        <v>39399</v>
      </c>
      <c r="E165" s="53">
        <f>D165/D162</f>
        <v>0.96337139643494629</v>
      </c>
      <c r="F165" s="14">
        <f>'Ref. ACS-5-YR'!AB1539</f>
        <v>8636101</v>
      </c>
      <c r="G165" s="53">
        <f>F165/F162</f>
        <v>0.96569281107362515</v>
      </c>
      <c r="H165" s="250"/>
      <c r="I165" s="35"/>
    </row>
    <row r="166" spans="1:9" x14ac:dyDescent="0.3">
      <c r="A166" s="11" t="s">
        <v>256</v>
      </c>
      <c r="B166" s="14">
        <f>'Ref. ACS-5-YR'!H1540</f>
        <v>16919</v>
      </c>
      <c r="C166" s="53">
        <f>'Ref. ACS-5-YR'!I1540</f>
        <v>0.56906932158353263</v>
      </c>
      <c r="D166" s="14">
        <f>'Ref. ACS-5-YR'!R1540</f>
        <v>78327</v>
      </c>
      <c r="E166" s="53">
        <f>'Ref. ACS-5-YR'!S1540</f>
        <v>0.58295066350111269</v>
      </c>
      <c r="F166" s="14">
        <f>'Ref. ACS-5-YR'!AB1540</f>
        <v>24347395</v>
      </c>
      <c r="G166" s="53">
        <f>'Ref. ACS-5-YR'!AC1540</f>
        <v>0.627</v>
      </c>
      <c r="H166" s="250"/>
      <c r="I166" s="35"/>
    </row>
    <row r="167" spans="1:9" x14ac:dyDescent="0.3">
      <c r="A167" s="11" t="s">
        <v>257</v>
      </c>
      <c r="B167" s="14">
        <f>'Ref. ACS-5-YR'!H1541</f>
        <v>1124</v>
      </c>
      <c r="C167" s="53">
        <f>B167/B166</f>
        <v>6.6434186417636973E-2</v>
      </c>
      <c r="D167" s="14">
        <f>'Ref. ACS-5-YR'!R1541</f>
        <v>4587</v>
      </c>
      <c r="E167" s="53">
        <f>D167/D166</f>
        <v>5.856218162319507E-2</v>
      </c>
      <c r="F167" s="14">
        <f>'Ref. ACS-5-YR'!AB1541</f>
        <v>1077809</v>
      </c>
      <c r="G167" s="53">
        <f>F167/F166</f>
        <v>4.4267939136815253E-2</v>
      </c>
      <c r="H167" s="250"/>
      <c r="I167" s="35"/>
    </row>
    <row r="168" spans="1:9" x14ac:dyDescent="0.3">
      <c r="A168" s="11" t="s">
        <v>258</v>
      </c>
      <c r="B168" s="14">
        <f>'Ref. ACS-5-YR'!H1542</f>
        <v>803</v>
      </c>
      <c r="C168" s="53">
        <f>B168/B166</f>
        <v>4.7461433890891899E-2</v>
      </c>
      <c r="D168" s="14">
        <f>'Ref. ACS-5-YR'!R1542</f>
        <v>3770</v>
      </c>
      <c r="E168" s="53">
        <f>D168/D166</f>
        <v>4.8131551061575191E-2</v>
      </c>
      <c r="F168" s="14">
        <f>'Ref. ACS-5-YR'!AB1542</f>
        <v>866771</v>
      </c>
      <c r="G168" s="53">
        <f>F168/F166</f>
        <v>3.560015352771826E-2</v>
      </c>
      <c r="H168" s="250"/>
      <c r="I168" s="35"/>
    </row>
    <row r="169" spans="1:9" x14ac:dyDescent="0.3">
      <c r="A169" s="11" t="s">
        <v>259</v>
      </c>
      <c r="B169" s="14">
        <f>'Ref. ACS-5-YR'!H1543</f>
        <v>14992</v>
      </c>
      <c r="C169" s="53">
        <f>B169/B166</f>
        <v>0.88610437969147116</v>
      </c>
      <c r="D169" s="14">
        <f>'Ref. ACS-5-YR'!R1543</f>
        <v>69970</v>
      </c>
      <c r="E169" s="53">
        <f>D169/D166</f>
        <v>0.89330626731522977</v>
      </c>
      <c r="F169" s="14">
        <f>'Ref. ACS-5-YR'!AB1543</f>
        <v>22402815</v>
      </c>
      <c r="G169" s="53">
        <f>F169/F166</f>
        <v>0.92013190733546646</v>
      </c>
      <c r="H169" s="250"/>
      <c r="I169" s="35"/>
    </row>
    <row r="170" spans="1:9" x14ac:dyDescent="0.3">
      <c r="A170" s="11" t="s">
        <v>260</v>
      </c>
      <c r="B170" s="14">
        <f>'Ref. ACS-5-YR'!H1544</f>
        <v>3083</v>
      </c>
      <c r="C170" s="53">
        <f>'Ref. ACS-5-YR'!I1544</f>
        <v>0.10369647842319464</v>
      </c>
      <c r="D170" s="14">
        <f>'Ref. ACS-5-YR'!R1544</f>
        <v>15139</v>
      </c>
      <c r="E170" s="53">
        <f>'Ref. ACS-5-YR'!S1544</f>
        <v>0.1126723874876268</v>
      </c>
      <c r="F170" s="14">
        <f>'Ref. ACS-5-YR'!AB1544</f>
        <v>5548424</v>
      </c>
      <c r="G170" s="53">
        <f>'Ref. ACS-5-YR'!AC1544</f>
        <v>0.14299999999999999</v>
      </c>
      <c r="H170" s="250"/>
      <c r="I170" s="35"/>
    </row>
    <row r="171" spans="1:9" x14ac:dyDescent="0.3">
      <c r="A171" s="11" t="s">
        <v>261</v>
      </c>
      <c r="B171" s="14">
        <f>'Ref. ACS-5-YR'!H1545</f>
        <v>601</v>
      </c>
      <c r="C171" s="53">
        <f>B171/B170</f>
        <v>0.19493999351281219</v>
      </c>
      <c r="D171" s="14">
        <f>'Ref. ACS-5-YR'!R1545</f>
        <v>2749</v>
      </c>
      <c r="E171" s="53">
        <f>D171/D170</f>
        <v>0.18158398837439726</v>
      </c>
      <c r="F171" s="14">
        <f>'Ref. ACS-5-YR'!AB1545</f>
        <v>803463</v>
      </c>
      <c r="G171" s="53">
        <f>F171/F170</f>
        <v>0.14480922871071136</v>
      </c>
      <c r="H171" s="250"/>
      <c r="I171" s="35"/>
    </row>
    <row r="172" spans="1:9" x14ac:dyDescent="0.3">
      <c r="A172" s="11" t="s">
        <v>262</v>
      </c>
      <c r="B172" s="14">
        <f>'Ref. ACS-5-YR'!H1546</f>
        <v>525</v>
      </c>
      <c r="C172" s="53">
        <f>B172/B170</f>
        <v>0.17028867985728185</v>
      </c>
      <c r="D172" s="14">
        <f>'Ref. ACS-5-YR'!R1546</f>
        <v>3430</v>
      </c>
      <c r="E172" s="53">
        <f>D172/D170</f>
        <v>0.22656714446132506</v>
      </c>
      <c r="F172" s="14">
        <f>'Ref. ACS-5-YR'!AB1546</f>
        <v>1092102</v>
      </c>
      <c r="G172" s="53">
        <f>F172/F170</f>
        <v>0.19683102805409247</v>
      </c>
      <c r="H172" s="250"/>
      <c r="I172"/>
    </row>
    <row r="173" spans="1:9" x14ac:dyDescent="0.3">
      <c r="A173" s="11" t="s">
        <v>263</v>
      </c>
      <c r="B173" s="14">
        <f>'Ref. ACS-5-YR'!H1547</f>
        <v>1957</v>
      </c>
      <c r="C173" s="53">
        <f>B173/B170</f>
        <v>0.63477132662990599</v>
      </c>
      <c r="D173" s="14">
        <f>'Ref. ACS-5-YR'!R1547</f>
        <v>8960</v>
      </c>
      <c r="E173" s="53">
        <f>D173/D170</f>
        <v>0.59184886716427765</v>
      </c>
      <c r="F173" s="14">
        <f>'Ref. ACS-5-YR'!AB1547</f>
        <v>3652859</v>
      </c>
      <c r="G173" s="53">
        <f>F173/F170</f>
        <v>0.65835974323519619</v>
      </c>
      <c r="H173" s="250"/>
      <c r="I173" s="35"/>
    </row>
    <row r="174" spans="1:9" x14ac:dyDescent="0.3">
      <c r="A174" s="45" t="s">
        <v>264</v>
      </c>
    </row>
    <row r="175" spans="1:9" x14ac:dyDescent="0.3">
      <c r="A175" s="45"/>
    </row>
    <row r="176" spans="1:9" x14ac:dyDescent="0.3">
      <c r="A176" s="45"/>
    </row>
    <row r="177" spans="1:9" x14ac:dyDescent="0.3">
      <c r="A177" s="45"/>
    </row>
    <row r="178" spans="1:9" x14ac:dyDescent="0.3">
      <c r="I178" s="35" t="str">
        <f>A185</f>
        <v>Source: U.S. Census Bureau, ACS16-20 (5-year Estimates), Table C18108</v>
      </c>
    </row>
    <row r="179" spans="1:9" x14ac:dyDescent="0.3">
      <c r="A179" s="1" t="s">
        <v>265</v>
      </c>
    </row>
    <row r="180" spans="1:9" ht="28.8" x14ac:dyDescent="0.3">
      <c r="A180" s="46" t="s">
        <v>165</v>
      </c>
      <c r="B180" s="49" t="str">
        <f>B3</f>
        <v>Unincorporated Kings County</v>
      </c>
      <c r="C180" s="49" t="s">
        <v>172</v>
      </c>
      <c r="D180" s="49" t="str">
        <f>B4</f>
        <v>Kings County</v>
      </c>
      <c r="E180" s="49" t="s">
        <v>172</v>
      </c>
      <c r="F180" s="49" t="s">
        <v>166</v>
      </c>
      <c r="G180" s="49" t="s">
        <v>172</v>
      </c>
      <c r="H180" s="251"/>
      <c r="I180" s="59" t="s">
        <v>266</v>
      </c>
    </row>
    <row r="181" spans="1:9" x14ac:dyDescent="0.3">
      <c r="A181" s="11" t="s">
        <v>173</v>
      </c>
      <c r="B181" s="14">
        <f>B161</f>
        <v>29731</v>
      </c>
      <c r="C181" s="53"/>
      <c r="D181" s="14">
        <f>D161</f>
        <v>134363</v>
      </c>
      <c r="E181" s="53"/>
      <c r="F181" s="14">
        <f>F161</f>
        <v>38838726</v>
      </c>
      <c r="G181" s="53"/>
      <c r="H181" s="250"/>
    </row>
    <row r="182" spans="1:9" x14ac:dyDescent="0.3">
      <c r="A182" s="11" t="s">
        <v>267</v>
      </c>
      <c r="B182" s="14">
        <f t="shared" ref="B182:F182" si="16">SUM(B163,B167,B171)</f>
        <v>1906</v>
      </c>
      <c r="C182" s="53">
        <f>B182/$B$181</f>
        <v>6.410816992364872E-2</v>
      </c>
      <c r="D182" s="14">
        <f t="shared" si="16"/>
        <v>8528</v>
      </c>
      <c r="E182" s="53">
        <f>D182/$D$181</f>
        <v>6.3469854052082789E-2</v>
      </c>
      <c r="F182" s="14">
        <f t="shared" si="16"/>
        <v>2089065</v>
      </c>
      <c r="G182" s="53">
        <f>F182/$F$181</f>
        <v>5.3788195833200089E-2</v>
      </c>
      <c r="H182" s="250"/>
    </row>
    <row r="183" spans="1:9" x14ac:dyDescent="0.3">
      <c r="A183" s="11" t="s">
        <v>268</v>
      </c>
      <c r="B183" s="14">
        <f t="shared" ref="B183:D184" si="17">SUM(B164,B168,B172)</f>
        <v>1370</v>
      </c>
      <c r="C183" s="53">
        <f t="shared" ref="C183:C184" si="18">B183/$B$181</f>
        <v>4.6079849315529248E-2</v>
      </c>
      <c r="D183" s="14">
        <f t="shared" si="17"/>
        <v>7506</v>
      </c>
      <c r="E183" s="53">
        <f t="shared" ref="E183:E184" si="19">D183/$D$181</f>
        <v>5.5863593399968742E-2</v>
      </c>
      <c r="F183" s="14">
        <f t="shared" ref="F183" si="20">SUM(F164,F168,F172)</f>
        <v>2057886</v>
      </c>
      <c r="G183" s="53">
        <f t="shared" ref="G183:G184" si="21">F183/$F$181</f>
        <v>5.2985414609119777E-2</v>
      </c>
      <c r="H183" s="250"/>
    </row>
    <row r="184" spans="1:9" x14ac:dyDescent="0.3">
      <c r="A184" s="11" t="s">
        <v>269</v>
      </c>
      <c r="B184" s="14">
        <f t="shared" si="17"/>
        <v>26455</v>
      </c>
      <c r="C184" s="53">
        <f t="shared" si="18"/>
        <v>0.88981198076082202</v>
      </c>
      <c r="D184" s="14">
        <f t="shared" si="17"/>
        <v>118329</v>
      </c>
      <c r="E184" s="53">
        <f t="shared" si="19"/>
        <v>0.88066655254794846</v>
      </c>
      <c r="F184" s="14">
        <f t="shared" ref="F184" si="22">SUM(F165,F169,F173)</f>
        <v>34691775</v>
      </c>
      <c r="G184" s="53">
        <f t="shared" si="21"/>
        <v>0.89322638955768019</v>
      </c>
      <c r="H184" s="250"/>
    </row>
    <row r="185" spans="1:9" x14ac:dyDescent="0.3">
      <c r="A185" s="45" t="s">
        <v>264</v>
      </c>
    </row>
    <row r="188" spans="1:9" x14ac:dyDescent="0.3">
      <c r="A188" s="1" t="s">
        <v>270</v>
      </c>
    </row>
    <row r="189" spans="1:9" ht="28.8" x14ac:dyDescent="0.3">
      <c r="A189" s="46" t="s">
        <v>165</v>
      </c>
      <c r="B189" s="49" t="str">
        <f>B3</f>
        <v>Unincorporated Kings County</v>
      </c>
      <c r="C189" s="58" t="s">
        <v>172</v>
      </c>
      <c r="D189" s="49" t="str">
        <f>B4</f>
        <v>Kings County</v>
      </c>
      <c r="E189" s="58" t="s">
        <v>172</v>
      </c>
      <c r="F189" s="57" t="s">
        <v>166</v>
      </c>
      <c r="G189" s="58" t="s">
        <v>172</v>
      </c>
      <c r="H189" s="251"/>
    </row>
    <row r="190" spans="1:9" x14ac:dyDescent="0.3">
      <c r="A190" s="11" t="s">
        <v>271</v>
      </c>
      <c r="B190" s="14">
        <f>B182+B183</f>
        <v>3276</v>
      </c>
      <c r="C190" s="53"/>
      <c r="D190" s="14">
        <f>D182+D183</f>
        <v>16034</v>
      </c>
      <c r="E190" s="53"/>
      <c r="F190" s="14">
        <f>F182+F183</f>
        <v>4146951</v>
      </c>
      <c r="G190" s="53"/>
      <c r="H190" s="251"/>
    </row>
    <row r="191" spans="1:9" x14ac:dyDescent="0.3">
      <c r="A191" s="11" t="s">
        <v>272</v>
      </c>
      <c r="B191" s="14">
        <f>'Ref. ACS-5-YR'!H1316+'Ref. ACS-5-YR'!H1319+'Ref. ACS-5-YR'!H1322+'Ref. ACS-5-YR'!H1325+'Ref. ACS-5-YR'!H1328+'Ref. ACS-5-YR'!H1331+'Ref. ACS-5-YR'!H1335+'Ref. ACS-5-YR'!H1338+'Ref. ACS-5-YR'!H1341+'Ref. ACS-5-YR'!H1344+'Ref. ACS-5-YR'!H1347+'Ref. ACS-5-YR'!H1350</f>
        <v>1182</v>
      </c>
      <c r="C191" s="53">
        <f>B191/B190</f>
        <v>0.3608058608058608</v>
      </c>
      <c r="D191" s="14">
        <f>'Ref. ACS-5-YR'!R1316+'Ref. ACS-5-YR'!R1319+'Ref. ACS-5-YR'!R1322+'Ref. ACS-5-YR'!R1325+'Ref. ACS-5-YR'!R1328+'Ref. ACS-5-YR'!R1331+'Ref. ACS-5-YR'!R1335+'Ref. ACS-5-YR'!R1338+'Ref. ACS-5-YR'!R1341+'Ref. ACS-5-YR'!R1344+'Ref. ACS-5-YR'!R1347+'Ref. ACS-5-YR'!R1350</f>
        <v>4482</v>
      </c>
      <c r="E191" s="53">
        <f>D191/D190</f>
        <v>0.27953099663215669</v>
      </c>
      <c r="F191" s="14">
        <f>'Ref. ACS-5-YR'!AB1316+'Ref. ACS-5-YR'!AB1319+'Ref. ACS-5-YR'!AB1322+'Ref. ACS-5-YR'!AB1325+'Ref. ACS-5-YR'!AB1328+'Ref. ACS-5-YR'!AB1331+'Ref. ACS-5-YR'!AB1335+'Ref. ACS-5-YR'!AB1338+'Ref. ACS-5-YR'!AB1341+'Ref. ACS-5-YR'!AB1344+'Ref. ACS-5-YR'!AB1347+'Ref. ACS-5-YR'!AB1350</f>
        <v>1147500</v>
      </c>
      <c r="G191" s="53">
        <f>F191/F190</f>
        <v>0.2767093221019491</v>
      </c>
      <c r="H191" s="250"/>
    </row>
    <row r="192" spans="1:9" x14ac:dyDescent="0.3">
      <c r="A192" s="11" t="s">
        <v>273</v>
      </c>
      <c r="B192" s="14">
        <f>'Ref. ACS-5-YR'!H1358+'Ref. ACS-5-YR'!H1361+'Ref. ACS-5-YR'!H1364+'Ref. ACS-5-YR'!H1367+'Ref. ACS-5-YR'!H1370+'Ref. ACS-5-YR'!H1373+'Ref. ACS-5-YR'!H1377+'Ref. ACS-5-YR'!H1380+'Ref. ACS-5-YR'!H1383+'Ref. ACS-5-YR'!H1386+'Ref. ACS-5-YR'!H1389+'Ref. ACS-5-YR'!H1392</f>
        <v>530</v>
      </c>
      <c r="C192" s="53">
        <f>B192/B190</f>
        <v>0.16178266178266179</v>
      </c>
      <c r="D192" s="14">
        <f>'Ref. ACS-5-YR'!R1358+'Ref. ACS-5-YR'!R1361+'Ref. ACS-5-YR'!R1364+'Ref. ACS-5-YR'!R1367+'Ref. ACS-5-YR'!R1370+'Ref. ACS-5-YR'!R1373+'Ref. ACS-5-YR'!R1377+'Ref. ACS-5-YR'!R1380+'Ref. ACS-5-YR'!R1383+'Ref. ACS-5-YR'!R1386+'Ref. ACS-5-YR'!R1389+'Ref. ACS-5-YR'!R1392</f>
        <v>3099</v>
      </c>
      <c r="E192" s="53">
        <f>D192/D190</f>
        <v>0.19327678682799052</v>
      </c>
      <c r="F192" s="14">
        <f>'Ref. ACS-5-YR'!AB1358+'Ref. ACS-5-YR'!AB1361+'Ref. ACS-5-YR'!AB1364+'Ref. ACS-5-YR'!AB1367+'Ref. ACS-5-YR'!AB1370+'Ref. ACS-5-YR'!AB1373+'Ref. ACS-5-YR'!AB1377+'Ref. ACS-5-YR'!AB1380+'Ref. ACS-5-YR'!AB1383+'Ref. ACS-5-YR'!AB1386+'Ref. ACS-5-YR'!AB1389+'Ref. ACS-5-YR'!AB1392</f>
        <v>778145</v>
      </c>
      <c r="G192" s="53">
        <f>F192/F190</f>
        <v>0.18764268012812305</v>
      </c>
      <c r="H192" s="250"/>
    </row>
    <row r="193" spans="1:9" x14ac:dyDescent="0.3">
      <c r="A193" s="11" t="s">
        <v>274</v>
      </c>
      <c r="B193" s="14">
        <f>SUM('Ref. ACS-5-YR'!H1400,'Ref. ACS-5-YR'!H1403,'Ref. ACS-5-YR'!H1406,'Ref. ACS-5-YR'!H1409,'Ref. ACS-5-YR'!H1412,'Ref. ACS-5-YR'!H1416+'Ref. ACS-5-YR'!H1419,'Ref. ACS-5-YR'!H1422,'Ref. ACS-5-YR'!H1425,'Ref. ACS-5-YR'!H1428)</f>
        <v>967</v>
      </c>
      <c r="C193" s="53">
        <f>B193/B190</f>
        <v>0.29517704517704518</v>
      </c>
      <c r="D193" s="14">
        <f>SUM('Ref. ACS-5-YR'!R1400,'Ref. ACS-5-YR'!R1403,'Ref. ACS-5-YR'!R1406,'Ref. ACS-5-YR'!R1409,'Ref. ACS-5-YR'!R1412,'Ref. ACS-5-YR'!R1416+'Ref. ACS-5-YR'!R1419,'Ref. ACS-5-YR'!R1422,'Ref. ACS-5-YR'!R1425,'Ref. ACS-5-YR'!R1428)</f>
        <v>5357</v>
      </c>
      <c r="E193" s="53">
        <f>D193/D190</f>
        <v>0.33410253211924662</v>
      </c>
      <c r="F193" s="14">
        <f>SUM('Ref. ACS-5-YR'!AB1400,'Ref. ACS-5-YR'!AB1403,'Ref. ACS-5-YR'!AB1406,'Ref. ACS-5-YR'!AB1409,'Ref. ACS-5-YR'!AB1412,'Ref. ACS-5-YR'!AB1416+'Ref. ACS-5-YR'!AB1419,'Ref. ACS-5-YR'!AB1422,'Ref. ACS-5-YR'!AB1425,'Ref. ACS-5-YR'!AB1428)</f>
        <v>1585969</v>
      </c>
      <c r="G193" s="53">
        <f>F193/F190</f>
        <v>0.38244218463155222</v>
      </c>
      <c r="H193" s="250"/>
    </row>
    <row r="194" spans="1:9" x14ac:dyDescent="0.3">
      <c r="A194" s="11" t="s">
        <v>275</v>
      </c>
      <c r="B194" s="14">
        <f>SUM('Ref. ACS-5-YR'!H1436,'Ref. ACS-5-YR'!H1439,'Ref. ACS-5-YR'!H1442,'Ref. ACS-5-YR'!H1445,'Ref. ACS-5-YR'!H1448,'Ref. ACS-5-YR'!H1452,'Ref. ACS-5-YR'!H1455,'Ref. ACS-5-YR'!H1458,'Ref. ACS-5-YR'!H1461,'Ref. ACS-5-YR'!H1464)</f>
        <v>1610</v>
      </c>
      <c r="C194" s="53">
        <f>B194/B190</f>
        <v>0.49145299145299143</v>
      </c>
      <c r="D194" s="14">
        <f>SUM('Ref. ACS-5-YR'!R1436,'Ref. ACS-5-YR'!R1439,'Ref. ACS-5-YR'!R1442,'Ref. ACS-5-YR'!R1445,'Ref. ACS-5-YR'!R1448,'Ref. ACS-5-YR'!R1452,'Ref. ACS-5-YR'!R1455,'Ref. ACS-5-YR'!R1458,'Ref. ACS-5-YR'!R1461,'Ref. ACS-5-YR'!R1464)</f>
        <v>8021</v>
      </c>
      <c r="E194" s="53">
        <f>D194/D190</f>
        <v>0.50024946987651242</v>
      </c>
      <c r="F194" s="14">
        <f>SUM('Ref. ACS-5-YR'!AB1436,'Ref. ACS-5-YR'!AB1439,'Ref. ACS-5-YR'!AB1442,'Ref. ACS-5-YR'!AB1445,'Ref. ACS-5-YR'!AB1448,'Ref. ACS-5-YR'!AB1452,'Ref. ACS-5-YR'!AB1455,'Ref. ACS-5-YR'!AB1458,'Ref. ACS-5-YR'!AB1461,'Ref. ACS-5-YR'!AB1464)</f>
        <v>2118765</v>
      </c>
      <c r="G194" s="53">
        <f>F194/F190</f>
        <v>0.51092115629048906</v>
      </c>
      <c r="H194" s="250"/>
      <c r="I194" s="40" t="str">
        <f>A197</f>
        <v>Source: U.S. Census Bureau, ACS16-20 (5-year Estimates), Table B18102 - B18107.</v>
      </c>
    </row>
    <row r="195" spans="1:9" x14ac:dyDescent="0.3">
      <c r="A195" s="11" t="s">
        <v>276</v>
      </c>
      <c r="B195" s="14">
        <f>SUM('Ref. ACS-5-YR'!H1472,'Ref. ACS-5-YR'!H1475,'Ref. ACS-5-YR'!H1478,'Ref. ACS-5-YR'!H1481,'Ref. ACS-5-YR'!H1484,'Ref. ACS-5-YR'!H1488,'Ref. ACS-5-YR'!H1491,'Ref. ACS-5-YR'!H1494,'Ref. ACS-5-YR'!H1497,'Ref. ACS-5-YR'!H1500)</f>
        <v>523</v>
      </c>
      <c r="C195" s="53">
        <f>B195/B190</f>
        <v>0.15964590964590963</v>
      </c>
      <c r="D195" s="14">
        <f>SUM('Ref. ACS-5-YR'!R1472,'Ref. ACS-5-YR'!R1475,'Ref. ACS-5-YR'!R1478,'Ref. ACS-5-YR'!R1481,'Ref. ACS-5-YR'!R1484,'Ref. ACS-5-YR'!R1488,'Ref. ACS-5-YR'!R1491,'Ref. ACS-5-YR'!R1494,'Ref. ACS-5-YR'!R1497,'Ref. ACS-5-YR'!R1500)</f>
        <v>3143</v>
      </c>
      <c r="E195" s="53">
        <f>D195/D190</f>
        <v>0.19602095546962706</v>
      </c>
      <c r="F195" s="14">
        <f>SUM('Ref. ACS-5-YR'!AB1472,'Ref. ACS-5-YR'!AB1475,'Ref. ACS-5-YR'!AB1478,'Ref. ACS-5-YR'!AB1481,'Ref. ACS-5-YR'!AB1484,'Ref. ACS-5-YR'!AB1488,'Ref. ACS-5-YR'!AB1491,'Ref. ACS-5-YR'!AB1494,'Ref. ACS-5-YR'!AB1497,'Ref. ACS-5-YR'!AB1500)</f>
        <v>964579</v>
      </c>
      <c r="G195" s="53">
        <f>F195/F190</f>
        <v>0.23259956531919476</v>
      </c>
      <c r="H195" s="250"/>
    </row>
    <row r="196" spans="1:9" x14ac:dyDescent="0.3">
      <c r="A196" s="11" t="s">
        <v>277</v>
      </c>
      <c r="B196" s="14">
        <f>SUM('Ref. ACS-5-YR'!H1508,'Ref. ACS-5-YR'!H1511,'Ref. ACS-5-YR'!H1514,'Ref. ACS-5-YR'!H1517,'Ref. ACS-5-YR'!H1521,'Ref. ACS-5-YR'!H1524,'Ref. ACS-5-YR'!H1527,'Ref. ACS-5-YR'!H1530)</f>
        <v>1039</v>
      </c>
      <c r="C196" s="53">
        <f>B196/B190</f>
        <v>0.31715506715506714</v>
      </c>
      <c r="D196" s="14">
        <f>SUM('Ref. ACS-5-YR'!R1508,'Ref. ACS-5-YR'!R1511,'Ref. ACS-5-YR'!R1514,'Ref. ACS-5-YR'!R1517,'Ref. ACS-5-YR'!R1521,'Ref. ACS-5-YR'!R1524,'Ref. ACS-5-YR'!R1527,'Ref. ACS-5-YR'!R1530)</f>
        <v>5753</v>
      </c>
      <c r="E196" s="53">
        <f>D196/D190</f>
        <v>0.35880004989397529</v>
      </c>
      <c r="F196" s="14">
        <f>SUM('Ref. ACS-5-YR'!AB1508,'Ref. ACS-5-YR'!AB1511,'Ref. ACS-5-YR'!AB1514,'Ref. ACS-5-YR'!AB1517,'Ref. ACS-5-YR'!AB1521,'Ref. ACS-5-YR'!AB1524,'Ref. ACS-5-YR'!AB1527,'Ref. ACS-5-YR'!AB1530)</f>
        <v>1654210</v>
      </c>
      <c r="G196" s="53">
        <f>F196/F190</f>
        <v>0.39889788907561241</v>
      </c>
      <c r="H196" s="250"/>
    </row>
    <row r="197" spans="1:9" x14ac:dyDescent="0.3">
      <c r="A197" s="45" t="s">
        <v>278</v>
      </c>
    </row>
    <row r="198" spans="1:9" x14ac:dyDescent="0.3">
      <c r="A198" s="45"/>
    </row>
    <row r="199" spans="1:9" x14ac:dyDescent="0.3">
      <c r="A199" s="1" t="s">
        <v>279</v>
      </c>
    </row>
    <row r="200" spans="1:9" ht="43.2" customHeight="1" x14ac:dyDescent="0.3">
      <c r="A200" s="46"/>
      <c r="B200" s="49" t="str">
        <f>B3</f>
        <v>Unincorporated Kings County</v>
      </c>
      <c r="C200" s="49" t="str">
        <f>B4</f>
        <v>Kings County</v>
      </c>
      <c r="D200" s="49" t="s">
        <v>280</v>
      </c>
    </row>
    <row r="201" spans="1:9" x14ac:dyDescent="0.3">
      <c r="A201" s="11" t="s">
        <v>281</v>
      </c>
      <c r="B201" s="14">
        <f>VLOOKUP($B$3,'Ref. DDS_Pivot'!A$2:K$588,5,FALSE)</f>
        <v>57</v>
      </c>
      <c r="C201" s="14">
        <f>VLOOKUP(C211,'Ref. DDS_Pivot'!A$467:K$527,5,FALSE)</f>
        <v>1090</v>
      </c>
      <c r="D201" s="14">
        <v>309381</v>
      </c>
      <c r="I201" s="59" t="s">
        <v>2423</v>
      </c>
    </row>
    <row r="202" spans="1:9" x14ac:dyDescent="0.3">
      <c r="A202" s="11" t="s">
        <v>282</v>
      </c>
      <c r="B202" s="14">
        <f>VLOOKUP($B$3,'Ref. DDS_Pivot'!A$2:K$588,6,FALSE)</f>
        <v>10</v>
      </c>
      <c r="C202" s="14">
        <f>VLOOKUP(C211,'Ref. DDS_Pivot'!A$467:K$527,6,FALSE)</f>
        <v>102</v>
      </c>
      <c r="D202" s="14">
        <v>27881</v>
      </c>
      <c r="I202" s="35"/>
    </row>
    <row r="203" spans="1:9" x14ac:dyDescent="0.3">
      <c r="A203" s="11" t="s">
        <v>283</v>
      </c>
      <c r="B203" s="14">
        <f>VLOOKUP($B$3,'Ref. DDS_Pivot'!A$2:K$588,7,FALSE)</f>
        <v>0</v>
      </c>
      <c r="C203" s="14">
        <f>VLOOKUP(C211,'Ref. DDS_Pivot'!A$467:K$527,7,FALSE)</f>
        <v>23</v>
      </c>
      <c r="D203" s="14">
        <v>23728</v>
      </c>
      <c r="I203" s="35"/>
    </row>
    <row r="204" spans="1:9" x14ac:dyDescent="0.3">
      <c r="A204" s="11" t="s">
        <v>284</v>
      </c>
      <c r="B204" s="14">
        <f>VLOOKUP($B$3,'Ref. DDS_Pivot'!A$2:K$588,8,FALSE)</f>
        <v>0</v>
      </c>
      <c r="C204" s="14">
        <f>VLOOKUP(C211,'Ref. DDS_Pivot'!A$467:K$527,8,FALSE)</f>
        <v>0</v>
      </c>
      <c r="D204" s="14">
        <v>6188</v>
      </c>
      <c r="I204" s="35"/>
    </row>
    <row r="205" spans="1:9" x14ac:dyDescent="0.3">
      <c r="A205" s="11" t="s">
        <v>285</v>
      </c>
      <c r="B205" s="14">
        <f>VLOOKUP($B$3,'Ref. DDS_Pivot'!A$2:K$588,9,FALSE)</f>
        <v>5</v>
      </c>
      <c r="C205" s="14">
        <f>VLOOKUP(C211,'Ref. DDS_Pivot'!A$467:K$527,9,FALSE)</f>
        <v>25</v>
      </c>
      <c r="D205" s="14">
        <v>8288</v>
      </c>
      <c r="I205" s="35"/>
    </row>
    <row r="206" spans="1:9" x14ac:dyDescent="0.3">
      <c r="A206" s="11" t="s">
        <v>286</v>
      </c>
      <c r="B206" s="14">
        <f>VLOOKUP($B$3,'Ref. DDS_Pivot'!A$2:K$588,10,FALSE)</f>
        <v>0</v>
      </c>
      <c r="C206" s="14">
        <f>VLOOKUP(C211,'Ref. DDS_Pivot'!A$467:K$527,10,FALSE)</f>
        <v>15</v>
      </c>
      <c r="D206" s="14">
        <v>4792</v>
      </c>
      <c r="I206" s="35"/>
    </row>
    <row r="207" spans="1:9" x14ac:dyDescent="0.3">
      <c r="A207" s="45" t="s">
        <v>2446</v>
      </c>
      <c r="I207" s="35"/>
    </row>
    <row r="208" spans="1:9" x14ac:dyDescent="0.3">
      <c r="A208" s="45"/>
      <c r="I208" s="35"/>
    </row>
    <row r="209" spans="1:9" x14ac:dyDescent="0.3">
      <c r="A209" s="45"/>
      <c r="I209" s="35"/>
    </row>
    <row r="210" spans="1:9" x14ac:dyDescent="0.3">
      <c r="A210" s="1" t="s">
        <v>287</v>
      </c>
      <c r="I210" s="35"/>
    </row>
    <row r="211" spans="1:9" ht="41.4" customHeight="1" x14ac:dyDescent="0.3">
      <c r="A211" s="46"/>
      <c r="B211" s="49" t="str">
        <f>B3</f>
        <v>Unincorporated Kings County</v>
      </c>
      <c r="C211" s="49" t="str">
        <f>B4</f>
        <v>Kings County</v>
      </c>
      <c r="D211" s="49" t="s">
        <v>280</v>
      </c>
      <c r="I211" s="35"/>
    </row>
    <row r="212" spans="1:9" x14ac:dyDescent="0.3">
      <c r="A212" s="11" t="s">
        <v>288</v>
      </c>
      <c r="B212" s="14">
        <f>VLOOKUP($B$3,'Ref. DDS_Pivot'!A$2:K$588,3,FALSE)</f>
        <v>41</v>
      </c>
      <c r="C212" s="14">
        <f>VLOOKUP(C211,'Ref. DDS_Pivot'!A$467:K$527,3,FALSE)</f>
        <v>758</v>
      </c>
      <c r="D212" s="14">
        <v>192384</v>
      </c>
      <c r="I212" s="35"/>
    </row>
    <row r="213" spans="1:9" x14ac:dyDescent="0.3">
      <c r="A213" s="11" t="s">
        <v>289</v>
      </c>
      <c r="B213" s="14">
        <f>VLOOKUP($B$3,'Ref. DDS_Pivot'!A$2:K$588,4,FALSE)</f>
        <v>28</v>
      </c>
      <c r="C213" s="14">
        <f>VLOOKUP(C211,'Ref. DDS_Pivot'!A$467:K$527,4,FALSE)</f>
        <v>485</v>
      </c>
      <c r="D213" s="14">
        <v>185353</v>
      </c>
      <c r="I213" s="35"/>
    </row>
    <row r="214" spans="1:9" x14ac:dyDescent="0.3">
      <c r="A214" s="11" t="s">
        <v>163</v>
      </c>
      <c r="B214" s="14">
        <f>SUM(B212:B213)</f>
        <v>69</v>
      </c>
      <c r="C214" s="14">
        <f>SUM(C212:C213)</f>
        <v>1243</v>
      </c>
      <c r="D214" s="14">
        <f>SUM(D212:D213)</f>
        <v>377737</v>
      </c>
      <c r="I214" s="35"/>
    </row>
    <row r="215" spans="1:9" x14ac:dyDescent="0.3">
      <c r="A215" s="45" t="s">
        <v>2446</v>
      </c>
      <c r="I215" s="35"/>
    </row>
    <row r="216" spans="1:9" x14ac:dyDescent="0.3">
      <c r="A216" s="45"/>
      <c r="I216" s="35"/>
    </row>
    <row r="217" spans="1:9" x14ac:dyDescent="0.3">
      <c r="C217" s="52"/>
      <c r="I217" s="35"/>
    </row>
    <row r="218" spans="1:9" x14ac:dyDescent="0.3">
      <c r="A218" s="1" t="s">
        <v>290</v>
      </c>
      <c r="I218" s="35"/>
    </row>
    <row r="219" spans="1:9" x14ac:dyDescent="0.3">
      <c r="A219" s="46"/>
      <c r="B219" s="39">
        <v>2010</v>
      </c>
      <c r="C219" s="74" t="s">
        <v>172</v>
      </c>
      <c r="D219" s="74">
        <v>2015</v>
      </c>
      <c r="E219" s="74" t="s">
        <v>172</v>
      </c>
      <c r="F219" s="74">
        <v>2020</v>
      </c>
      <c r="G219" s="74" t="s">
        <v>172</v>
      </c>
      <c r="I219" s="35"/>
    </row>
    <row r="220" spans="1:9" x14ac:dyDescent="0.3">
      <c r="A220" s="11" t="s">
        <v>173</v>
      </c>
      <c r="B220" s="14">
        <f>'Ref. ACS-5-YR Add.'!B62</f>
        <v>11610</v>
      </c>
      <c r="C220" s="97">
        <f t="shared" ref="C220:C233" si="23">B220/$B$220</f>
        <v>1</v>
      </c>
      <c r="D220" s="14">
        <f>'Ref. ACS-5-YR Add.'!E62</f>
        <v>11735</v>
      </c>
      <c r="E220" s="97">
        <f t="shared" ref="E220:E233" si="24">D220/$D$220</f>
        <v>1</v>
      </c>
      <c r="F220" s="14">
        <f>'Ref. ACS-5-YR Add.'!H62</f>
        <v>11035</v>
      </c>
      <c r="G220" s="97">
        <f t="shared" ref="G220:G233" si="25">F220/$F$220</f>
        <v>1</v>
      </c>
      <c r="I220" s="35"/>
    </row>
    <row r="221" spans="1:9" x14ac:dyDescent="0.3">
      <c r="A221" s="11" t="s">
        <v>291</v>
      </c>
      <c r="B221" s="14">
        <f>'Ref. ACS-5-YR Add.'!B63</f>
        <v>2732</v>
      </c>
      <c r="C221" s="97">
        <f t="shared" si="23"/>
        <v>0.23531438415159345</v>
      </c>
      <c r="D221" s="14">
        <f>'Ref. ACS-5-YR Add.'!E63</f>
        <v>3146</v>
      </c>
      <c r="E221" s="97">
        <f t="shared" si="24"/>
        <v>0.26808691947166596</v>
      </c>
      <c r="F221" s="14">
        <f>'Ref. ACS-5-YR Add.'!H63</f>
        <v>2474</v>
      </c>
      <c r="G221" s="97">
        <f t="shared" si="25"/>
        <v>0.22419574082464885</v>
      </c>
      <c r="I221" s="35"/>
    </row>
    <row r="222" spans="1:9" x14ac:dyDescent="0.3">
      <c r="A222" s="11" t="s">
        <v>292</v>
      </c>
      <c r="B222" s="14">
        <f>'Ref. ACS-5-YR Add.'!B64</f>
        <v>508</v>
      </c>
      <c r="C222" s="97">
        <f t="shared" si="23"/>
        <v>4.3755383290267014E-2</v>
      </c>
      <c r="D222" s="14">
        <f>'Ref. ACS-5-YR Add.'!E64</f>
        <v>411</v>
      </c>
      <c r="E222" s="97">
        <f t="shared" si="24"/>
        <v>3.5023434171282487E-2</v>
      </c>
      <c r="F222" s="14">
        <f>'Ref. ACS-5-YR Add.'!H64</f>
        <v>424</v>
      </c>
      <c r="G222" s="97">
        <f t="shared" si="25"/>
        <v>3.8423198912550971E-2</v>
      </c>
      <c r="I222" s="35"/>
    </row>
    <row r="223" spans="1:9" x14ac:dyDescent="0.3">
      <c r="A223" s="11" t="s">
        <v>293</v>
      </c>
      <c r="B223" s="14">
        <f>'Ref. ACS-5-YR Add.'!B65</f>
        <v>1038</v>
      </c>
      <c r="C223" s="97">
        <f t="shared" si="23"/>
        <v>8.9405684754521958E-2</v>
      </c>
      <c r="D223" s="14">
        <f>'Ref. ACS-5-YR Add.'!E65</f>
        <v>779</v>
      </c>
      <c r="E223" s="97">
        <f t="shared" si="24"/>
        <v>6.6382616105666814E-2</v>
      </c>
      <c r="F223" s="14">
        <f>'Ref. ACS-5-YR Add.'!H65</f>
        <v>805</v>
      </c>
      <c r="G223" s="97">
        <f t="shared" si="25"/>
        <v>7.2949705482555499E-2</v>
      </c>
      <c r="I223" s="35"/>
    </row>
    <row r="224" spans="1:9" x14ac:dyDescent="0.3">
      <c r="A224" s="11" t="s">
        <v>294</v>
      </c>
      <c r="B224" s="14">
        <f>'Ref. ACS-5-YR Add.'!B66</f>
        <v>279</v>
      </c>
      <c r="C224" s="97">
        <f t="shared" si="23"/>
        <v>2.4031007751937984E-2</v>
      </c>
      <c r="D224" s="14">
        <f>'Ref. ACS-5-YR Add.'!E66</f>
        <v>374</v>
      </c>
      <c r="E224" s="97">
        <f t="shared" si="24"/>
        <v>3.1870472944184068E-2</v>
      </c>
      <c r="F224" s="14">
        <f>'Ref. ACS-5-YR Add.'!H66</f>
        <v>335</v>
      </c>
      <c r="G224" s="97">
        <f t="shared" si="25"/>
        <v>3.035795197100136E-2</v>
      </c>
      <c r="I224" s="35"/>
    </row>
    <row r="225" spans="1:9" x14ac:dyDescent="0.3">
      <c r="A225" s="11" t="s">
        <v>295</v>
      </c>
      <c r="B225" s="14">
        <f>'Ref. ACS-5-YR Add.'!B67</f>
        <v>850</v>
      </c>
      <c r="C225" s="97">
        <f t="shared" si="23"/>
        <v>7.3212747631352285E-2</v>
      </c>
      <c r="D225" s="14">
        <f>'Ref. ACS-5-YR Add.'!E67</f>
        <v>936</v>
      </c>
      <c r="E225" s="97">
        <f t="shared" si="24"/>
        <v>7.9761397528760117E-2</v>
      </c>
      <c r="F225" s="14">
        <f>'Ref. ACS-5-YR Add.'!H67</f>
        <v>1244</v>
      </c>
      <c r="G225" s="97">
        <f t="shared" si="25"/>
        <v>0.11273221567739013</v>
      </c>
    </row>
    <row r="226" spans="1:9" x14ac:dyDescent="0.3">
      <c r="A226" s="11" t="s">
        <v>296</v>
      </c>
      <c r="B226" s="14">
        <f>'Ref. ACS-5-YR Add.'!B68</f>
        <v>735</v>
      </c>
      <c r="C226" s="97">
        <f t="shared" si="23"/>
        <v>6.3307493540051676E-2</v>
      </c>
      <c r="D226" s="14">
        <f>'Ref. ACS-5-YR Add.'!E68</f>
        <v>433</v>
      </c>
      <c r="E226" s="97">
        <f t="shared" si="24"/>
        <v>3.6898167873881553E-2</v>
      </c>
      <c r="F226" s="14">
        <f>'Ref. ACS-5-YR Add.'!H68</f>
        <v>721</v>
      </c>
      <c r="G226" s="97">
        <f t="shared" si="25"/>
        <v>6.5337562301767099E-2</v>
      </c>
    </row>
    <row r="227" spans="1:9" x14ac:dyDescent="0.3">
      <c r="A227" s="11" t="s">
        <v>297</v>
      </c>
      <c r="B227" s="14">
        <f>'Ref. ACS-5-YR Add.'!B69</f>
        <v>91</v>
      </c>
      <c r="C227" s="97">
        <f t="shared" si="23"/>
        <v>7.8380706287683038E-3</v>
      </c>
      <c r="D227" s="14">
        <f>'Ref. ACS-5-YR Add.'!E69</f>
        <v>65</v>
      </c>
      <c r="E227" s="97">
        <f t="shared" si="24"/>
        <v>5.5389859394972306E-3</v>
      </c>
      <c r="F227" s="14">
        <f>'Ref. ACS-5-YR Add.'!H69</f>
        <v>51</v>
      </c>
      <c r="G227" s="97">
        <f t="shared" si="25"/>
        <v>4.6216583597643857E-3</v>
      </c>
      <c r="H227" s="251"/>
    </row>
    <row r="228" spans="1:9" x14ac:dyDescent="0.3">
      <c r="A228" s="11" t="s">
        <v>298</v>
      </c>
      <c r="B228" s="14">
        <f>'Ref. ACS-5-YR Add.'!B70</f>
        <v>362</v>
      </c>
      <c r="C228" s="97">
        <f t="shared" si="23"/>
        <v>3.1180017226528856E-2</v>
      </c>
      <c r="D228" s="14">
        <f>'Ref. ACS-5-YR Add.'!E70</f>
        <v>217</v>
      </c>
      <c r="E228" s="97">
        <f t="shared" si="24"/>
        <v>1.8491691521090755E-2</v>
      </c>
      <c r="F228" s="14">
        <f>'Ref. ACS-5-YR Add.'!H70</f>
        <v>324</v>
      </c>
      <c r="G228" s="97">
        <f t="shared" si="25"/>
        <v>2.9361123697326689E-2</v>
      </c>
      <c r="H228" s="250"/>
    </row>
    <row r="229" spans="1:9" x14ac:dyDescent="0.3">
      <c r="A229" s="11" t="s">
        <v>299</v>
      </c>
      <c r="B229" s="14">
        <f>'Ref. ACS-5-YR Add.'!B71</f>
        <v>588</v>
      </c>
      <c r="C229" s="97">
        <f t="shared" si="23"/>
        <v>5.0645994832041345E-2</v>
      </c>
      <c r="D229" s="14">
        <f>'Ref. ACS-5-YR Add.'!E71</f>
        <v>587</v>
      </c>
      <c r="E229" s="97">
        <f t="shared" si="24"/>
        <v>5.0021303792074992E-2</v>
      </c>
      <c r="F229" s="14">
        <f>'Ref. ACS-5-YR Add.'!H71</f>
        <v>706</v>
      </c>
      <c r="G229" s="97">
        <f t="shared" si="25"/>
        <v>6.3978251019483456E-2</v>
      </c>
      <c r="H229" s="250"/>
      <c r="I229" s="40" t="str">
        <f>A234</f>
        <v>Source: U.S. Census Bureau, ACS16-20 (5-year Estimates), Table C24050.</v>
      </c>
    </row>
    <row r="230" spans="1:9" x14ac:dyDescent="0.3">
      <c r="A230" s="11" t="s">
        <v>300</v>
      </c>
      <c r="B230" s="14">
        <f>'Ref. ACS-5-YR Add.'!B72</f>
        <v>1819</v>
      </c>
      <c r="C230" s="97">
        <f t="shared" si="23"/>
        <v>0.1566752799310939</v>
      </c>
      <c r="D230" s="14">
        <f>'Ref. ACS-5-YR Add.'!E72</f>
        <v>1782</v>
      </c>
      <c r="E230" s="97">
        <f t="shared" si="24"/>
        <v>0.15185342991052408</v>
      </c>
      <c r="F230" s="14">
        <f>'Ref. ACS-5-YR Add.'!H72</f>
        <v>1923</v>
      </c>
      <c r="G230" s="97">
        <f t="shared" si="25"/>
        <v>0.17426370638876304</v>
      </c>
      <c r="H230" s="250"/>
      <c r="I230" s="269" t="s">
        <v>2425</v>
      </c>
    </row>
    <row r="231" spans="1:9" x14ac:dyDescent="0.3">
      <c r="A231" s="11" t="s">
        <v>301</v>
      </c>
      <c r="B231" s="14">
        <f>'Ref. ACS-5-YR Add.'!B73</f>
        <v>1038</v>
      </c>
      <c r="C231" s="97">
        <f t="shared" si="23"/>
        <v>8.9405684754521958E-2</v>
      </c>
      <c r="D231" s="14">
        <f>'Ref. ACS-5-YR Add.'!E73</f>
        <v>1097</v>
      </c>
      <c r="E231" s="97">
        <f t="shared" si="24"/>
        <v>9.3481039625053261E-2</v>
      </c>
      <c r="F231" s="14">
        <f>'Ref. ACS-5-YR Add.'!H73</f>
        <v>656</v>
      </c>
      <c r="G231" s="97">
        <f t="shared" si="25"/>
        <v>5.9447213411871321E-2</v>
      </c>
      <c r="H231" s="250"/>
    </row>
    <row r="232" spans="1:9" x14ac:dyDescent="0.3">
      <c r="A232" s="11" t="s">
        <v>302</v>
      </c>
      <c r="B232" s="14">
        <f>'Ref. ACS-5-YR Add.'!B74</f>
        <v>480</v>
      </c>
      <c r="C232" s="97">
        <f t="shared" si="23"/>
        <v>4.1343669250645997E-2</v>
      </c>
      <c r="D232" s="14">
        <f>'Ref. ACS-5-YR Add.'!E74</f>
        <v>480</v>
      </c>
      <c r="E232" s="97">
        <f t="shared" si="24"/>
        <v>4.0903280783979548E-2</v>
      </c>
      <c r="F232" s="14">
        <f>'Ref. ACS-5-YR Add.'!H74</f>
        <v>487</v>
      </c>
      <c r="G232" s="97">
        <f t="shared" si="25"/>
        <v>4.4132306298142278E-2</v>
      </c>
      <c r="H232" s="250"/>
    </row>
    <row r="233" spans="1:9" x14ac:dyDescent="0.3">
      <c r="A233" s="11" t="s">
        <v>303</v>
      </c>
      <c r="B233" s="14">
        <f>'Ref. ACS-5-YR Add.'!B75</f>
        <v>1090</v>
      </c>
      <c r="C233" s="97">
        <f t="shared" si="23"/>
        <v>9.3884582256675286E-2</v>
      </c>
      <c r="D233" s="14">
        <f>'Ref. ACS-5-YR Add.'!E75</f>
        <v>1428</v>
      </c>
      <c r="E233" s="97">
        <f t="shared" si="24"/>
        <v>0.12168726033233916</v>
      </c>
      <c r="F233" s="14">
        <f>'Ref. ACS-5-YR Add.'!H75</f>
        <v>885</v>
      </c>
      <c r="G233" s="97">
        <f t="shared" si="25"/>
        <v>8.0199365654734928E-2</v>
      </c>
      <c r="H233" s="250"/>
    </row>
    <row r="234" spans="1:9" x14ac:dyDescent="0.3">
      <c r="A234" t="s">
        <v>304</v>
      </c>
    </row>
    <row r="235" spans="1:9" x14ac:dyDescent="0.3">
      <c r="D235" s="2"/>
      <c r="I235" s="59" t="s">
        <v>2424</v>
      </c>
    </row>
    <row r="236" spans="1:9" x14ac:dyDescent="0.3">
      <c r="A236" s="1" t="s">
        <v>305</v>
      </c>
      <c r="C236" s="96" t="s">
        <v>172</v>
      </c>
      <c r="D236" s="96"/>
      <c r="E236" s="96" t="s">
        <v>172</v>
      </c>
      <c r="F236" s="96"/>
      <c r="G236" s="96" t="s">
        <v>172</v>
      </c>
      <c r="I236" s="35"/>
    </row>
    <row r="237" spans="1:9" ht="28.8" x14ac:dyDescent="0.3">
      <c r="A237" s="46" t="s">
        <v>165</v>
      </c>
      <c r="B237" s="58" t="str">
        <f>' Economic Conditions'!B3</f>
        <v>Unincorporated Kings County</v>
      </c>
      <c r="C237" s="58" t="str">
        <f>' Economic Conditions'!B3</f>
        <v>Unincorporated Kings County</v>
      </c>
      <c r="D237" s="58" t="str">
        <f>' Economic Conditions'!B4</f>
        <v>Kings County</v>
      </c>
      <c r="E237" s="58" t="str">
        <f>' Economic Conditions'!B4</f>
        <v>Kings County</v>
      </c>
      <c r="F237" s="58" t="s">
        <v>166</v>
      </c>
      <c r="G237" s="58" t="s">
        <v>166</v>
      </c>
      <c r="I237" s="35"/>
    </row>
    <row r="238" spans="1:9" x14ac:dyDescent="0.3">
      <c r="A238" s="11" t="s">
        <v>173</v>
      </c>
      <c r="B238" s="14">
        <f>'Ref. ACS-5-YR Add.'!H62</f>
        <v>11035</v>
      </c>
      <c r="C238" s="53"/>
      <c r="D238" s="14">
        <f>'Ref. ACS-5-YR Add.'!R62</f>
        <v>53687</v>
      </c>
      <c r="E238" s="53"/>
      <c r="F238" s="14">
        <f>'Ref. ACS-5-YR Add.'!AB62</f>
        <v>18646894</v>
      </c>
      <c r="G238" s="53"/>
      <c r="I238" s="35"/>
    </row>
    <row r="239" spans="1:9" x14ac:dyDescent="0.3">
      <c r="A239" s="11" t="s">
        <v>291</v>
      </c>
      <c r="B239" s="14">
        <f>'Ref. ACS-5-YR Add.'!H63</f>
        <v>2474</v>
      </c>
      <c r="C239" s="53">
        <f>'Ref. ACS-5-YR Add.'!I63</f>
        <v>0.22419574082464885</v>
      </c>
      <c r="D239" s="14">
        <f>'Ref. ACS-5-YR Add.'!R63</f>
        <v>8271</v>
      </c>
      <c r="E239" s="53">
        <f>'Ref. ACS-5-YR Add.'!S63</f>
        <v>0.15405964199899416</v>
      </c>
      <c r="F239" s="14">
        <f>'Ref. ACS-5-YR Add.'!AB63</f>
        <v>394290</v>
      </c>
      <c r="G239" s="53">
        <f>'Ref. ACS-5-YR Add.'!AC63</f>
        <v>2.1000000000000001E-2</v>
      </c>
      <c r="I239" s="35"/>
    </row>
    <row r="240" spans="1:9" x14ac:dyDescent="0.3">
      <c r="A240" s="11" t="s">
        <v>292</v>
      </c>
      <c r="B240" s="14">
        <f>'Ref. ACS-5-YR Add.'!H64</f>
        <v>424</v>
      </c>
      <c r="C240" s="53">
        <f>'Ref. ACS-5-YR Add.'!I64</f>
        <v>3.8423198912550971E-2</v>
      </c>
      <c r="D240" s="14">
        <f>'Ref. ACS-5-YR Add.'!R64</f>
        <v>2096</v>
      </c>
      <c r="E240" s="53">
        <f>'Ref. ACS-5-YR Add.'!S64</f>
        <v>3.9041108648276118E-2</v>
      </c>
      <c r="F240" s="14">
        <f>'Ref. ACS-5-YR Add.'!AB64</f>
        <v>1190537</v>
      </c>
      <c r="G240" s="53">
        <f>'Ref. ACS-5-YR Add.'!AC64</f>
        <v>6.4000000000000001E-2</v>
      </c>
      <c r="I240" s="35"/>
    </row>
    <row r="241" spans="1:9" x14ac:dyDescent="0.3">
      <c r="A241" s="11" t="s">
        <v>293</v>
      </c>
      <c r="B241" s="14">
        <f>'Ref. ACS-5-YR Add.'!H65</f>
        <v>805</v>
      </c>
      <c r="C241" s="53">
        <f>'Ref. ACS-5-YR Add.'!I65</f>
        <v>7.2949705482555499E-2</v>
      </c>
      <c r="D241" s="14">
        <f>'Ref. ACS-5-YR Add.'!R65</f>
        <v>4013</v>
      </c>
      <c r="E241" s="53">
        <f>'Ref. ACS-5-YR Add.'!S65</f>
        <v>7.4748076815616446E-2</v>
      </c>
      <c r="F241" s="14">
        <f>'Ref. ACS-5-YR Add.'!AB65</f>
        <v>1676497</v>
      </c>
      <c r="G241" s="53">
        <f>'Ref. ACS-5-YR Add.'!AC65</f>
        <v>0.09</v>
      </c>
      <c r="I241" s="35"/>
    </row>
    <row r="242" spans="1:9" x14ac:dyDescent="0.3">
      <c r="A242" s="11" t="s">
        <v>294</v>
      </c>
      <c r="B242" s="14">
        <f>'Ref. ACS-5-YR Add.'!H66</f>
        <v>335</v>
      </c>
      <c r="C242" s="53">
        <f>'Ref. ACS-5-YR Add.'!I66</f>
        <v>3.035795197100136E-2</v>
      </c>
      <c r="D242" s="14">
        <f>'Ref. ACS-5-YR Add.'!R66</f>
        <v>1412</v>
      </c>
      <c r="E242" s="53">
        <f>'Ref. ACS-5-YR Add.'!S66</f>
        <v>2.6300594184811964E-2</v>
      </c>
      <c r="F242" s="14">
        <f>'Ref. ACS-5-YR Add.'!AB66</f>
        <v>514234</v>
      </c>
      <c r="G242" s="53">
        <f>'Ref. ACS-5-YR Add.'!AC66</f>
        <v>2.8000000000000001E-2</v>
      </c>
      <c r="I242" s="35"/>
    </row>
    <row r="243" spans="1:9" x14ac:dyDescent="0.3">
      <c r="A243" s="11" t="s">
        <v>295</v>
      </c>
      <c r="B243" s="14">
        <f>'Ref. ACS-5-YR Add.'!H67</f>
        <v>1244</v>
      </c>
      <c r="C243" s="53">
        <f>'Ref. ACS-5-YR Add.'!I67</f>
        <v>0.11273221567739013</v>
      </c>
      <c r="D243" s="14">
        <f>'Ref. ACS-5-YR Add.'!R67</f>
        <v>5489</v>
      </c>
      <c r="E243" s="53">
        <f>'Ref. ACS-5-YR Add.'!S67</f>
        <v>0.10224076592098646</v>
      </c>
      <c r="F243" s="14">
        <f>'Ref. ACS-5-YR Add.'!AB67</f>
        <v>1942421</v>
      </c>
      <c r="G243" s="53">
        <f>'Ref. ACS-5-YR Add.'!AC67</f>
        <v>0.104</v>
      </c>
      <c r="I243" s="35"/>
    </row>
    <row r="244" spans="1:9" x14ac:dyDescent="0.3">
      <c r="A244" s="11" t="s">
        <v>296</v>
      </c>
      <c r="B244" s="14">
        <f>'Ref. ACS-5-YR Add.'!H68</f>
        <v>721</v>
      </c>
      <c r="C244" s="53">
        <f>'Ref. ACS-5-YR Add.'!I68</f>
        <v>6.5337562301767099E-2</v>
      </c>
      <c r="D244" s="14">
        <f>'Ref. ACS-5-YR Add.'!R68</f>
        <v>2992</v>
      </c>
      <c r="E244" s="53">
        <f>'Ref. ACS-5-YR Add.'!S68</f>
        <v>5.5730437536088813E-2</v>
      </c>
      <c r="F244" s="14">
        <f>'Ref. ACS-5-YR Add.'!AB68</f>
        <v>1028818</v>
      </c>
      <c r="G244" s="53">
        <f>'Ref. ACS-5-YR Add.'!AC68</f>
        <v>5.5E-2</v>
      </c>
      <c r="I244" s="35"/>
    </row>
    <row r="245" spans="1:9" x14ac:dyDescent="0.3">
      <c r="A245" s="11" t="s">
        <v>297</v>
      </c>
      <c r="B245" s="14">
        <f>'Ref. ACS-5-YR Add.'!H69</f>
        <v>51</v>
      </c>
      <c r="C245" s="53">
        <f>'Ref. ACS-5-YR Add.'!I69</f>
        <v>4.6216583597643857E-3</v>
      </c>
      <c r="D245" s="14">
        <f>'Ref. ACS-5-YR Add.'!R69</f>
        <v>467</v>
      </c>
      <c r="E245" s="53">
        <f>'Ref. ACS-5-YR Add.'!S69</f>
        <v>8.698567623447017E-3</v>
      </c>
      <c r="F245" s="14">
        <f>'Ref. ACS-5-YR Add.'!AB69</f>
        <v>542674</v>
      </c>
      <c r="G245" s="53">
        <f>'Ref. ACS-5-YR Add.'!AC69</f>
        <v>2.9000000000000001E-2</v>
      </c>
      <c r="I245" s="35"/>
    </row>
    <row r="246" spans="1:9" x14ac:dyDescent="0.3">
      <c r="A246" s="11" t="s">
        <v>298</v>
      </c>
      <c r="B246" s="14">
        <f>'Ref. ACS-5-YR Add.'!H70</f>
        <v>324</v>
      </c>
      <c r="C246" s="53">
        <f>'Ref. ACS-5-YR Add.'!I70</f>
        <v>2.9361123697326689E-2</v>
      </c>
      <c r="D246" s="14">
        <f>'Ref. ACS-5-YR Add.'!R70</f>
        <v>1521</v>
      </c>
      <c r="E246" s="53">
        <f>'Ref. ACS-5-YR Add.'!S70</f>
        <v>2.8330880846387393E-2</v>
      </c>
      <c r="F246" s="14">
        <f>'Ref. ACS-5-YR Add.'!AB70</f>
        <v>1118253</v>
      </c>
      <c r="G246" s="53">
        <f>'Ref. ACS-5-YR Add.'!AC70</f>
        <v>0.06</v>
      </c>
      <c r="I246" s="35"/>
    </row>
    <row r="247" spans="1:9" x14ac:dyDescent="0.3">
      <c r="A247" s="11" t="s">
        <v>299</v>
      </c>
      <c r="B247" s="14">
        <f>'Ref. ACS-5-YR Add.'!H71</f>
        <v>706</v>
      </c>
      <c r="C247" s="53">
        <f>'Ref. ACS-5-YR Add.'!I71</f>
        <v>6.3978251019483456E-2</v>
      </c>
      <c r="D247" s="14">
        <f>'Ref. ACS-5-YR Add.'!R71</f>
        <v>3691</v>
      </c>
      <c r="E247" s="53">
        <f>'Ref. ACS-5-YR Add.'!S71</f>
        <v>6.8750349246558762E-2</v>
      </c>
      <c r="F247" s="14">
        <f>'Ref. ACS-5-YR Add.'!AB71</f>
        <v>2581266</v>
      </c>
      <c r="G247" s="53">
        <f>'Ref. ACS-5-YR Add.'!AC71</f>
        <v>0.13800000000000001</v>
      </c>
      <c r="I247" s="35"/>
    </row>
    <row r="248" spans="1:9" x14ac:dyDescent="0.3">
      <c r="A248" s="11" t="s">
        <v>300</v>
      </c>
      <c r="B248" s="14">
        <f>'Ref. ACS-5-YR Add.'!H72</f>
        <v>1923</v>
      </c>
      <c r="C248" s="53">
        <f>'Ref. ACS-5-YR Add.'!I72</f>
        <v>0.17426370638876304</v>
      </c>
      <c r="D248" s="14">
        <f>'Ref. ACS-5-YR Add.'!R72</f>
        <v>10825</v>
      </c>
      <c r="E248" s="53">
        <f>'Ref. ACS-5-YR Add.'!S72</f>
        <v>0.20163167992251382</v>
      </c>
      <c r="F248" s="14">
        <f>'Ref. ACS-5-YR Add.'!AB72</f>
        <v>3960265</v>
      </c>
      <c r="G248" s="53">
        <f>'Ref. ACS-5-YR Add.'!AC72</f>
        <v>0.21199999999999999</v>
      </c>
      <c r="I248" s="35"/>
    </row>
    <row r="249" spans="1:9" x14ac:dyDescent="0.3">
      <c r="A249" s="11" t="s">
        <v>301</v>
      </c>
      <c r="B249" s="14">
        <f>'Ref. ACS-5-YR Add.'!H73</f>
        <v>656</v>
      </c>
      <c r="C249" s="53">
        <f>'Ref. ACS-5-YR Add.'!I73</f>
        <v>5.9447213411871321E-2</v>
      </c>
      <c r="D249" s="14">
        <f>'Ref. ACS-5-YR Add.'!R73</f>
        <v>4089</v>
      </c>
      <c r="E249" s="53">
        <f>'Ref. ACS-5-YR Add.'!S73</f>
        <v>7.6163689533779125E-2</v>
      </c>
      <c r="F249" s="14">
        <f>'Ref. ACS-5-YR Add.'!AB73</f>
        <v>1894858</v>
      </c>
      <c r="G249" s="53">
        <f>'Ref. ACS-5-YR Add.'!AC73</f>
        <v>0.10199999999999999</v>
      </c>
      <c r="I249" s="35"/>
    </row>
    <row r="250" spans="1:9" x14ac:dyDescent="0.3">
      <c r="A250" s="11" t="s">
        <v>302</v>
      </c>
      <c r="B250" s="14">
        <f>'Ref. ACS-5-YR Add.'!H74</f>
        <v>487</v>
      </c>
      <c r="C250" s="53">
        <f>'Ref. ACS-5-YR Add.'!I74</f>
        <v>4.4132306298142306E-2</v>
      </c>
      <c r="D250" s="14">
        <f>'Ref. ACS-5-YR Add.'!R74</f>
        <v>1897</v>
      </c>
      <c r="E250" s="53">
        <f>'Ref. ACS-5-YR Add.'!S74</f>
        <v>3.5334438504665937E-2</v>
      </c>
      <c r="F250" s="14">
        <f>'Ref. ACS-5-YR Add.'!AB74</f>
        <v>952302</v>
      </c>
      <c r="G250" s="53">
        <f>'Ref. ACS-5-YR Add.'!AC74</f>
        <v>5.0999999999999997E-2</v>
      </c>
      <c r="I250" s="35"/>
    </row>
    <row r="251" spans="1:9" x14ac:dyDescent="0.3">
      <c r="A251" s="11" t="s">
        <v>303</v>
      </c>
      <c r="B251" s="14">
        <f>'Ref. ACS-5-YR Add.'!H75</f>
        <v>885</v>
      </c>
      <c r="C251" s="53">
        <f>'Ref. ACS-5-YR Add.'!I75</f>
        <v>8.0199365654734928E-2</v>
      </c>
      <c r="D251" s="14">
        <f>'Ref. ACS-5-YR Add.'!R75</f>
        <v>6924</v>
      </c>
      <c r="E251" s="53">
        <f>'Ref. ACS-5-YR Add.'!S75</f>
        <v>0.12896976921787398</v>
      </c>
      <c r="F251" s="14">
        <f>'Ref. ACS-5-YR Add.'!AB75</f>
        <v>850479</v>
      </c>
      <c r="G251" s="53">
        <f>'Ref. ACS-5-YR Add.'!AC75</f>
        <v>4.5999999999999999E-2</v>
      </c>
      <c r="I251" s="35"/>
    </row>
    <row r="252" spans="1:9" x14ac:dyDescent="0.3">
      <c r="A252" t="s">
        <v>304</v>
      </c>
      <c r="I252" s="35"/>
    </row>
    <row r="253" spans="1:9" x14ac:dyDescent="0.3">
      <c r="I253" s="35"/>
    </row>
    <row r="254" spans="1:9" x14ac:dyDescent="0.3">
      <c r="A254" s="1" t="s">
        <v>306</v>
      </c>
      <c r="C254" t="s">
        <v>172</v>
      </c>
      <c r="E254" t="s">
        <v>172</v>
      </c>
      <c r="G254" t="s">
        <v>172</v>
      </c>
      <c r="I254" s="35"/>
    </row>
    <row r="255" spans="1:9" ht="28.8" x14ac:dyDescent="0.3">
      <c r="A255" s="46" t="s">
        <v>165</v>
      </c>
      <c r="B255" s="49" t="str">
        <f>' Economic Conditions'!B3</f>
        <v>Unincorporated Kings County</v>
      </c>
      <c r="C255" s="49" t="str">
        <f>' Economic Conditions'!B3</f>
        <v>Unincorporated Kings County</v>
      </c>
      <c r="D255" s="49" t="str">
        <f>' Economic Conditions'!B4</f>
        <v>Kings County</v>
      </c>
      <c r="E255" s="49" t="str">
        <f>' Economic Conditions'!B4</f>
        <v>Kings County</v>
      </c>
      <c r="F255" s="49" t="s">
        <v>166</v>
      </c>
      <c r="G255" s="57" t="s">
        <v>166</v>
      </c>
      <c r="I255" s="35"/>
    </row>
    <row r="256" spans="1:9" x14ac:dyDescent="0.3">
      <c r="A256" s="11" t="s">
        <v>173</v>
      </c>
      <c r="B256" s="14">
        <f>'Ref. ACS-5-YR Add.'!H62</f>
        <v>11035</v>
      </c>
      <c r="C256" s="53"/>
      <c r="D256" s="14">
        <f>'Ref. ACS-5-YR Add.'!R62</f>
        <v>53687</v>
      </c>
      <c r="E256" s="53"/>
      <c r="F256" s="14">
        <f>'Ref. ACS-5-YR Add.'!AB62</f>
        <v>18646894</v>
      </c>
      <c r="G256" s="53"/>
      <c r="I256" s="35"/>
    </row>
    <row r="257" spans="1:9" x14ac:dyDescent="0.3">
      <c r="A257" s="11" t="s">
        <v>307</v>
      </c>
      <c r="B257" s="14">
        <f>'Ref. ACS-5-YR Add.'!H76</f>
        <v>2748</v>
      </c>
      <c r="C257" s="53">
        <f>'Ref. ACS-5-YR Add.'!I76</f>
        <v>0.24902582691436356</v>
      </c>
      <c r="D257" s="14">
        <f>'Ref. ACS-5-YR Add.'!R76</f>
        <v>13522</v>
      </c>
      <c r="E257" s="53">
        <f>'Ref. ACS-5-YR Add.'!S76</f>
        <v>0.25186730493415538</v>
      </c>
      <c r="F257" s="14">
        <f>'Ref. ACS-5-YR Add.'!AB76</f>
        <v>7517770</v>
      </c>
      <c r="G257" s="53">
        <f>'Ref. ACS-5-YR Add.'!AC76</f>
        <v>0.40300000000000002</v>
      </c>
      <c r="I257" s="35" t="str">
        <f>A252</f>
        <v>Source: U.S. Census Bureau, ACS16-20 (5-year Estimates), Table C24050.</v>
      </c>
    </row>
    <row r="258" spans="1:9" x14ac:dyDescent="0.3">
      <c r="A258" s="11" t="s">
        <v>308</v>
      </c>
      <c r="B258" s="14">
        <f>'Ref. ACS-5-YR Add.'!H90</f>
        <v>1828</v>
      </c>
      <c r="C258" s="53">
        <f>'Ref. ACS-5-YR Add.'!I90</f>
        <v>0.16565473493429994</v>
      </c>
      <c r="D258" s="14">
        <f>'Ref. ACS-5-YR Add.'!R90</f>
        <v>10875</v>
      </c>
      <c r="E258" s="53">
        <f>'Ref. ACS-5-YR Add.'!S90</f>
        <v>0.2025630040791998</v>
      </c>
      <c r="F258" s="14">
        <f>'Ref. ACS-5-YR Add.'!AB90</f>
        <v>3376613</v>
      </c>
      <c r="G258" s="53">
        <f>'Ref. ACS-5-YR Add.'!AC90</f>
        <v>0.18099999999999999</v>
      </c>
      <c r="I258" s="269" t="s">
        <v>2425</v>
      </c>
    </row>
    <row r="259" spans="1:9" x14ac:dyDescent="0.3">
      <c r="A259" s="11" t="s">
        <v>309</v>
      </c>
      <c r="B259" s="14">
        <f>'Ref. ACS-5-YR Add.'!H104</f>
        <v>1939</v>
      </c>
      <c r="C259" s="53">
        <f>'Ref. ACS-5-YR Add.'!I104</f>
        <v>0.17571363842319893</v>
      </c>
      <c r="D259" s="14">
        <f>'Ref. ACS-5-YR Add.'!R104</f>
        <v>10192</v>
      </c>
      <c r="E259" s="53">
        <f>'Ref. ACS-5-YR Add.'!S104</f>
        <v>0.18984111609886936</v>
      </c>
      <c r="F259" s="14">
        <f>'Ref. ACS-5-YR Add.'!AB104</f>
        <v>3903884</v>
      </c>
      <c r="G259" s="53">
        <f>'Ref. ACS-5-YR Add.'!AC104</f>
        <v>0.20899999999999999</v>
      </c>
    </row>
    <row r="260" spans="1:9" x14ac:dyDescent="0.3">
      <c r="A260" s="11" t="s">
        <v>310</v>
      </c>
      <c r="B260" s="14">
        <f>'Ref. ACS-5-YR Add.'!H118</f>
        <v>2829</v>
      </c>
      <c r="C260" s="53">
        <f>'Ref. ACS-5-YR Add.'!I118</f>
        <v>0.25636610783869507</v>
      </c>
      <c r="D260" s="14">
        <f>'Ref. ACS-5-YR Add.'!R118</f>
        <v>11006</v>
      </c>
      <c r="E260" s="53">
        <f>'Ref. ACS-5-YR Add.'!S118</f>
        <v>0.20500307336971707</v>
      </c>
      <c r="F260" s="14">
        <f>'Ref. ACS-5-YR Add.'!AB118</f>
        <v>1638447</v>
      </c>
      <c r="G260" s="53">
        <f>'Ref. ACS-5-YR Add.'!AC118</f>
        <v>8.7999999999999995E-2</v>
      </c>
      <c r="I260" s="59" t="s">
        <v>2426</v>
      </c>
    </row>
    <row r="261" spans="1:9" x14ac:dyDescent="0.3">
      <c r="A261" s="11" t="s">
        <v>311</v>
      </c>
      <c r="B261" s="14">
        <f>'Ref. ACS-5-YR Add.'!H132</f>
        <v>1691</v>
      </c>
      <c r="C261" s="53">
        <f>'Ref. ACS-5-YR Add.'!I132</f>
        <v>0.15323969188944278</v>
      </c>
      <c r="D261" s="14">
        <f>'Ref. ACS-5-YR Add.'!R132</f>
        <v>8092</v>
      </c>
      <c r="E261" s="53">
        <f>'Ref. ACS-5-YR Add.'!S132</f>
        <v>0.15072550151805839</v>
      </c>
      <c r="F261" s="14">
        <f>'Ref. ACS-5-YR Add.'!AB132</f>
        <v>2210180</v>
      </c>
      <c r="G261" s="53">
        <f>'Ref. ACS-5-YR Add.'!AC132</f>
        <v>0.11899999999999999</v>
      </c>
      <c r="I261" s="35"/>
    </row>
    <row r="262" spans="1:9" x14ac:dyDescent="0.3">
      <c r="A262" t="s">
        <v>304</v>
      </c>
      <c r="I262" s="35"/>
    </row>
    <row r="263" spans="1:9" x14ac:dyDescent="0.3">
      <c r="I263" s="35"/>
    </row>
    <row r="264" spans="1:9" x14ac:dyDescent="0.3">
      <c r="A264" s="1" t="s">
        <v>2394</v>
      </c>
      <c r="I264" s="35"/>
    </row>
    <row r="265" spans="1:9" x14ac:dyDescent="0.3">
      <c r="A265" s="46"/>
      <c r="B265" s="49" t="str">
        <f>B4</f>
        <v>Kings County</v>
      </c>
      <c r="I265" s="35"/>
    </row>
    <row r="266" spans="1:9" x14ac:dyDescent="0.3">
      <c r="A266" s="11" t="s">
        <v>312</v>
      </c>
      <c r="B266" s="14">
        <f>'Ref. Ag'!H3</f>
        <v>507</v>
      </c>
      <c r="I266" s="35"/>
    </row>
    <row r="267" spans="1:9" x14ac:dyDescent="0.3">
      <c r="A267" s="11" t="s">
        <v>313</v>
      </c>
      <c r="B267" s="14">
        <f>'Ref. Ag'!H10</f>
        <v>6998</v>
      </c>
      <c r="I267" s="35"/>
    </row>
    <row r="268" spans="1:9" x14ac:dyDescent="0.3">
      <c r="A268" t="s">
        <v>314</v>
      </c>
      <c r="I268" s="35"/>
    </row>
    <row r="269" spans="1:9" x14ac:dyDescent="0.3">
      <c r="A269" s="267" t="s">
        <v>2396</v>
      </c>
      <c r="B269" s="266"/>
      <c r="C269" s="266"/>
      <c r="D269" s="266"/>
      <c r="E269" s="266"/>
      <c r="F269" s="266"/>
      <c r="G269" s="266"/>
      <c r="I269" s="35"/>
    </row>
    <row r="270" spans="1:9" x14ac:dyDescent="0.3">
      <c r="I270" s="35"/>
    </row>
    <row r="271" spans="1:9" x14ac:dyDescent="0.3">
      <c r="A271" s="1" t="s">
        <v>2395</v>
      </c>
      <c r="I271" s="35"/>
    </row>
    <row r="272" spans="1:9" x14ac:dyDescent="0.3">
      <c r="A272" s="46"/>
      <c r="B272" s="49" t="str">
        <f>B4</f>
        <v>Kings County</v>
      </c>
      <c r="I272" s="35"/>
    </row>
    <row r="273" spans="1:9" x14ac:dyDescent="0.3">
      <c r="A273" s="11" t="s">
        <v>315</v>
      </c>
      <c r="B273" s="14">
        <f>'Ref. Ag'!H25</f>
        <v>4080</v>
      </c>
      <c r="I273" s="35"/>
    </row>
    <row r="274" spans="1:9" x14ac:dyDescent="0.3">
      <c r="A274" s="11" t="s">
        <v>316</v>
      </c>
      <c r="B274" s="14">
        <f>'Ref. Ag'!H40</f>
        <v>2918</v>
      </c>
      <c r="I274" t="str">
        <f>A262</f>
        <v>Source: U.S. Census Bureau, ACS16-20 (5-year Estimates), Table C24050.</v>
      </c>
    </row>
    <row r="275" spans="1:9" x14ac:dyDescent="0.3">
      <c r="A275" t="s">
        <v>314</v>
      </c>
      <c r="I275"/>
    </row>
    <row r="276" spans="1:9" x14ac:dyDescent="0.3">
      <c r="A276" s="267" t="s">
        <v>2396</v>
      </c>
      <c r="B276" s="266"/>
      <c r="C276" s="266"/>
      <c r="D276" s="266"/>
      <c r="E276" s="266"/>
      <c r="F276" s="266"/>
      <c r="G276" s="266"/>
      <c r="I276"/>
    </row>
    <row r="277" spans="1:9" x14ac:dyDescent="0.3">
      <c r="I277"/>
    </row>
    <row r="278" spans="1:9" x14ac:dyDescent="0.3">
      <c r="I278"/>
    </row>
    <row r="279" spans="1:9" x14ac:dyDescent="0.3">
      <c r="I279"/>
    </row>
    <row r="280" spans="1:9" x14ac:dyDescent="0.3">
      <c r="I280"/>
    </row>
    <row r="281" spans="1:9" x14ac:dyDescent="0.3">
      <c r="I281"/>
    </row>
    <row r="282" spans="1:9" x14ac:dyDescent="0.3">
      <c r="I282"/>
    </row>
    <row r="283" spans="1:9" x14ac:dyDescent="0.3">
      <c r="I283"/>
    </row>
    <row r="284" spans="1:9" x14ac:dyDescent="0.3">
      <c r="I284"/>
    </row>
    <row r="285" spans="1:9" x14ac:dyDescent="0.3">
      <c r="I285"/>
    </row>
    <row r="286" spans="1:9" x14ac:dyDescent="0.3">
      <c r="I286"/>
    </row>
    <row r="287" spans="1:9" x14ac:dyDescent="0.3">
      <c r="I287"/>
    </row>
  </sheetData>
  <mergeCells count="3">
    <mergeCell ref="A1:I1"/>
    <mergeCell ref="J1:J4"/>
    <mergeCell ref="A2:H2"/>
  </mergeCells>
  <hyperlinks>
    <hyperlink ref="J1" location="TOC" display="Back to Table of Contents" xr:uid="{9C5F4A22-25EB-4CC4-B5F2-EE57C0FB7067}"/>
  </hyperlinks>
  <pageMargins left="0.7" right="0.7" top="0.75" bottom="0.75" header="0.3" footer="0.3"/>
  <pageSetup paperSize="9" orientation="landscape" horizontalDpi="4294967295" verticalDpi="4294967295" r:id="rId1"/>
  <ignoredErrors>
    <ignoredError sqref="D8"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07EFA-BEBA-42CE-9880-8EC5E660A78F}">
  <sheetPr>
    <tabColor theme="4"/>
  </sheetPr>
  <dimension ref="A1:J452"/>
  <sheetViews>
    <sheetView zoomScale="80" zoomScaleNormal="80" workbookViewId="0">
      <selection sqref="A1:I1"/>
    </sheetView>
  </sheetViews>
  <sheetFormatPr defaultColWidth="8.88671875" defaultRowHeight="14.4" x14ac:dyDescent="0.3"/>
  <cols>
    <col min="1" max="1" width="32.33203125" customWidth="1"/>
    <col min="2" max="2" width="16.77734375" customWidth="1"/>
    <col min="3" max="3" width="16.21875" customWidth="1"/>
    <col min="4" max="4" width="14.44140625" customWidth="1"/>
    <col min="5" max="7" width="13" customWidth="1"/>
    <col min="8" max="8" width="9" style="109" customWidth="1"/>
    <col min="9" max="9" width="106.33203125" style="24" customWidth="1"/>
  </cols>
  <sheetData>
    <row r="1" spans="1:10" ht="30" customHeight="1" x14ac:dyDescent="0.3">
      <c r="A1" s="354" t="s">
        <v>1285</v>
      </c>
      <c r="B1" s="355"/>
      <c r="C1" s="355"/>
      <c r="D1" s="355"/>
      <c r="E1" s="355"/>
      <c r="F1" s="355"/>
      <c r="G1" s="355"/>
      <c r="H1" s="355"/>
      <c r="I1" s="355"/>
      <c r="J1" s="349" t="s">
        <v>162</v>
      </c>
    </row>
    <row r="2" spans="1:10" x14ac:dyDescent="0.3">
      <c r="A2" s="350" t="s">
        <v>5</v>
      </c>
      <c r="B2" s="351"/>
      <c r="C2" s="351"/>
      <c r="D2" s="351"/>
      <c r="E2" s="351"/>
      <c r="F2" s="351"/>
      <c r="G2" s="351"/>
      <c r="H2" s="352"/>
      <c r="I2" s="92" t="s">
        <v>6</v>
      </c>
      <c r="J2" s="349"/>
    </row>
    <row r="3" spans="1:10" x14ac:dyDescent="0.3">
      <c r="A3" s="72" t="s">
        <v>0</v>
      </c>
      <c r="B3" s="72" t="str">
        <f>Population!B3</f>
        <v>Unincorporated Kings County</v>
      </c>
      <c r="C3" s="63"/>
      <c r="D3" s="63"/>
      <c r="E3" s="63"/>
      <c r="F3" s="63"/>
      <c r="G3" s="63"/>
      <c r="H3" s="252"/>
      <c r="I3" s="73"/>
      <c r="J3" s="349"/>
    </row>
    <row r="4" spans="1:10" x14ac:dyDescent="0.3">
      <c r="A4" s="72" t="s">
        <v>2</v>
      </c>
      <c r="B4" s="72" t="str">
        <f>Population!B4</f>
        <v>Kings County</v>
      </c>
      <c r="C4" s="63"/>
      <c r="D4" s="63"/>
      <c r="E4" s="63"/>
      <c r="F4" s="63"/>
      <c r="G4" s="63"/>
      <c r="H4" s="252"/>
      <c r="I4" s="73"/>
      <c r="J4" s="349"/>
    </row>
    <row r="5" spans="1:10" ht="18.75" customHeight="1" x14ac:dyDescent="0.3">
      <c r="A5" s="64"/>
      <c r="B5" s="64"/>
      <c r="C5" s="64"/>
      <c r="D5" s="64"/>
      <c r="E5" s="64"/>
      <c r="F5" s="64"/>
      <c r="G5" s="64"/>
      <c r="H5" s="253"/>
      <c r="I5" s="65"/>
    </row>
    <row r="6" spans="1:10" x14ac:dyDescent="0.3">
      <c r="A6" s="1" t="s">
        <v>1286</v>
      </c>
    </row>
    <row r="7" spans="1:10" x14ac:dyDescent="0.3">
      <c r="A7" s="46"/>
      <c r="B7" s="66">
        <v>1980</v>
      </c>
      <c r="C7" s="66">
        <v>1990</v>
      </c>
      <c r="D7" s="66">
        <v>2000</v>
      </c>
      <c r="E7" s="66">
        <v>2010</v>
      </c>
      <c r="F7" s="66">
        <v>2020</v>
      </c>
      <c r="H7" s="246"/>
      <c r="I7" s="59" t="s">
        <v>2418</v>
      </c>
    </row>
    <row r="8" spans="1:10" x14ac:dyDescent="0.3">
      <c r="A8" s="11" t="s">
        <v>1287</v>
      </c>
      <c r="B8" s="14">
        <f>'Ref. DC-1980'!B10</f>
        <v>9748</v>
      </c>
      <c r="C8" s="14">
        <f>'Ref. DC-1990'!B8</f>
        <v>9438</v>
      </c>
      <c r="D8" s="14">
        <f>'Ref. DC-2000'!B37</f>
        <v>9340</v>
      </c>
      <c r="E8" s="14">
        <f>'Ref. DC-2010'!B37</f>
        <v>9729</v>
      </c>
      <c r="F8" s="14">
        <f>'Ref. ACS-5-YR'!H156</f>
        <v>9244</v>
      </c>
      <c r="H8" s="247"/>
    </row>
    <row r="9" spans="1:10" x14ac:dyDescent="0.3">
      <c r="A9" s="11" t="s">
        <v>170</v>
      </c>
      <c r="B9" s="3"/>
      <c r="C9" s="4">
        <f>(C8-B8)/B8</f>
        <v>-3.1801395157981124E-2</v>
      </c>
      <c r="D9" s="4">
        <f>(D8-C8)/C8</f>
        <v>-1.0383555838101292E-2</v>
      </c>
      <c r="E9" s="4">
        <f>(E8-D8)/D8</f>
        <v>4.1648822269807283E-2</v>
      </c>
      <c r="F9" s="4">
        <f>(F8-E8)/E8</f>
        <v>-4.9850961044300542E-2</v>
      </c>
      <c r="H9" s="248"/>
    </row>
    <row r="10" spans="1:10" x14ac:dyDescent="0.3">
      <c r="A10" s="45" t="s">
        <v>1288</v>
      </c>
    </row>
    <row r="11" spans="1:10" x14ac:dyDescent="0.3">
      <c r="A11" s="45"/>
    </row>
    <row r="12" spans="1:10" x14ac:dyDescent="0.3">
      <c r="A12" s="45"/>
    </row>
    <row r="13" spans="1:10" x14ac:dyDescent="0.3">
      <c r="A13" s="45"/>
    </row>
    <row r="14" spans="1:10" x14ac:dyDescent="0.3">
      <c r="A14" s="45"/>
    </row>
    <row r="15" spans="1:10" x14ac:dyDescent="0.3">
      <c r="A15" s="45"/>
    </row>
    <row r="16" spans="1:10" x14ac:dyDescent="0.3">
      <c r="A16" s="45"/>
    </row>
    <row r="17" spans="1:9" x14ac:dyDescent="0.3">
      <c r="A17" s="45"/>
    </row>
    <row r="18" spans="1:9" x14ac:dyDescent="0.3">
      <c r="A18" s="45"/>
    </row>
    <row r="19" spans="1:9" x14ac:dyDescent="0.3">
      <c r="I19" s="24" t="str">
        <f>A10</f>
        <v>Source: U.S. Census Bureau, Census 1980(STF1:T3), 1990(SF1:P3), 2000(SF1:P15); ACS 16-20 (5-year Estimates), Table B25003</v>
      </c>
    </row>
    <row r="20" spans="1:9" ht="43.2" x14ac:dyDescent="0.3">
      <c r="I20" s="79" t="s">
        <v>2422</v>
      </c>
    </row>
    <row r="22" spans="1:9" x14ac:dyDescent="0.3">
      <c r="A22" s="1" t="s">
        <v>1289</v>
      </c>
      <c r="C22" s="96" t="s">
        <v>172</v>
      </c>
      <c r="D22" s="96"/>
      <c r="E22" s="96" t="s">
        <v>172</v>
      </c>
      <c r="F22" s="96"/>
      <c r="G22" s="96" t="s">
        <v>172</v>
      </c>
    </row>
    <row r="23" spans="1:9" ht="28.8" x14ac:dyDescent="0.3">
      <c r="A23" s="46" t="s">
        <v>165</v>
      </c>
      <c r="B23" s="58" t="str">
        <f>B3</f>
        <v>Unincorporated Kings County</v>
      </c>
      <c r="C23" s="58" t="str">
        <f>B3</f>
        <v>Unincorporated Kings County</v>
      </c>
      <c r="D23" s="58" t="str">
        <f>B4</f>
        <v>Kings County</v>
      </c>
      <c r="E23" s="58" t="str">
        <f>B4</f>
        <v>Kings County</v>
      </c>
      <c r="F23" s="58" t="s">
        <v>166</v>
      </c>
      <c r="G23" s="58" t="s">
        <v>166</v>
      </c>
      <c r="H23" s="249"/>
      <c r="I23" s="59" t="s">
        <v>1290</v>
      </c>
    </row>
    <row r="24" spans="1:9" x14ac:dyDescent="0.3">
      <c r="A24" s="11" t="s">
        <v>173</v>
      </c>
      <c r="B24" s="14">
        <f>'Ref. ACS-5-YR'!H1577</f>
        <v>9244</v>
      </c>
      <c r="C24" s="53"/>
      <c r="D24" s="14">
        <f>'Ref. ACS-5-YR'!R1577</f>
        <v>43604</v>
      </c>
      <c r="E24" s="53"/>
      <c r="F24" s="14">
        <f>'Ref. ACS-5-YR'!AB1577</f>
        <v>13103114</v>
      </c>
      <c r="G24" s="53"/>
      <c r="H24" s="250"/>
    </row>
    <row r="25" spans="1:9" x14ac:dyDescent="0.3">
      <c r="A25" s="11" t="s">
        <v>1291</v>
      </c>
      <c r="B25" s="14">
        <f>'Ref. ACS-5-YR'!H1578</f>
        <v>5801</v>
      </c>
      <c r="C25" s="53">
        <f>'Ref. ACS-5-YR'!I1578</f>
        <v>0.62754218952834273</v>
      </c>
      <c r="D25" s="14">
        <f>'Ref. ACS-5-YR'!R1578</f>
        <v>23236</v>
      </c>
      <c r="E25" s="53">
        <f>'Ref. ACS-5-YR'!S1578</f>
        <v>0.53288689111090726</v>
      </c>
      <c r="F25" s="14">
        <f>'Ref. ACS-5-YR'!AB1578</f>
        <v>6510580</v>
      </c>
      <c r="G25" s="53">
        <f>'Ref. ACS-5-YR'!AC1578</f>
        <v>0.497</v>
      </c>
      <c r="H25" s="250"/>
    </row>
    <row r="26" spans="1:9" x14ac:dyDescent="0.3">
      <c r="A26" s="11" t="s">
        <v>1292</v>
      </c>
      <c r="B26" s="14">
        <f>'Ref. ACS-5-YR'!H1579</f>
        <v>3162</v>
      </c>
      <c r="C26" s="53">
        <f>'Ref. ACS-5-YR'!I1579</f>
        <v>0.34205971440934663</v>
      </c>
      <c r="D26" s="14">
        <f>'Ref. ACS-5-YR'!R1579</f>
        <v>12006</v>
      </c>
      <c r="E26" s="53">
        <f>'Ref. ACS-5-YR'!S1579</f>
        <v>0.2753417117695624</v>
      </c>
      <c r="F26" s="14">
        <f>'Ref. ACS-5-YR'!AB1579</f>
        <v>2784123</v>
      </c>
      <c r="G26" s="53">
        <f>'Ref. ACS-5-YR'!AC1579</f>
        <v>0.21199999999999999</v>
      </c>
      <c r="H26" s="250"/>
      <c r="I26" s="60"/>
    </row>
    <row r="27" spans="1:9" x14ac:dyDescent="0.3">
      <c r="A27" s="11" t="s">
        <v>1293</v>
      </c>
      <c r="B27" s="14">
        <f>'Ref. ACS-5-YR'!H1580</f>
        <v>2639</v>
      </c>
      <c r="C27" s="53">
        <f>'Ref. ACS-5-YR'!I1580</f>
        <v>0.28548247511899633</v>
      </c>
      <c r="D27" s="14">
        <f>'Ref. ACS-5-YR'!R1580</f>
        <v>11230</v>
      </c>
      <c r="E27" s="53">
        <f>'Ref. ACS-5-YR'!S1580</f>
        <v>0.25754517934134485</v>
      </c>
      <c r="F27" s="14">
        <f>'Ref. ACS-5-YR'!AB1580</f>
        <v>3726457</v>
      </c>
      <c r="G27" s="53">
        <f>'Ref. ACS-5-YR'!AC1580</f>
        <v>0.28399999999999997</v>
      </c>
      <c r="H27" s="250"/>
    </row>
    <row r="28" spans="1:9" x14ac:dyDescent="0.3">
      <c r="A28" s="11" t="s">
        <v>1294</v>
      </c>
      <c r="B28" s="14">
        <f>'Ref. ACS-5-YR'!H1581</f>
        <v>500</v>
      </c>
      <c r="C28" s="53">
        <f>'Ref. ACS-5-YR'!I1581</f>
        <v>5.4089138900908697E-2</v>
      </c>
      <c r="D28" s="14">
        <f>'Ref. ACS-5-YR'!R1581</f>
        <v>3442</v>
      </c>
      <c r="E28" s="53">
        <f>'Ref. ACS-5-YR'!S1581</f>
        <v>7.8937712136501234E-2</v>
      </c>
      <c r="F28" s="14">
        <f>'Ref. ACS-5-YR'!AB1581</f>
        <v>896192</v>
      </c>
      <c r="G28" s="53">
        <f>'Ref. ACS-5-YR'!AC1581</f>
        <v>6.8000000000000005E-2</v>
      </c>
      <c r="H28" s="250"/>
    </row>
    <row r="29" spans="1:9" x14ac:dyDescent="0.3">
      <c r="A29" s="11" t="s">
        <v>1295</v>
      </c>
      <c r="B29" s="14">
        <f>'Ref. ACS-5-YR'!H1582</f>
        <v>286</v>
      </c>
      <c r="C29" s="53">
        <f>'Ref. ACS-5-YR'!I1582</f>
        <v>3.0938987451319774E-2</v>
      </c>
      <c r="D29" s="14">
        <f>'Ref. ACS-5-YR'!R1582</f>
        <v>2016</v>
      </c>
      <c r="E29" s="53">
        <f>'Ref. ACS-5-YR'!S1582</f>
        <v>4.6234290432070453E-2</v>
      </c>
      <c r="F29" s="14">
        <f>'Ref. ACS-5-YR'!AB1582</f>
        <v>327712</v>
      </c>
      <c r="G29" s="53">
        <f>'Ref. ACS-5-YR'!AC1582</f>
        <v>2.5000000000000001E-2</v>
      </c>
      <c r="H29" s="250"/>
    </row>
    <row r="30" spans="1:9" x14ac:dyDescent="0.3">
      <c r="A30" s="11" t="s">
        <v>1296</v>
      </c>
      <c r="B30" s="14">
        <f>'Ref. ACS-5-YR'!H1583</f>
        <v>214</v>
      </c>
      <c r="C30" s="53">
        <f>'Ref. ACS-5-YR'!I1583</f>
        <v>2.3150151449588922E-2</v>
      </c>
      <c r="D30" s="14">
        <f>'Ref. ACS-5-YR'!R1583</f>
        <v>1426</v>
      </c>
      <c r="E30" s="53">
        <f>'Ref. ACS-5-YR'!S1583</f>
        <v>3.2703421704430788E-2</v>
      </c>
      <c r="F30" s="14">
        <f>'Ref. ACS-5-YR'!AB1583</f>
        <v>568480</v>
      </c>
      <c r="G30" s="53">
        <f>'Ref. ACS-5-YR'!AC1583</f>
        <v>4.2999999999999997E-2</v>
      </c>
      <c r="H30" s="250"/>
    </row>
    <row r="31" spans="1:9" x14ac:dyDescent="0.3">
      <c r="A31" s="11" t="s">
        <v>1297</v>
      </c>
      <c r="B31" s="14">
        <f>'Ref. ACS-5-YR'!H1584</f>
        <v>1685</v>
      </c>
      <c r="C31" s="53">
        <f>'Ref. ACS-5-YR'!I1584</f>
        <v>0.18228039809606231</v>
      </c>
      <c r="D31" s="14">
        <f>'Ref. ACS-5-YR'!R1584</f>
        <v>9847</v>
      </c>
      <c r="E31" s="53">
        <f>'Ref. ACS-5-YR'!S1584</f>
        <v>0.22582790569672506</v>
      </c>
      <c r="F31" s="14">
        <f>'Ref. ACS-5-YR'!AB1584</f>
        <v>3430426</v>
      </c>
      <c r="G31" s="53">
        <f>'Ref. ACS-5-YR'!AC1584</f>
        <v>0.26200000000000001</v>
      </c>
      <c r="H31" s="250"/>
    </row>
    <row r="32" spans="1:9" x14ac:dyDescent="0.3">
      <c r="A32" s="11" t="s">
        <v>1298</v>
      </c>
      <c r="B32" s="14">
        <f>'Ref. ACS-5-YR'!H1585</f>
        <v>745</v>
      </c>
      <c r="C32" s="53">
        <f>'Ref. ACS-5-YR'!I1585</f>
        <v>8.0592816962353958E-2</v>
      </c>
      <c r="D32" s="14">
        <f>'Ref. ACS-5-YR'!R1585</f>
        <v>3825</v>
      </c>
      <c r="E32" s="53">
        <f>'Ref. ACS-5-YR'!S1585</f>
        <v>8.7721309971562245E-2</v>
      </c>
      <c r="F32" s="14">
        <f>'Ref. ACS-5-YR'!AB1585</f>
        <v>1722600</v>
      </c>
      <c r="G32" s="53">
        <f>'Ref. ACS-5-YR'!AC1585</f>
        <v>0.13100000000000001</v>
      </c>
      <c r="H32" s="250"/>
    </row>
    <row r="33" spans="1:9" x14ac:dyDescent="0.3">
      <c r="A33" s="11" t="s">
        <v>1292</v>
      </c>
      <c r="B33" s="14">
        <f>'Ref. ACS-5-YR'!H1586</f>
        <v>406</v>
      </c>
      <c r="C33" s="53">
        <f>'Ref. ACS-5-YR'!I1586</f>
        <v>4.3920380787537863E-2</v>
      </c>
      <c r="D33" s="14">
        <f>'Ref. ACS-5-YR'!R1586</f>
        <v>2963</v>
      </c>
      <c r="E33" s="53">
        <f>'Ref. ACS-5-YR'!S1586</f>
        <v>6.7952481423722594E-2</v>
      </c>
      <c r="F33" s="14">
        <f>'Ref. ACS-5-YR'!AB1586</f>
        <v>615734</v>
      </c>
      <c r="G33" s="53">
        <f>'Ref. ACS-5-YR'!AC1586</f>
        <v>4.7E-2</v>
      </c>
      <c r="H33" s="250"/>
    </row>
    <row r="34" spans="1:9" x14ac:dyDescent="0.3">
      <c r="A34" s="11" t="s">
        <v>1299</v>
      </c>
      <c r="B34" s="14">
        <f>'Ref. ACS-5-YR'!H1587</f>
        <v>503</v>
      </c>
      <c r="C34" s="53">
        <f>'Ref. ACS-5-YR'!I1587</f>
        <v>5.4413673734314105E-2</v>
      </c>
      <c r="D34" s="14">
        <f>'Ref. ACS-5-YR'!R1587</f>
        <v>2812</v>
      </c>
      <c r="E34" s="53">
        <f>'Ref. ACS-5-YR'!S1587</f>
        <v>6.4489496376479216E-2</v>
      </c>
      <c r="F34" s="14">
        <f>'Ref. ACS-5-YR'!AB1587</f>
        <v>858959</v>
      </c>
      <c r="G34" s="53">
        <f>'Ref. ACS-5-YR'!AC1587</f>
        <v>6.6000000000000003E-2</v>
      </c>
      <c r="H34" s="250"/>
    </row>
    <row r="35" spans="1:9" x14ac:dyDescent="0.3">
      <c r="A35" s="11" t="s">
        <v>1300</v>
      </c>
      <c r="B35" s="14">
        <f>'Ref. ACS-5-YR'!H1588</f>
        <v>31</v>
      </c>
      <c r="C35" s="53">
        <f>'Ref. ACS-5-YR'!I1588</f>
        <v>3.3535266118563394E-3</v>
      </c>
      <c r="D35" s="14">
        <f>'Ref. ACS-5-YR'!R1588</f>
        <v>247</v>
      </c>
      <c r="E35" s="53">
        <f>'Ref. ACS-5-YR'!S1588</f>
        <v>5.6646179249610126E-3</v>
      </c>
      <c r="F35" s="14">
        <f>'Ref. ACS-5-YR'!AB1588</f>
        <v>233133</v>
      </c>
      <c r="G35" s="53">
        <f>'Ref. ACS-5-YR'!AC1588</f>
        <v>1.7999999999999999E-2</v>
      </c>
      <c r="H35" s="250"/>
    </row>
    <row r="36" spans="1:9" x14ac:dyDescent="0.3">
      <c r="A36" s="11" t="s">
        <v>1301</v>
      </c>
      <c r="B36" s="14">
        <f>'Ref. ACS-5-YR'!H1589</f>
        <v>1258</v>
      </c>
      <c r="C36" s="53">
        <f>'Ref. ACS-5-YR'!I1589</f>
        <v>0.13608827347468627</v>
      </c>
      <c r="D36" s="14">
        <f>'Ref. ACS-5-YR'!R1589</f>
        <v>7079</v>
      </c>
      <c r="E36" s="53">
        <f>'Ref. ACS-5-YR'!S1589</f>
        <v>0.16234749105586643</v>
      </c>
      <c r="F36" s="14">
        <f>'Ref. ACS-5-YR'!AB1589</f>
        <v>2265916</v>
      </c>
      <c r="G36" s="53">
        <f>'Ref. ACS-5-YR'!AC1589</f>
        <v>0.17299999999999999</v>
      </c>
      <c r="H36" s="250"/>
    </row>
    <row r="37" spans="1:9" x14ac:dyDescent="0.3">
      <c r="A37" s="11" t="s">
        <v>1298</v>
      </c>
      <c r="B37" s="14">
        <f>'Ref. ACS-5-YR'!H1590</f>
        <v>602</v>
      </c>
      <c r="C37" s="53">
        <f>'Ref. ACS-5-YR'!I1590</f>
        <v>6.5123323236694078E-2</v>
      </c>
      <c r="D37" s="14">
        <f>'Ref. ACS-5-YR'!R1590</f>
        <v>3614</v>
      </c>
      <c r="E37" s="53">
        <f>'Ref. ACS-5-YR'!S1590</f>
        <v>8.2882304375745341E-2</v>
      </c>
      <c r="F37" s="14">
        <f>'Ref. ACS-5-YR'!AB1590</f>
        <v>1392219</v>
      </c>
      <c r="G37" s="53">
        <f>'Ref. ACS-5-YR'!AC1590</f>
        <v>0.106</v>
      </c>
      <c r="H37" s="250"/>
    </row>
    <row r="38" spans="1:9" x14ac:dyDescent="0.3">
      <c r="A38" s="11" t="s">
        <v>1292</v>
      </c>
      <c r="B38" s="14">
        <f>'Ref. ACS-5-YR'!H1591</f>
        <v>164</v>
      </c>
      <c r="C38" s="53">
        <f>'Ref. ACS-5-YR'!I1591</f>
        <v>1.7741237559498052E-2</v>
      </c>
      <c r="D38" s="14">
        <f>'Ref. ACS-5-YR'!R1591</f>
        <v>1052</v>
      </c>
      <c r="E38" s="53">
        <f>'Ref. ACS-5-YR'!S1591</f>
        <v>2.412622695165581E-2</v>
      </c>
      <c r="F38" s="14">
        <f>'Ref. ACS-5-YR'!AB1591</f>
        <v>170832</v>
      </c>
      <c r="G38" s="53">
        <f>'Ref. ACS-5-YR'!AC1591</f>
        <v>1.2999999999999999E-2</v>
      </c>
      <c r="H38" s="250"/>
    </row>
    <row r="39" spans="1:9" x14ac:dyDescent="0.3">
      <c r="A39" s="11" t="s">
        <v>1299</v>
      </c>
      <c r="B39" s="14">
        <f>'Ref. ACS-5-YR'!H1592</f>
        <v>382</v>
      </c>
      <c r="C39" s="53">
        <f>'Ref. ACS-5-YR'!I1592</f>
        <v>4.1324102120294248E-2</v>
      </c>
      <c r="D39" s="14">
        <f>'Ref. ACS-5-YR'!R1592</f>
        <v>1686</v>
      </c>
      <c r="E39" s="53">
        <f>'Ref. ACS-5-YR'!S1592</f>
        <v>3.8666177414916063E-2</v>
      </c>
      <c r="F39" s="14">
        <f>'Ref. ACS-5-YR'!AB1592</f>
        <v>414759</v>
      </c>
      <c r="G39" s="53">
        <f>'Ref. ACS-5-YR'!AC1592</f>
        <v>3.2000000000000001E-2</v>
      </c>
      <c r="H39" s="250"/>
    </row>
    <row r="40" spans="1:9" x14ac:dyDescent="0.3">
      <c r="A40" s="11" t="s">
        <v>1300</v>
      </c>
      <c r="B40" s="14">
        <f>'Ref. ACS-5-YR'!H1593</f>
        <v>110</v>
      </c>
      <c r="C40" s="53">
        <f>'Ref. ACS-5-YR'!I1593</f>
        <v>1.1899610558199913E-2</v>
      </c>
      <c r="D40" s="14">
        <f>'Ref. ACS-5-YR'!R1593</f>
        <v>727</v>
      </c>
      <c r="E40" s="53">
        <f>'Ref. ACS-5-YR'!S1593</f>
        <v>1.6672782313549215E-2</v>
      </c>
      <c r="F40" s="14">
        <f>'Ref. ACS-5-YR'!AB1593</f>
        <v>288106</v>
      </c>
      <c r="G40" s="53">
        <f>'Ref. ACS-5-YR'!AC1593</f>
        <v>2.1999999999999999E-2</v>
      </c>
      <c r="H40" s="250"/>
    </row>
    <row r="41" spans="1:9" x14ac:dyDescent="0.3">
      <c r="A41" s="45" t="s">
        <v>1302</v>
      </c>
      <c r="I41" s="24" t="str">
        <f>A41</f>
        <v>Source: U.S. Census Bureau, ACS16-20 (5-year Estimates), Table B11012</v>
      </c>
    </row>
    <row r="42" spans="1:9" x14ac:dyDescent="0.3">
      <c r="A42" s="45"/>
    </row>
    <row r="43" spans="1:9" x14ac:dyDescent="0.3">
      <c r="A43" s="1" t="s">
        <v>1303</v>
      </c>
      <c r="C43" s="96" t="s">
        <v>172</v>
      </c>
      <c r="D43" s="96"/>
      <c r="E43" s="96" t="s">
        <v>172</v>
      </c>
      <c r="F43" s="96"/>
      <c r="G43" s="96" t="s">
        <v>172</v>
      </c>
      <c r="I43" s="59" t="s">
        <v>1304</v>
      </c>
    </row>
    <row r="44" spans="1:9" ht="28.8" x14ac:dyDescent="0.3">
      <c r="A44" s="46"/>
      <c r="B44" s="94" t="str">
        <f>B3</f>
        <v>Unincorporated Kings County</v>
      </c>
      <c r="C44" s="94" t="str">
        <f>B3</f>
        <v>Unincorporated Kings County</v>
      </c>
      <c r="D44" s="94" t="str">
        <f>B4</f>
        <v>Kings County</v>
      </c>
      <c r="E44" s="94" t="str">
        <f>B4</f>
        <v>Kings County</v>
      </c>
      <c r="F44" s="94" t="s">
        <v>166</v>
      </c>
      <c r="G44" s="94" t="s">
        <v>166</v>
      </c>
    </row>
    <row r="45" spans="1:9" x14ac:dyDescent="0.3">
      <c r="A45" s="95" t="s">
        <v>1297</v>
      </c>
      <c r="B45" s="6">
        <f>'Ref. ACS-5-YR'!H1584</f>
        <v>1685</v>
      </c>
      <c r="C45" s="53"/>
      <c r="D45" s="6">
        <f>'Ref. ACS-5-YR'!R1584</f>
        <v>9847</v>
      </c>
      <c r="E45" s="53"/>
      <c r="F45" s="6">
        <f>'Ref. ACS-5-YR'!AB1584</f>
        <v>3430426</v>
      </c>
      <c r="G45" s="53"/>
    </row>
    <row r="46" spans="1:9" x14ac:dyDescent="0.3">
      <c r="A46" s="95" t="s">
        <v>1305</v>
      </c>
      <c r="B46" s="6">
        <f>'Ref. ACS-5-YR'!H1585</f>
        <v>745</v>
      </c>
      <c r="C46" s="53">
        <f>B46/B45</f>
        <v>0.44213649851632048</v>
      </c>
      <c r="D46" s="6">
        <f>'Ref. ACS-5-YR'!R1585</f>
        <v>3825</v>
      </c>
      <c r="E46" s="53">
        <f>D46/D45</f>
        <v>0.38844318066416167</v>
      </c>
      <c r="F46" s="6">
        <f>'Ref. ACS-5-YR'!AB1585</f>
        <v>1722600</v>
      </c>
      <c r="G46" s="53">
        <f>F46/F45</f>
        <v>0.50215337686922845</v>
      </c>
    </row>
    <row r="47" spans="1:9" x14ac:dyDescent="0.3">
      <c r="A47" s="95" t="s">
        <v>1306</v>
      </c>
      <c r="B47" s="6">
        <f>'Ref. ACS-5-YR'!H1586</f>
        <v>406</v>
      </c>
      <c r="C47" s="53">
        <f>B47/B45</f>
        <v>0.24094955489614242</v>
      </c>
      <c r="D47" s="6">
        <f>'Ref. ACS-5-YR'!R1586</f>
        <v>2963</v>
      </c>
      <c r="E47" s="53">
        <f>D47/D45</f>
        <v>0.30090382857723164</v>
      </c>
      <c r="F47" s="6">
        <f>'Ref. ACS-5-YR'!AB1586</f>
        <v>615734</v>
      </c>
      <c r="G47" s="53">
        <f>F47/F45</f>
        <v>0.17949199312272004</v>
      </c>
    </row>
    <row r="48" spans="1:9" x14ac:dyDescent="0.3">
      <c r="A48" s="95" t="s">
        <v>1307</v>
      </c>
      <c r="B48" s="6">
        <f>'Ref. ACS-5-YR'!H1587</f>
        <v>503</v>
      </c>
      <c r="C48" s="53">
        <f>B48/B45</f>
        <v>0.29851632047477744</v>
      </c>
      <c r="D48" s="6">
        <f>'Ref. ACS-5-YR'!R1587</f>
        <v>2812</v>
      </c>
      <c r="E48" s="53">
        <f>D48/D45</f>
        <v>0.28556920889611048</v>
      </c>
      <c r="F48" s="6">
        <f>'Ref. ACS-5-YR'!AB1587</f>
        <v>858959</v>
      </c>
      <c r="G48" s="53">
        <f>F48/F45</f>
        <v>0.25039426590166936</v>
      </c>
    </row>
    <row r="49" spans="1:9" x14ac:dyDescent="0.3">
      <c r="A49" s="95" t="s">
        <v>1308</v>
      </c>
      <c r="B49" s="6">
        <f>'Ref. ACS-5-YR'!H1588</f>
        <v>31</v>
      </c>
      <c r="C49" s="53">
        <f>B49/B45</f>
        <v>1.8397626112759646E-2</v>
      </c>
      <c r="D49" s="6">
        <f>'Ref. ACS-5-YR'!R1588</f>
        <v>247</v>
      </c>
      <c r="E49" s="53">
        <f>D49/D45</f>
        <v>2.5083781862496192E-2</v>
      </c>
      <c r="F49" s="6">
        <f>'Ref. ACS-5-YR'!AB1588</f>
        <v>233133</v>
      </c>
      <c r="G49" s="53">
        <f>F49/F45</f>
        <v>6.7960364106382121E-2</v>
      </c>
    </row>
    <row r="50" spans="1:9" x14ac:dyDescent="0.3">
      <c r="A50" s="45" t="s">
        <v>1302</v>
      </c>
    </row>
    <row r="51" spans="1:9" x14ac:dyDescent="0.3">
      <c r="A51" s="45"/>
    </row>
    <row r="52" spans="1:9" x14ac:dyDescent="0.3">
      <c r="A52" s="1" t="s">
        <v>1309</v>
      </c>
      <c r="C52" s="96"/>
      <c r="D52" s="96"/>
      <c r="E52" s="96"/>
      <c r="F52" s="96"/>
      <c r="G52" s="96"/>
    </row>
    <row r="53" spans="1:9" ht="28.8" x14ac:dyDescent="0.3">
      <c r="A53" s="46"/>
      <c r="B53" s="94" t="str">
        <f>B23</f>
        <v>Unincorporated Kings County</v>
      </c>
      <c r="C53" s="94" t="s">
        <v>172</v>
      </c>
      <c r="D53" s="94" t="str">
        <f>D23</f>
        <v>Kings County</v>
      </c>
      <c r="E53" s="94" t="s">
        <v>172</v>
      </c>
      <c r="F53" s="94" t="str">
        <f>F23</f>
        <v>California</v>
      </c>
      <c r="G53" s="94" t="s">
        <v>172</v>
      </c>
    </row>
    <row r="54" spans="1:9" x14ac:dyDescent="0.3">
      <c r="A54" s="95" t="s">
        <v>1310</v>
      </c>
      <c r="B54" s="6">
        <f>'Ref. ACS-5-YR'!H319</f>
        <v>349</v>
      </c>
      <c r="C54" s="53">
        <f>B54/B56</f>
        <v>0.32284921369102682</v>
      </c>
      <c r="D54" s="6">
        <f>'Ref. ACS-5-YR'!R319</f>
        <v>2167</v>
      </c>
      <c r="E54" s="53">
        <f>D54/D56</f>
        <v>0.29823837049270574</v>
      </c>
      <c r="F54" s="6">
        <f>'Ref. ACS-5-YR'!AB319</f>
        <v>364236</v>
      </c>
      <c r="G54" s="53">
        <f>F54/F56</f>
        <v>0.21510753723260381</v>
      </c>
    </row>
    <row r="55" spans="1:9" x14ac:dyDescent="0.3">
      <c r="A55" s="95" t="s">
        <v>1311</v>
      </c>
      <c r="B55" s="6">
        <f>'Ref. ACS-5-YR'!H339</f>
        <v>732</v>
      </c>
      <c r="C55" s="53">
        <f>B55/B56</f>
        <v>0.67715078630897318</v>
      </c>
      <c r="D55" s="6">
        <f>'Ref. ACS-5-YR'!R339</f>
        <v>5099</v>
      </c>
      <c r="E55" s="53">
        <f>D55/D56</f>
        <v>0.70176162950729426</v>
      </c>
      <c r="F55" s="6">
        <f>'Ref. ACS-5-YR'!AB339</f>
        <v>1329038</v>
      </c>
      <c r="G55" s="53">
        <f>F55/F56</f>
        <v>0.78489246276739622</v>
      </c>
    </row>
    <row r="56" spans="1:9" x14ac:dyDescent="0.3">
      <c r="A56" s="95" t="s">
        <v>167</v>
      </c>
      <c r="B56" s="6">
        <f>SUM(B54:B55)</f>
        <v>1081</v>
      </c>
      <c r="C56" s="53"/>
      <c r="D56" s="6">
        <f>SUM(D54:D55)</f>
        <v>7266</v>
      </c>
      <c r="E56" s="53"/>
      <c r="F56" s="6">
        <f>SUM(F54:F55)</f>
        <v>1693274</v>
      </c>
      <c r="G56" s="53"/>
    </row>
    <row r="57" spans="1:9" x14ac:dyDescent="0.3">
      <c r="A57" s="45" t="s">
        <v>1312</v>
      </c>
    </row>
    <row r="58" spans="1:9" ht="28.2" customHeight="1" x14ac:dyDescent="0.3">
      <c r="A58" s="357" t="s">
        <v>1313</v>
      </c>
      <c r="B58" s="357"/>
      <c r="C58" s="357"/>
      <c r="D58" s="357"/>
      <c r="E58" s="357"/>
      <c r="F58" s="357"/>
      <c r="G58" s="357"/>
    </row>
    <row r="59" spans="1:9" x14ac:dyDescent="0.3">
      <c r="A59" s="45"/>
      <c r="C59" s="52"/>
    </row>
    <row r="60" spans="1:9" x14ac:dyDescent="0.3">
      <c r="A60" s="1" t="s">
        <v>1314</v>
      </c>
    </row>
    <row r="61" spans="1:9" ht="28.8" x14ac:dyDescent="0.3">
      <c r="A61" s="46" t="s">
        <v>165</v>
      </c>
      <c r="B61" s="58" t="str">
        <f>B3</f>
        <v>Unincorporated Kings County</v>
      </c>
      <c r="C61" s="58" t="s">
        <v>172</v>
      </c>
      <c r="D61" s="58" t="str">
        <f>B4</f>
        <v>Kings County</v>
      </c>
      <c r="E61" s="58" t="s">
        <v>172</v>
      </c>
      <c r="F61" s="58" t="s">
        <v>166</v>
      </c>
      <c r="G61" s="58" t="s">
        <v>172</v>
      </c>
      <c r="H61" s="249"/>
    </row>
    <row r="62" spans="1:9" x14ac:dyDescent="0.3">
      <c r="A62" s="11" t="s">
        <v>173</v>
      </c>
      <c r="B62" s="14">
        <f>'Ref. ACS-5-YR'!H223</f>
        <v>9244</v>
      </c>
      <c r="C62" s="53"/>
      <c r="D62" s="14">
        <f>'Ref. ACS-5-YR'!R223</f>
        <v>43604</v>
      </c>
      <c r="E62" s="53"/>
      <c r="F62" s="14">
        <f>'Ref. ACS-5-YR'!AB223</f>
        <v>13103114</v>
      </c>
      <c r="G62" s="53"/>
      <c r="H62" s="250"/>
    </row>
    <row r="63" spans="1:9" x14ac:dyDescent="0.3">
      <c r="A63" s="11" t="s">
        <v>1315</v>
      </c>
      <c r="B63" s="14">
        <f>'Ref. ACS-5-YR'!H224</f>
        <v>7575</v>
      </c>
      <c r="C63" s="53">
        <f>'Ref. ACS-5-YR'!I224</f>
        <v>0.81945045434876673</v>
      </c>
      <c r="D63" s="14">
        <f>'Ref. ACS-5-YR'!R224</f>
        <v>34155</v>
      </c>
      <c r="E63" s="53">
        <f>'Ref. ACS-5-YR'!S224</f>
        <v>0.78329969727547932</v>
      </c>
      <c r="F63" s="14">
        <f>'Ref. ACS-5-YR'!AB224</f>
        <v>8986666</v>
      </c>
      <c r="G63" s="53">
        <f>'Ref. ACS-5-YR'!AC224</f>
        <v>0.68600000000000005</v>
      </c>
      <c r="H63" s="250"/>
    </row>
    <row r="64" spans="1:9" x14ac:dyDescent="0.3">
      <c r="A64" s="11" t="s">
        <v>1316</v>
      </c>
      <c r="B64" s="14">
        <f>'Ref. ACS-5-YR'!H225</f>
        <v>2134</v>
      </c>
      <c r="C64" s="53">
        <f>'Ref. ACS-5-YR'!I225</f>
        <v>0.23085244482907832</v>
      </c>
      <c r="D64" s="14">
        <f>'Ref. ACS-5-YR'!R225</f>
        <v>9940</v>
      </c>
      <c r="E64" s="53">
        <f>'Ref. ACS-5-YR'!S225</f>
        <v>0.22796073754701404</v>
      </c>
      <c r="F64" s="14">
        <f>'Ref. ACS-5-YR'!AB225</f>
        <v>3209170</v>
      </c>
      <c r="G64" s="53">
        <f>'Ref. ACS-5-YR'!AC225</f>
        <v>0.245</v>
      </c>
      <c r="H64" s="250"/>
      <c r="I64" s="45" t="s">
        <v>1302</v>
      </c>
    </row>
    <row r="65" spans="1:9" x14ac:dyDescent="0.3">
      <c r="A65" s="11" t="s">
        <v>1317</v>
      </c>
      <c r="B65" s="14">
        <f>'Ref. ACS-5-YR'!H226</f>
        <v>1431</v>
      </c>
      <c r="C65" s="53">
        <f>'Ref. ACS-5-YR'!I226</f>
        <v>0.15480311553440068</v>
      </c>
      <c r="D65" s="14">
        <f>'Ref. ACS-5-YR'!R226</f>
        <v>7998</v>
      </c>
      <c r="E65" s="53">
        <f>'Ref. ACS-5-YR'!S226</f>
        <v>0.18342353912485093</v>
      </c>
      <c r="F65" s="14">
        <f>'Ref. ACS-5-YR'!AB226</f>
        <v>2054635</v>
      </c>
      <c r="G65" s="53">
        <f>'Ref. ACS-5-YR'!AC226</f>
        <v>0.157</v>
      </c>
      <c r="H65" s="250"/>
    </row>
    <row r="66" spans="1:9" x14ac:dyDescent="0.3">
      <c r="A66" s="11" t="s">
        <v>1318</v>
      </c>
      <c r="B66" s="14">
        <f>'Ref. ACS-5-YR'!H227</f>
        <v>2033</v>
      </c>
      <c r="C66" s="53">
        <f>'Ref. ACS-5-YR'!I227</f>
        <v>0.21992643877109477</v>
      </c>
      <c r="D66" s="14">
        <f>'Ref. ACS-5-YR'!R227</f>
        <v>7984</v>
      </c>
      <c r="E66" s="53">
        <f>'Ref. ACS-5-YR'!S227</f>
        <v>0.18310246766351712</v>
      </c>
      <c r="F66" s="14">
        <f>'Ref. ACS-5-YR'!AB227</f>
        <v>1945127</v>
      </c>
      <c r="G66" s="53">
        <f>'Ref. ACS-5-YR'!AC227</f>
        <v>0.14799999999999999</v>
      </c>
      <c r="H66" s="250"/>
    </row>
    <row r="67" spans="1:9" x14ac:dyDescent="0.3">
      <c r="A67" s="11" t="s">
        <v>1319</v>
      </c>
      <c r="B67" s="14">
        <f>'Ref. ACS-5-YR'!H228</f>
        <v>1189</v>
      </c>
      <c r="C67" s="53">
        <f>'Ref. ACS-5-YR'!I228</f>
        <v>0.12862397230636088</v>
      </c>
      <c r="D67" s="14">
        <f>'Ref. ACS-5-YR'!R228</f>
        <v>4886</v>
      </c>
      <c r="E67" s="53">
        <f>'Ref. ACS-5-YR'!S228</f>
        <v>0.11205394000550409</v>
      </c>
      <c r="F67" s="14">
        <f>'Ref. ACS-5-YR'!AB228</f>
        <v>1006126</v>
      </c>
      <c r="G67" s="53">
        <f>'Ref. ACS-5-YR'!AC228</f>
        <v>7.6999999999999999E-2</v>
      </c>
      <c r="H67" s="250"/>
    </row>
    <row r="68" spans="1:9" x14ac:dyDescent="0.3">
      <c r="A68" s="11" t="s">
        <v>1320</v>
      </c>
      <c r="B68" s="14">
        <f>'Ref. ACS-5-YR'!H229</f>
        <v>413</v>
      </c>
      <c r="C68" s="53">
        <f>'Ref. ACS-5-YR'!I229</f>
        <v>4.4677628732150587E-2</v>
      </c>
      <c r="D68" s="14">
        <f>'Ref. ACS-5-YR'!R229</f>
        <v>2216</v>
      </c>
      <c r="E68" s="53">
        <f>'Ref. ACS-5-YR'!S229</f>
        <v>5.0821025593982203E-2</v>
      </c>
      <c r="F68" s="14">
        <f>'Ref. ACS-5-YR'!AB229</f>
        <v>433324</v>
      </c>
      <c r="G68" s="53">
        <f>'Ref. ACS-5-YR'!AC229</f>
        <v>3.3000000000000002E-2</v>
      </c>
      <c r="H68" s="250"/>
    </row>
    <row r="69" spans="1:9" x14ac:dyDescent="0.3">
      <c r="A69" s="11" t="s">
        <v>1321</v>
      </c>
      <c r="B69" s="14">
        <f>'Ref. ACS-5-YR'!H230</f>
        <v>375</v>
      </c>
      <c r="C69" s="53">
        <f>'Ref. ACS-5-YR'!I230</f>
        <v>4.0566854175681524E-2</v>
      </c>
      <c r="D69" s="14">
        <f>'Ref. ACS-5-YR'!R230</f>
        <v>1131</v>
      </c>
      <c r="E69" s="53">
        <f>'Ref. ACS-5-YR'!S230</f>
        <v>2.5937987340610952E-2</v>
      </c>
      <c r="F69" s="14">
        <f>'Ref. ACS-5-YR'!AB230</f>
        <v>338284</v>
      </c>
      <c r="G69" s="53">
        <f>'Ref. ACS-5-YR'!AC230</f>
        <v>2.5999999999999999E-2</v>
      </c>
      <c r="H69" s="250"/>
    </row>
    <row r="70" spans="1:9" x14ac:dyDescent="0.3">
      <c r="A70" s="11" t="s">
        <v>1322</v>
      </c>
      <c r="B70" s="14">
        <f>'Ref. ACS-5-YR'!H231</f>
        <v>1669</v>
      </c>
      <c r="C70" s="53">
        <f>'Ref. ACS-5-YR'!I231</f>
        <v>0.18054954565123324</v>
      </c>
      <c r="D70" s="14">
        <f>'Ref. ACS-5-YR'!R231</f>
        <v>9449</v>
      </c>
      <c r="E70" s="53">
        <f>'Ref. ACS-5-YR'!S231</f>
        <v>0.21670030272452068</v>
      </c>
      <c r="F70" s="14">
        <f>'Ref. ACS-5-YR'!AB231</f>
        <v>4116448</v>
      </c>
      <c r="G70" s="53">
        <f>'Ref. ACS-5-YR'!AC231</f>
        <v>0.314</v>
      </c>
      <c r="H70" s="250"/>
    </row>
    <row r="71" spans="1:9" x14ac:dyDescent="0.3">
      <c r="A71" s="11" t="s">
        <v>1323</v>
      </c>
      <c r="B71" s="14">
        <f>'Ref. ACS-5-YR'!H232</f>
        <v>1347</v>
      </c>
      <c r="C71" s="53">
        <f>'Ref. ACS-5-YR'!I232</f>
        <v>0.14571614019904802</v>
      </c>
      <c r="D71" s="14">
        <f>'Ref. ACS-5-YR'!R232</f>
        <v>7439</v>
      </c>
      <c r="E71" s="53">
        <f>'Ref. ACS-5-YR'!S232</f>
        <v>0.17060361434730759</v>
      </c>
      <c r="F71" s="14">
        <f>'Ref. ACS-5-YR'!AB232</f>
        <v>3114819</v>
      </c>
      <c r="G71" s="53">
        <f>'Ref. ACS-5-YR'!AC232</f>
        <v>0.23799999999999999</v>
      </c>
      <c r="H71" s="250"/>
    </row>
    <row r="72" spans="1:9" x14ac:dyDescent="0.3">
      <c r="A72" s="11" t="s">
        <v>1316</v>
      </c>
      <c r="B72" s="14">
        <f>'Ref. ACS-5-YR'!H233</f>
        <v>245</v>
      </c>
      <c r="C72" s="53">
        <f>'Ref. ACS-5-YR'!I233</f>
        <v>2.6503678061445261E-2</v>
      </c>
      <c r="D72" s="14">
        <f>'Ref. ACS-5-YR'!R233</f>
        <v>1652</v>
      </c>
      <c r="E72" s="53">
        <f>'Ref. ACS-5-YR'!S233</f>
        <v>3.7886432437391065E-2</v>
      </c>
      <c r="F72" s="14">
        <f>'Ref. ACS-5-YR'!AB233</f>
        <v>774224</v>
      </c>
      <c r="G72" s="53">
        <f>'Ref. ACS-5-YR'!AC233</f>
        <v>5.8999999999999997E-2</v>
      </c>
      <c r="H72" s="250"/>
    </row>
    <row r="73" spans="1:9" x14ac:dyDescent="0.3">
      <c r="A73" s="11" t="s">
        <v>1317</v>
      </c>
      <c r="B73" s="14">
        <f>'Ref. ACS-5-YR'!H234</f>
        <v>59</v>
      </c>
      <c r="C73" s="53">
        <f>'Ref. ACS-5-YR'!I234</f>
        <v>6.382518390307226E-3</v>
      </c>
      <c r="D73" s="14">
        <f>'Ref. ACS-5-YR'!R234</f>
        <v>242</v>
      </c>
      <c r="E73" s="53">
        <f>'Ref. ACS-5-YR'!S234</f>
        <v>5.5499495459132193E-3</v>
      </c>
      <c r="F73" s="14">
        <f>'Ref. ACS-5-YR'!AB234</f>
        <v>135683</v>
      </c>
      <c r="G73" s="53">
        <f>'Ref. ACS-5-YR'!AC234</f>
        <v>0.01</v>
      </c>
      <c r="H73" s="250"/>
    </row>
    <row r="74" spans="1:9" x14ac:dyDescent="0.3">
      <c r="A74" s="11" t="s">
        <v>1318</v>
      </c>
      <c r="B74" s="14">
        <f>'Ref. ACS-5-YR'!H235</f>
        <v>17</v>
      </c>
      <c r="C74" s="53">
        <f>'Ref. ACS-5-YR'!I235</f>
        <v>1.8390307226308956E-3</v>
      </c>
      <c r="D74" s="14">
        <f>'Ref. ACS-5-YR'!R235</f>
        <v>34</v>
      </c>
      <c r="E74" s="53">
        <f>'Ref. ACS-5-YR'!S235</f>
        <v>7.7974497752499765E-4</v>
      </c>
      <c r="F74" s="14">
        <f>'Ref. ACS-5-YR'!AB235</f>
        <v>59938</v>
      </c>
      <c r="G74" s="53">
        <f>'Ref. ACS-5-YR'!AC235</f>
        <v>5.0000000000000001E-3</v>
      </c>
      <c r="H74" s="250"/>
    </row>
    <row r="75" spans="1:9" x14ac:dyDescent="0.3">
      <c r="A75" s="11" t="s">
        <v>1319</v>
      </c>
      <c r="B75" s="14">
        <f>'Ref. ACS-5-YR'!H236</f>
        <v>1</v>
      </c>
      <c r="C75" s="53">
        <f>'Ref. ACS-5-YR'!I236</f>
        <v>1.0817827780181739E-4</v>
      </c>
      <c r="D75" s="14">
        <f>'Ref. ACS-5-YR'!R236</f>
        <v>82</v>
      </c>
      <c r="E75" s="53">
        <f>'Ref. ACS-5-YR'!S236</f>
        <v>1.880561416383818E-3</v>
      </c>
      <c r="F75" s="14">
        <f>'Ref. ACS-5-YR'!AB236</f>
        <v>19730</v>
      </c>
      <c r="G75" s="53">
        <f>'Ref. ACS-5-YR'!AC236</f>
        <v>2E-3</v>
      </c>
      <c r="H75" s="250"/>
    </row>
    <row r="76" spans="1:9" x14ac:dyDescent="0.3">
      <c r="A76" s="11" t="s">
        <v>1320</v>
      </c>
      <c r="B76" s="14">
        <f>'Ref. ACS-5-YR'!H237</f>
        <v>0</v>
      </c>
      <c r="C76" s="53" t="str">
        <f>'Ref. ACS-5-YR'!I237</f>
        <v/>
      </c>
      <c r="D76" s="14">
        <f>'Ref. ACS-5-YR'!R237</f>
        <v>0</v>
      </c>
      <c r="E76" s="53">
        <f>'Ref. ACS-5-YR'!S237</f>
        <v>0</v>
      </c>
      <c r="F76" s="14">
        <f>'Ref. ACS-5-YR'!AB237</f>
        <v>6805</v>
      </c>
      <c r="G76" s="53">
        <f>'Ref. ACS-5-YR'!AC237</f>
        <v>1E-3</v>
      </c>
      <c r="H76" s="250"/>
    </row>
    <row r="77" spans="1:9" x14ac:dyDescent="0.3">
      <c r="A77" s="11" t="s">
        <v>1321</v>
      </c>
      <c r="B77" s="14">
        <f>'Ref. ACS-5-YR'!H238</f>
        <v>0</v>
      </c>
      <c r="C77" s="53" t="str">
        <f>'Ref. ACS-5-YR'!I238</f>
        <v/>
      </c>
      <c r="D77" s="14">
        <f>'Ref. ACS-5-YR'!R238</f>
        <v>0</v>
      </c>
      <c r="E77" s="53">
        <f>'Ref. ACS-5-YR'!S238</f>
        <v>0</v>
      </c>
      <c r="F77" s="14">
        <f>'Ref. ACS-5-YR'!AB238</f>
        <v>5249</v>
      </c>
      <c r="G77" s="53">
        <f>'Ref. ACS-5-YR'!AC238</f>
        <v>0</v>
      </c>
      <c r="H77" s="250"/>
    </row>
    <row r="78" spans="1:9" x14ac:dyDescent="0.3">
      <c r="A78" s="45" t="s">
        <v>1324</v>
      </c>
    </row>
    <row r="80" spans="1:9" x14ac:dyDescent="0.3">
      <c r="A80" s="1" t="s">
        <v>2493</v>
      </c>
      <c r="I80" s="59" t="s">
        <v>2499</v>
      </c>
    </row>
    <row r="81" spans="1:9" ht="28.8" x14ac:dyDescent="0.3">
      <c r="A81" s="46" t="s">
        <v>165</v>
      </c>
      <c r="B81" s="58" t="str">
        <f>B3</f>
        <v>Unincorporated Kings County</v>
      </c>
      <c r="C81" s="58" t="str">
        <f>B4</f>
        <v>Kings County</v>
      </c>
      <c r="D81" s="58" t="s">
        <v>166</v>
      </c>
    </row>
    <row r="82" spans="1:9" x14ac:dyDescent="0.3">
      <c r="A82" s="11" t="s">
        <v>173</v>
      </c>
      <c r="B82" s="61"/>
      <c r="C82" s="61">
        <f>'Ref. ACS-5-YR'!R1043</f>
        <v>3.14</v>
      </c>
      <c r="D82" s="61">
        <f>'Ref. ACS-5-YR'!AB1043</f>
        <v>2.94</v>
      </c>
    </row>
    <row r="83" spans="1:9" x14ac:dyDescent="0.3">
      <c r="A83" s="11" t="s">
        <v>2494</v>
      </c>
      <c r="B83" s="61"/>
      <c r="C83" s="61">
        <f>'Ref. ACS-5-YR'!R1044</f>
        <v>3.12</v>
      </c>
      <c r="D83" s="61">
        <f>'Ref. ACS-5-YR'!AB1044</f>
        <v>3.01</v>
      </c>
    </row>
    <row r="84" spans="1:9" x14ac:dyDescent="0.3">
      <c r="A84" s="11" t="s">
        <v>2495</v>
      </c>
      <c r="B84" s="61"/>
      <c r="C84" s="61">
        <f>'Ref. ACS-5-YR'!R1045</f>
        <v>3.17</v>
      </c>
      <c r="D84" s="61">
        <f>'Ref. ACS-5-YR'!AB1045</f>
        <v>2.85</v>
      </c>
    </row>
    <row r="85" spans="1:9" x14ac:dyDescent="0.3">
      <c r="A85" s="45" t="s">
        <v>2496</v>
      </c>
    </row>
    <row r="87" spans="1:9" x14ac:dyDescent="0.3">
      <c r="A87" s="1" t="s">
        <v>2497</v>
      </c>
    </row>
    <row r="88" spans="1:9" x14ac:dyDescent="0.3">
      <c r="A88" s="46"/>
      <c r="B88" s="58">
        <v>2010</v>
      </c>
      <c r="C88" s="58">
        <v>2015</v>
      </c>
      <c r="D88" s="58">
        <v>2020</v>
      </c>
    </row>
    <row r="89" spans="1:9" x14ac:dyDescent="0.3">
      <c r="A89" s="11" t="str">
        <f>B3</f>
        <v>Unincorporated Kings County</v>
      </c>
      <c r="B89" s="61"/>
      <c r="C89" s="61"/>
      <c r="D89" s="61"/>
      <c r="I89"/>
    </row>
    <row r="90" spans="1:9" x14ac:dyDescent="0.3">
      <c r="A90" s="11" t="str">
        <f>B4</f>
        <v>Kings County</v>
      </c>
      <c r="B90" s="61">
        <f>'Ref. ACS-5-YR'!L1043</f>
        <v>3.3</v>
      </c>
      <c r="C90" s="61">
        <f>'Ref. ACS-5-YR'!O1043</f>
        <v>3.19</v>
      </c>
      <c r="D90" s="61">
        <f>'Ref. ACS-5-YR'!R1043</f>
        <v>3.14</v>
      </c>
    </row>
    <row r="91" spans="1:9" x14ac:dyDescent="0.3">
      <c r="A91" s="11" t="s">
        <v>166</v>
      </c>
      <c r="B91" s="61">
        <f>'Ref. ACS-5-YR'!V1043</f>
        <v>2.89</v>
      </c>
      <c r="C91" s="61">
        <f>'Ref. ACS-5-YR'!Y1043</f>
        <v>2.96</v>
      </c>
      <c r="D91" s="61">
        <f>'Ref. ACS-5-YR'!AB1043</f>
        <v>2.94</v>
      </c>
    </row>
    <row r="92" spans="1:9" x14ac:dyDescent="0.3">
      <c r="A92" s="45" t="s">
        <v>2498</v>
      </c>
    </row>
    <row r="93" spans="1:9" x14ac:dyDescent="0.3">
      <c r="I93" s="24" t="str">
        <f>A92</f>
        <v>Source: U.S. Census Bureau, ACS 06-10, 11-15, 16-20 (5-year Estimates), Table B25010</v>
      </c>
    </row>
    <row r="94" spans="1:9" x14ac:dyDescent="0.3">
      <c r="A94" s="45"/>
    </row>
    <row r="95" spans="1:9" x14ac:dyDescent="0.3">
      <c r="A95" s="1" t="s">
        <v>1325</v>
      </c>
      <c r="C95" t="s">
        <v>172</v>
      </c>
      <c r="E95" t="s">
        <v>172</v>
      </c>
      <c r="G95" t="s">
        <v>172</v>
      </c>
      <c r="I95" s="59" t="s">
        <v>1325</v>
      </c>
    </row>
    <row r="96" spans="1:9" ht="28.8" x14ac:dyDescent="0.3">
      <c r="A96" s="46"/>
      <c r="B96" s="58" t="s">
        <v>1326</v>
      </c>
      <c r="C96" s="58" t="s">
        <v>1326</v>
      </c>
      <c r="D96" s="58" t="s">
        <v>1327</v>
      </c>
      <c r="E96" s="58" t="s">
        <v>1327</v>
      </c>
      <c r="F96" s="58" t="s">
        <v>167</v>
      </c>
      <c r="G96" s="58" t="s">
        <v>167</v>
      </c>
    </row>
    <row r="97" spans="1:9" x14ac:dyDescent="0.3">
      <c r="A97" s="67" t="s">
        <v>1328</v>
      </c>
      <c r="B97" s="14">
        <f>'Ref. CHAS'!B24</f>
        <v>3420</v>
      </c>
      <c r="C97" s="53">
        <f>B97/$B$101</f>
        <v>0.78674948240165632</v>
      </c>
      <c r="D97" s="14">
        <f>'Ref. CHAS'!C24</f>
        <v>3105</v>
      </c>
      <c r="E97" s="53">
        <f>D97/$D$101</f>
        <v>0.57393715341959339</v>
      </c>
      <c r="F97" s="14">
        <f>'Ref. CHAS'!D24</f>
        <v>6525</v>
      </c>
      <c r="G97" s="53">
        <f>F97/$F$101</f>
        <v>0.66875064056574762</v>
      </c>
    </row>
    <row r="98" spans="1:9" x14ac:dyDescent="0.3">
      <c r="A98" s="67" t="s">
        <v>1329</v>
      </c>
      <c r="B98" s="14">
        <f>'Ref. CHAS'!B25</f>
        <v>431</v>
      </c>
      <c r="C98" s="53">
        <f t="shared" ref="C98:C100" si="0">B98/$B$101</f>
        <v>9.9148838279273066E-2</v>
      </c>
      <c r="D98" s="14">
        <f>'Ref. CHAS'!C25</f>
        <v>1135</v>
      </c>
      <c r="E98" s="53">
        <f t="shared" ref="E98:E100" si="1">D98/$D$101</f>
        <v>0.20979667282809611</v>
      </c>
      <c r="F98" s="14">
        <f>'Ref. CHAS'!D25</f>
        <v>1566</v>
      </c>
      <c r="G98" s="53">
        <f t="shared" ref="G98:G100" si="2">F98/$F$101</f>
        <v>0.16050015373577944</v>
      </c>
    </row>
    <row r="99" spans="1:9" x14ac:dyDescent="0.3">
      <c r="A99" s="67" t="s">
        <v>1330</v>
      </c>
      <c r="B99" s="14">
        <f>'Ref. CHAS'!B26</f>
        <v>461</v>
      </c>
      <c r="C99" s="53">
        <f t="shared" si="0"/>
        <v>0.1060501495284104</v>
      </c>
      <c r="D99" s="14">
        <f>'Ref. CHAS'!C26</f>
        <v>1055</v>
      </c>
      <c r="E99" s="53">
        <f t="shared" si="1"/>
        <v>0.19500924214417745</v>
      </c>
      <c r="F99" s="14">
        <f>'Ref. CHAS'!D26</f>
        <v>1516</v>
      </c>
      <c r="G99" s="53">
        <f t="shared" si="2"/>
        <v>0.15537562775443273</v>
      </c>
    </row>
    <row r="100" spans="1:9" x14ac:dyDescent="0.3">
      <c r="A100" s="67" t="s">
        <v>1331</v>
      </c>
      <c r="B100" s="14">
        <f>'Ref. CHAS'!B27</f>
        <v>35</v>
      </c>
      <c r="C100" s="53">
        <f t="shared" si="0"/>
        <v>8.0515297906602248E-3</v>
      </c>
      <c r="D100" s="14">
        <f>'Ref. CHAS'!C27</f>
        <v>115</v>
      </c>
      <c r="E100" s="53">
        <f t="shared" si="1"/>
        <v>2.1256931608133085E-2</v>
      </c>
      <c r="F100" s="14">
        <f>'Ref. CHAS'!D27</f>
        <v>150</v>
      </c>
      <c r="G100" s="53">
        <f t="shared" si="2"/>
        <v>1.5373577944040177E-2</v>
      </c>
    </row>
    <row r="101" spans="1:9" x14ac:dyDescent="0.3">
      <c r="A101" s="67" t="s">
        <v>167</v>
      </c>
      <c r="B101" s="14">
        <f>SUM(B97:B100)</f>
        <v>4347</v>
      </c>
      <c r="C101" s="53"/>
      <c r="D101" s="14">
        <f>SUM(D97:D100)</f>
        <v>5410</v>
      </c>
      <c r="E101" s="53"/>
      <c r="F101" s="14">
        <f>SUM(F97:F100)</f>
        <v>9757</v>
      </c>
      <c r="G101" s="53"/>
    </row>
    <row r="102" spans="1:9" x14ac:dyDescent="0.3">
      <c r="A102" s="45" t="s">
        <v>1332</v>
      </c>
    </row>
    <row r="103" spans="1:9" s="68" customFormat="1" x14ac:dyDescent="0.3">
      <c r="A103" s="356" t="s">
        <v>2397</v>
      </c>
      <c r="B103" s="356"/>
      <c r="C103" s="356"/>
      <c r="D103" s="356"/>
      <c r="E103" s="356"/>
      <c r="F103" s="356"/>
      <c r="G103" s="356"/>
      <c r="H103" s="254"/>
      <c r="I103" s="40"/>
    </row>
    <row r="104" spans="1:9" s="68" customFormat="1" x14ac:dyDescent="0.3">
      <c r="A104" s="90"/>
      <c r="B104" s="90"/>
      <c r="C104" s="90"/>
      <c r="D104" s="90"/>
      <c r="E104" s="90"/>
      <c r="F104" s="90"/>
      <c r="G104" s="90"/>
      <c r="H104" s="254"/>
      <c r="I104" s="40"/>
    </row>
    <row r="105" spans="1:9" s="68" customFormat="1" x14ac:dyDescent="0.3">
      <c r="A105" s="1" t="s">
        <v>51</v>
      </c>
      <c r="B105"/>
      <c r="C105" t="s">
        <v>172</v>
      </c>
      <c r="D105"/>
      <c r="E105" t="s">
        <v>172</v>
      </c>
      <c r="F105"/>
      <c r="G105" t="s">
        <v>172</v>
      </c>
      <c r="H105" s="254"/>
      <c r="I105" s="40"/>
    </row>
    <row r="106" spans="1:9" s="68" customFormat="1" ht="28.8" x14ac:dyDescent="0.3">
      <c r="A106" s="46"/>
      <c r="B106" s="58" t="s">
        <v>1326</v>
      </c>
      <c r="C106" s="58" t="s">
        <v>1326</v>
      </c>
      <c r="D106" s="58" t="s">
        <v>1327</v>
      </c>
      <c r="E106" s="58" t="s">
        <v>1327</v>
      </c>
      <c r="F106" s="58" t="s">
        <v>167</v>
      </c>
      <c r="G106" s="58" t="s">
        <v>167</v>
      </c>
      <c r="H106" s="254"/>
      <c r="I106" s="40"/>
    </row>
    <row r="107" spans="1:9" s="68" customFormat="1" x14ac:dyDescent="0.3">
      <c r="A107" s="67" t="s">
        <v>1333</v>
      </c>
      <c r="B107" s="14">
        <f>SUM('Ref. CHAS'!B71:B73)</f>
        <v>691</v>
      </c>
      <c r="C107" s="53">
        <f>B107/B109</f>
        <v>0.60349344978165942</v>
      </c>
      <c r="D107" s="14">
        <f>SUM('Ref. CHAS'!B63:B65)</f>
        <v>1885</v>
      </c>
      <c r="E107" s="53">
        <f>D107/D109</f>
        <v>0.64665523156089189</v>
      </c>
      <c r="F107" s="14">
        <f>SUM('Ref. CHAS'!B55:B57)</f>
        <v>2590</v>
      </c>
      <c r="G107" s="53">
        <f>F107/F109</f>
        <v>0.63793103448275867</v>
      </c>
      <c r="H107" s="254"/>
      <c r="I107" s="40"/>
    </row>
    <row r="108" spans="1:9" s="68" customFormat="1" x14ac:dyDescent="0.3">
      <c r="A108" s="67" t="s">
        <v>1330</v>
      </c>
      <c r="B108" s="14">
        <f>SUM('Ref. CHAS'!C71:C73)</f>
        <v>400</v>
      </c>
      <c r="C108" s="53">
        <f>B108/B109</f>
        <v>0.34934497816593885</v>
      </c>
      <c r="D108" s="14">
        <f>SUM('Ref. CHAS'!C63:C65)</f>
        <v>1055</v>
      </c>
      <c r="E108" s="53">
        <f>D108/D109</f>
        <v>0.36192109777015435</v>
      </c>
      <c r="F108" s="14">
        <f>SUM('Ref. CHAS'!C55:C57)</f>
        <v>1450</v>
      </c>
      <c r="G108" s="53">
        <f>F108/F109</f>
        <v>0.35714285714285715</v>
      </c>
      <c r="H108" s="254"/>
      <c r="I108" s="40"/>
    </row>
    <row r="109" spans="1:9" s="68" customFormat="1" x14ac:dyDescent="0.3">
      <c r="A109" s="67" t="s">
        <v>1334</v>
      </c>
      <c r="B109" s="14">
        <f>SUM('Ref. CHAS'!D71:D73)</f>
        <v>1145</v>
      </c>
      <c r="C109" s="53"/>
      <c r="D109" s="14">
        <f>SUM('Ref. CHAS'!D63:D65)</f>
        <v>2915</v>
      </c>
      <c r="E109" s="53"/>
      <c r="F109" s="14">
        <f>SUM('Ref. CHAS'!D55:D57)</f>
        <v>4060</v>
      </c>
      <c r="G109" s="53"/>
      <c r="H109" s="254"/>
      <c r="I109" s="40"/>
    </row>
    <row r="110" spans="1:9" s="68" customFormat="1" x14ac:dyDescent="0.3">
      <c r="A110" s="45" t="s">
        <v>1332</v>
      </c>
      <c r="B110"/>
      <c r="C110"/>
      <c r="D110"/>
      <c r="E110"/>
      <c r="F110"/>
      <c r="G110"/>
      <c r="H110" s="254"/>
      <c r="I110" s="40"/>
    </row>
    <row r="111" spans="1:9" s="68" customFormat="1" x14ac:dyDescent="0.3">
      <c r="A111" s="356" t="s">
        <v>2397</v>
      </c>
      <c r="B111" s="356"/>
      <c r="C111" s="356"/>
      <c r="D111" s="356"/>
      <c r="E111" s="356"/>
      <c r="F111" s="356"/>
      <c r="G111" s="356"/>
      <c r="H111" s="254"/>
      <c r="I111" s="40"/>
    </row>
    <row r="112" spans="1:9" s="68" customFormat="1" x14ac:dyDescent="0.3">
      <c r="A112" s="90"/>
      <c r="B112" s="90"/>
      <c r="C112" s="90"/>
      <c r="D112" s="90"/>
      <c r="E112" s="90"/>
      <c r="F112" s="90"/>
      <c r="G112" s="90"/>
      <c r="H112" s="254"/>
      <c r="I112" s="40"/>
    </row>
    <row r="113" spans="1:9" s="68" customFormat="1" x14ac:dyDescent="0.3">
      <c r="A113" s="1" t="s">
        <v>2490</v>
      </c>
      <c r="B113"/>
      <c r="C113"/>
      <c r="D113"/>
      <c r="E113"/>
      <c r="F113"/>
      <c r="G113"/>
      <c r="H113" s="254"/>
      <c r="I113" s="45" t="s">
        <v>1332</v>
      </c>
    </row>
    <row r="114" spans="1:9" s="68" customFormat="1" ht="28.8" x14ac:dyDescent="0.3">
      <c r="A114" s="46"/>
      <c r="B114" s="58" t="s">
        <v>1326</v>
      </c>
      <c r="C114" s="58" t="s">
        <v>172</v>
      </c>
      <c r="D114" s="58" t="s">
        <v>1327</v>
      </c>
      <c r="E114" s="58" t="s">
        <v>172</v>
      </c>
      <c r="F114" s="58" t="s">
        <v>167</v>
      </c>
      <c r="H114" s="255"/>
      <c r="I114" s="40"/>
    </row>
    <row r="115" spans="1:9" s="68" customFormat="1" x14ac:dyDescent="0.3">
      <c r="A115" s="67" t="s">
        <v>1335</v>
      </c>
      <c r="B115" s="14">
        <f>'Ref. CHAS'!B6</f>
        <v>285</v>
      </c>
      <c r="C115" s="53">
        <f>B115/F115</f>
        <v>0.27272727272727271</v>
      </c>
      <c r="D115" s="14">
        <f>'Ref. CHAS'!C6</f>
        <v>760</v>
      </c>
      <c r="E115" s="53">
        <f>D115/F115</f>
        <v>0.72727272727272729</v>
      </c>
      <c r="F115" s="14">
        <f>'Ref. CHAS'!D6</f>
        <v>1045</v>
      </c>
      <c r="H115" s="255"/>
      <c r="I115" s="59" t="s">
        <v>51</v>
      </c>
    </row>
    <row r="116" spans="1:9" s="68" customFormat="1" x14ac:dyDescent="0.3">
      <c r="A116" s="45" t="s">
        <v>1332</v>
      </c>
      <c r="B116"/>
      <c r="C116"/>
      <c r="D116"/>
      <c r="E116"/>
      <c r="F116"/>
      <c r="G116"/>
      <c r="H116" s="254"/>
      <c r="I116" s="40"/>
    </row>
    <row r="117" spans="1:9" s="68" customFormat="1" x14ac:dyDescent="0.3">
      <c r="A117" s="90"/>
      <c r="B117" s="90"/>
      <c r="C117" s="90"/>
      <c r="D117" s="90"/>
      <c r="E117" s="90"/>
      <c r="F117" s="90"/>
      <c r="G117" s="90"/>
      <c r="H117" s="254"/>
      <c r="I117" s="40"/>
    </row>
    <row r="118" spans="1:9" ht="14.4" customHeight="1" x14ac:dyDescent="0.3">
      <c r="A118" s="1" t="s">
        <v>2491</v>
      </c>
    </row>
    <row r="119" spans="1:9" ht="28.8" x14ac:dyDescent="0.3">
      <c r="A119" s="46"/>
      <c r="B119" s="58" t="s">
        <v>1326</v>
      </c>
      <c r="C119" s="58" t="s">
        <v>172</v>
      </c>
      <c r="D119" s="58" t="s">
        <v>1327</v>
      </c>
      <c r="E119" s="58" t="s">
        <v>172</v>
      </c>
      <c r="F119" s="58" t="s">
        <v>167</v>
      </c>
      <c r="G119" s="58" t="s">
        <v>172</v>
      </c>
    </row>
    <row r="120" spans="1:9" x14ac:dyDescent="0.3">
      <c r="A120" s="67" t="s">
        <v>1333</v>
      </c>
      <c r="B120" s="14">
        <f>'Ref. CHAS'!B71</f>
        <v>241</v>
      </c>
      <c r="C120" s="53">
        <f>B120/B122</f>
        <v>0.84561403508771926</v>
      </c>
      <c r="D120" s="14">
        <f>'Ref. CHAS'!B63</f>
        <v>595</v>
      </c>
      <c r="E120" s="53">
        <f>D120/D122</f>
        <v>0.78289473684210531</v>
      </c>
      <c r="F120" s="14">
        <f>'Ref. CHAS'!B55</f>
        <v>840</v>
      </c>
      <c r="G120" s="53">
        <f>F120/F122</f>
        <v>0.80382775119617222</v>
      </c>
    </row>
    <row r="121" spans="1:9" x14ac:dyDescent="0.3">
      <c r="A121" s="67" t="s">
        <v>1330</v>
      </c>
      <c r="B121" s="14">
        <f>'Ref. CHAS'!C71</f>
        <v>170</v>
      </c>
      <c r="C121" s="53">
        <f>B121/B122</f>
        <v>0.59649122807017541</v>
      </c>
      <c r="D121" s="14">
        <f>'Ref. CHAS'!C63</f>
        <v>500</v>
      </c>
      <c r="E121" s="53">
        <f>D121/D122</f>
        <v>0.65789473684210531</v>
      </c>
      <c r="F121" s="14">
        <f>'Ref. CHAS'!C55</f>
        <v>670</v>
      </c>
      <c r="G121" s="53">
        <f>F121/F122</f>
        <v>0.64114832535885169</v>
      </c>
    </row>
    <row r="122" spans="1:9" x14ac:dyDescent="0.3">
      <c r="A122" s="67" t="s">
        <v>1336</v>
      </c>
      <c r="B122" s="14">
        <f>'Ref. CHAS'!D71</f>
        <v>285</v>
      </c>
      <c r="C122" s="53"/>
      <c r="D122" s="14">
        <f>'Ref. CHAS'!D63</f>
        <v>760</v>
      </c>
      <c r="E122" s="53"/>
      <c r="F122" s="14">
        <f>'Ref. CHAS'!D55</f>
        <v>1045</v>
      </c>
      <c r="G122" s="53"/>
    </row>
    <row r="123" spans="1:9" x14ac:dyDescent="0.3">
      <c r="A123" s="45" t="s">
        <v>1332</v>
      </c>
    </row>
    <row r="124" spans="1:9" s="68" customFormat="1" x14ac:dyDescent="0.3">
      <c r="A124" s="356" t="s">
        <v>2397</v>
      </c>
      <c r="B124" s="356"/>
      <c r="C124" s="356"/>
      <c r="D124" s="356"/>
      <c r="E124" s="356"/>
      <c r="F124" s="356"/>
      <c r="G124" s="356"/>
      <c r="H124" s="254"/>
      <c r="I124" s="40"/>
    </row>
    <row r="125" spans="1:9" s="68" customFormat="1" x14ac:dyDescent="0.3">
      <c r="A125" s="90"/>
      <c r="B125" s="90"/>
      <c r="C125" s="90"/>
      <c r="D125" s="90"/>
      <c r="E125" s="90"/>
      <c r="F125" s="90"/>
      <c r="G125" s="90"/>
      <c r="H125" s="254"/>
      <c r="I125" s="40"/>
    </row>
    <row r="126" spans="1:9" s="68" customFormat="1" x14ac:dyDescent="0.3">
      <c r="A126" s="1" t="s">
        <v>2492</v>
      </c>
      <c r="B126"/>
      <c r="C126"/>
      <c r="D126"/>
      <c r="E126"/>
      <c r="F126"/>
      <c r="G126"/>
      <c r="H126" s="254"/>
      <c r="I126" s="40"/>
    </row>
    <row r="127" spans="1:9" s="68" customFormat="1" ht="28.8" x14ac:dyDescent="0.3">
      <c r="A127" s="46"/>
      <c r="B127" s="58" t="s">
        <v>1326</v>
      </c>
      <c r="C127" s="58" t="s">
        <v>172</v>
      </c>
      <c r="D127" s="58" t="s">
        <v>1327</v>
      </c>
      <c r="E127" s="58" t="s">
        <v>172</v>
      </c>
      <c r="F127" s="58" t="s">
        <v>167</v>
      </c>
      <c r="G127" s="58" t="s">
        <v>172</v>
      </c>
      <c r="H127" s="254"/>
      <c r="I127" s="40"/>
    </row>
    <row r="128" spans="1:9" s="68" customFormat="1" x14ac:dyDescent="0.3">
      <c r="A128" s="11" t="s">
        <v>1337</v>
      </c>
      <c r="B128" s="14">
        <f>'Ref. CHAS'!B47</f>
        <v>255</v>
      </c>
      <c r="C128" s="53">
        <f>B128/B130</f>
        <v>0.89473684210526316</v>
      </c>
      <c r="D128" s="14">
        <f>'Ref. CHAS'!B39</f>
        <v>590</v>
      </c>
      <c r="E128" s="53">
        <f>D128/D130</f>
        <v>0.77631578947368418</v>
      </c>
      <c r="F128" s="14">
        <f>'Ref. CHAS'!B31</f>
        <v>845</v>
      </c>
      <c r="G128" s="53">
        <f>F128/F130</f>
        <v>0.80861244019138756</v>
      </c>
      <c r="H128" s="254"/>
      <c r="I128" s="40"/>
    </row>
    <row r="129" spans="1:9" s="68" customFormat="1" x14ac:dyDescent="0.3">
      <c r="A129" s="11" t="s">
        <v>1338</v>
      </c>
      <c r="B129" s="14">
        <f>'Ref. CHAS'!C47</f>
        <v>40</v>
      </c>
      <c r="C129" s="53">
        <f>B129/B130</f>
        <v>0.14035087719298245</v>
      </c>
      <c r="D129" s="14">
        <f>'Ref. CHAS'!C39</f>
        <v>170</v>
      </c>
      <c r="E129" s="53">
        <f>D129/D130</f>
        <v>0.22368421052631579</v>
      </c>
      <c r="F129" s="14">
        <f>'Ref. CHAS'!C31</f>
        <v>210</v>
      </c>
      <c r="G129" s="53">
        <f>F129/F130</f>
        <v>0.20095693779904306</v>
      </c>
      <c r="H129" s="254"/>
      <c r="I129" s="40"/>
    </row>
    <row r="130" spans="1:9" s="68" customFormat="1" x14ac:dyDescent="0.3">
      <c r="A130" s="11" t="s">
        <v>167</v>
      </c>
      <c r="B130" s="14">
        <f>'Ref. CHAS'!D47</f>
        <v>285</v>
      </c>
      <c r="C130" s="53"/>
      <c r="D130" s="14">
        <f>'Ref. CHAS'!D39</f>
        <v>760</v>
      </c>
      <c r="E130" s="53"/>
      <c r="F130" s="14">
        <f>'Ref. CHAS'!D31</f>
        <v>1045</v>
      </c>
      <c r="G130" s="53"/>
      <c r="H130" s="254"/>
      <c r="I130" s="40"/>
    </row>
    <row r="131" spans="1:9" s="68" customFormat="1" x14ac:dyDescent="0.3">
      <c r="A131" s="45" t="s">
        <v>1332</v>
      </c>
      <c r="B131"/>
      <c r="C131"/>
      <c r="D131"/>
      <c r="E131"/>
      <c r="F131"/>
      <c r="G131"/>
      <c r="H131" s="254"/>
      <c r="I131" s="40"/>
    </row>
    <row r="132" spans="1:9" s="68" customFormat="1" x14ac:dyDescent="0.3">
      <c r="A132" s="90"/>
      <c r="B132" s="90"/>
      <c r="C132" s="90"/>
      <c r="D132" s="90"/>
      <c r="E132" s="90"/>
      <c r="F132" s="90"/>
      <c r="G132" s="90"/>
      <c r="H132" s="254"/>
      <c r="I132" s="45" t="s">
        <v>1332</v>
      </c>
    </row>
    <row r="133" spans="1:9" x14ac:dyDescent="0.3">
      <c r="A133" s="45"/>
    </row>
    <row r="134" spans="1:9" x14ac:dyDescent="0.3">
      <c r="A134" s="1" t="s">
        <v>1339</v>
      </c>
      <c r="I134" s="59" t="s">
        <v>1340</v>
      </c>
    </row>
    <row r="135" spans="1:9" ht="28.2" customHeight="1" x14ac:dyDescent="0.3">
      <c r="A135" s="46" t="s">
        <v>165</v>
      </c>
      <c r="B135" s="58" t="str">
        <f>B3</f>
        <v>Unincorporated Kings County</v>
      </c>
      <c r="C135" s="58" t="s">
        <v>172</v>
      </c>
      <c r="D135" s="58" t="str">
        <f>B4</f>
        <v>Kings County</v>
      </c>
      <c r="E135" s="58" t="s">
        <v>172</v>
      </c>
      <c r="F135" s="58" t="s">
        <v>166</v>
      </c>
      <c r="G135" s="58" t="s">
        <v>172</v>
      </c>
      <c r="H135" s="249"/>
    </row>
    <row r="136" spans="1:9" x14ac:dyDescent="0.3">
      <c r="A136" s="11" t="s">
        <v>173</v>
      </c>
      <c r="B136" s="14">
        <f>'Ref. ACS-5-YR'!H848</f>
        <v>9244</v>
      </c>
      <c r="C136" s="53"/>
      <c r="D136" s="14">
        <f>'Ref. ACS-5-YR'!R848</f>
        <v>43604</v>
      </c>
      <c r="E136" s="53"/>
      <c r="F136" s="14">
        <f>'Ref. ACS-5-YR'!AB848</f>
        <v>13103114</v>
      </c>
      <c r="G136" s="53"/>
      <c r="H136" s="250"/>
    </row>
    <row r="137" spans="1:9" hidden="1" x14ac:dyDescent="0.3">
      <c r="A137" s="11" t="s">
        <v>1341</v>
      </c>
      <c r="B137" s="14">
        <f>'Ref. ACS-5-YR'!H849</f>
        <v>433</v>
      </c>
      <c r="C137" s="53">
        <v>4.7673832468495179E-2</v>
      </c>
      <c r="D137" s="14">
        <f>'Ref. ACS-5-YR'!R849</f>
        <v>2336</v>
      </c>
      <c r="E137" s="53">
        <v>3.7150948666151359E-2</v>
      </c>
      <c r="F137" s="14">
        <f>'Ref. ACS-5-YR'!AB849</f>
        <v>359552</v>
      </c>
      <c r="G137" s="53">
        <v>2.8565348176739114E-2</v>
      </c>
      <c r="H137" s="250"/>
    </row>
    <row r="138" spans="1:9" hidden="1" x14ac:dyDescent="0.3">
      <c r="A138" s="11" t="s">
        <v>1342</v>
      </c>
      <c r="B138" s="14">
        <f>'Ref. ACS-5-YR'!H850</f>
        <v>0</v>
      </c>
      <c r="C138" s="53">
        <v>7.5908080059303188E-3</v>
      </c>
      <c r="D138" s="14">
        <f>'Ref. ACS-5-YR'!R850</f>
        <v>284</v>
      </c>
      <c r="E138" s="53">
        <v>5.7744896169610203E-3</v>
      </c>
      <c r="F138" s="14">
        <f>'Ref. ACS-5-YR'!AB850</f>
        <v>54257</v>
      </c>
      <c r="G138" s="53">
        <v>4.593819230610599E-3</v>
      </c>
      <c r="H138" s="250"/>
    </row>
    <row r="139" spans="1:9" hidden="1" x14ac:dyDescent="0.3">
      <c r="A139" s="11" t="s">
        <v>1343</v>
      </c>
      <c r="B139" s="14">
        <f>'Ref. ACS-5-YR'!H851</f>
        <v>12</v>
      </c>
      <c r="C139" s="53">
        <v>3.6827279466271311E-3</v>
      </c>
      <c r="D139" s="14">
        <f>'Ref. ACS-5-YR'!R851</f>
        <v>82</v>
      </c>
      <c r="E139" s="53">
        <v>2.8710060862730835E-3</v>
      </c>
      <c r="F139" s="14">
        <f>'Ref. ACS-5-YR'!AB851</f>
        <v>19701</v>
      </c>
      <c r="G139" s="53">
        <v>1.7038904297106484E-3</v>
      </c>
      <c r="H139" s="250"/>
    </row>
    <row r="140" spans="1:9" hidden="1" x14ac:dyDescent="0.3">
      <c r="A140" s="11" t="s">
        <v>1344</v>
      </c>
      <c r="B140" s="14">
        <f>'Ref. ACS-5-YR'!H852</f>
        <v>21</v>
      </c>
      <c r="C140" s="53">
        <v>5.3965900667160864E-3</v>
      </c>
      <c r="D140" s="14">
        <f>'Ref. ACS-5-YR'!R852</f>
        <v>237</v>
      </c>
      <c r="E140" s="53">
        <v>3.88755009645801E-3</v>
      </c>
      <c r="F140" s="14">
        <f>'Ref. ACS-5-YR'!AB852</f>
        <v>18723</v>
      </c>
      <c r="G140" s="53">
        <v>1.6447839993449995E-3</v>
      </c>
      <c r="H140" s="250"/>
    </row>
    <row r="141" spans="1:9" hidden="1" x14ac:dyDescent="0.3">
      <c r="A141" s="11" t="s">
        <v>1345</v>
      </c>
      <c r="B141" s="14">
        <f>'Ref. ACS-5-YR'!H853</f>
        <v>8</v>
      </c>
      <c r="C141" s="53">
        <v>5.1060044477390662E-3</v>
      </c>
      <c r="D141" s="14">
        <f>'Ref. ACS-5-YR'!R853</f>
        <v>61</v>
      </c>
      <c r="E141" s="53">
        <v>4.1830948406331803E-3</v>
      </c>
      <c r="F141" s="14">
        <f>'Ref. ACS-5-YR'!AB853</f>
        <v>21780</v>
      </c>
      <c r="G141" s="53">
        <v>1.8241731654352956E-3</v>
      </c>
      <c r="H141" s="250"/>
    </row>
    <row r="142" spans="1:9" hidden="1" x14ac:dyDescent="0.3">
      <c r="A142" s="11" t="s">
        <v>1346</v>
      </c>
      <c r="B142" s="14">
        <f>'Ref. ACS-5-YR'!H854</f>
        <v>100</v>
      </c>
      <c r="C142" s="53">
        <v>3.6649369903632321E-3</v>
      </c>
      <c r="D142" s="14">
        <f>'Ref. ACS-5-YR'!R854</f>
        <v>247</v>
      </c>
      <c r="E142" s="53">
        <v>2.6046910420712815E-3</v>
      </c>
      <c r="F142" s="14">
        <f>'Ref. ACS-5-YR'!AB854</f>
        <v>21246</v>
      </c>
      <c r="G142" s="53">
        <v>1.7190695129952118E-3</v>
      </c>
      <c r="H142" s="250"/>
    </row>
    <row r="143" spans="1:9" hidden="1" x14ac:dyDescent="0.3">
      <c r="A143" s="11" t="s">
        <v>1347</v>
      </c>
      <c r="B143" s="14">
        <f>'Ref. ACS-5-YR'!H855</f>
        <v>7</v>
      </c>
      <c r="C143" s="53">
        <v>3.9436619718309857E-3</v>
      </c>
      <c r="D143" s="14">
        <f>'Ref. ACS-5-YR'!R855</f>
        <v>180</v>
      </c>
      <c r="E143" s="53">
        <v>3.1275778971504289E-3</v>
      </c>
      <c r="F143" s="14">
        <f>'Ref. ACS-5-YR'!AB855</f>
        <v>21150</v>
      </c>
      <c r="G143" s="53">
        <v>1.7517275406680607E-3</v>
      </c>
      <c r="H143" s="250"/>
    </row>
    <row r="144" spans="1:9" hidden="1" x14ac:dyDescent="0.3">
      <c r="A144" s="11" t="s">
        <v>1348</v>
      </c>
      <c r="B144" s="14">
        <f>'Ref. ACS-5-YR'!H856</f>
        <v>3</v>
      </c>
      <c r="C144" s="53">
        <v>2.206078576723499E-3</v>
      </c>
      <c r="D144" s="14">
        <f>'Ref. ACS-5-YR'!R856</f>
        <v>91</v>
      </c>
      <c r="E144" s="53">
        <v>1.8771962871785544E-3</v>
      </c>
      <c r="F144" s="14">
        <f>'Ref. ACS-5-YR'!AB856</f>
        <v>18539</v>
      </c>
      <c r="G144" s="53">
        <v>1.5208214858543976E-3</v>
      </c>
      <c r="H144" s="250"/>
    </row>
    <row r="145" spans="1:8" hidden="1" x14ac:dyDescent="0.3">
      <c r="A145" s="11" t="s">
        <v>1349</v>
      </c>
      <c r="B145" s="14">
        <f>'Ref. ACS-5-YR'!H857</f>
        <v>58</v>
      </c>
      <c r="C145" s="53">
        <v>2.8880652335063011E-3</v>
      </c>
      <c r="D145" s="14">
        <f>'Ref. ACS-5-YR'!R857</f>
        <v>267</v>
      </c>
      <c r="E145" s="53">
        <v>2.3123940423375967E-3</v>
      </c>
      <c r="F145" s="14">
        <f>'Ref. ACS-5-YR'!AB857</f>
        <v>18777</v>
      </c>
      <c r="G145" s="53">
        <v>1.5122353377338366E-3</v>
      </c>
      <c r="H145" s="250"/>
    </row>
    <row r="146" spans="1:8" hidden="1" x14ac:dyDescent="0.3">
      <c r="A146" s="11" t="s">
        <v>1350</v>
      </c>
      <c r="B146" s="14">
        <f>'Ref. ACS-5-YR'!H858</f>
        <v>118</v>
      </c>
      <c r="C146" s="53">
        <v>1.6723498888065234E-3</v>
      </c>
      <c r="D146" s="14">
        <f>'Ref. ACS-5-YR'!R858</f>
        <v>245</v>
      </c>
      <c r="E146" s="53">
        <v>1.5037056764077349E-3</v>
      </c>
      <c r="F146" s="14">
        <f>'Ref. ACS-5-YR'!AB858</f>
        <v>16116</v>
      </c>
      <c r="G146" s="53">
        <v>1.244684829334207E-3</v>
      </c>
      <c r="H146" s="250"/>
    </row>
    <row r="147" spans="1:8" hidden="1" x14ac:dyDescent="0.3">
      <c r="A147" s="11" t="s">
        <v>1351</v>
      </c>
      <c r="B147" s="14">
        <f>'Ref. ACS-5-YR'!H859</f>
        <v>0</v>
      </c>
      <c r="C147" s="53">
        <v>3.6649369903632321E-3</v>
      </c>
      <c r="D147" s="14">
        <f>'Ref. ACS-5-YR'!R859</f>
        <v>108</v>
      </c>
      <c r="E147" s="53">
        <v>2.4098263755821582E-3</v>
      </c>
      <c r="F147" s="14">
        <f>'Ref. ACS-5-YR'!AB859</f>
        <v>29732</v>
      </c>
      <c r="G147" s="53">
        <v>2.3674770201711618E-3</v>
      </c>
      <c r="H147" s="250"/>
    </row>
    <row r="148" spans="1:8" hidden="1" x14ac:dyDescent="0.3">
      <c r="A148" s="11" t="s">
        <v>1352</v>
      </c>
      <c r="B148" s="14">
        <f>'Ref. ACS-5-YR'!H860</f>
        <v>28</v>
      </c>
      <c r="C148" s="53">
        <v>3.5819125277983693E-3</v>
      </c>
      <c r="D148" s="14">
        <f>'Ref. ACS-5-YR'!R860</f>
        <v>224</v>
      </c>
      <c r="E148" s="53">
        <v>2.8839970640390251E-3</v>
      </c>
      <c r="F148" s="14">
        <f>'Ref. ACS-5-YR'!AB860</f>
        <v>34492</v>
      </c>
      <c r="G148" s="53">
        <v>2.5556056584556002E-3</v>
      </c>
      <c r="H148" s="250"/>
    </row>
    <row r="149" spans="1:8" hidden="1" x14ac:dyDescent="0.3">
      <c r="A149" s="11" t="s">
        <v>1353</v>
      </c>
      <c r="B149" s="14">
        <f>'Ref. ACS-5-YR'!H861</f>
        <v>33</v>
      </c>
      <c r="C149" s="53">
        <v>1.8977020014825797E-3</v>
      </c>
      <c r="D149" s="14">
        <f>'Ref. ACS-5-YR'!R861</f>
        <v>207</v>
      </c>
      <c r="E149" s="53">
        <v>1.8771962871785544E-3</v>
      </c>
      <c r="F149" s="14">
        <f>'Ref. ACS-5-YR'!AB861</f>
        <v>35106</v>
      </c>
      <c r="G149" s="53">
        <v>2.6554962923939149E-3</v>
      </c>
      <c r="H149" s="250"/>
    </row>
    <row r="150" spans="1:8" hidden="1" x14ac:dyDescent="0.3">
      <c r="A150" s="11" t="s">
        <v>1354</v>
      </c>
      <c r="B150" s="14">
        <f>'Ref. ACS-5-YR'!H862</f>
        <v>32</v>
      </c>
      <c r="C150" s="53">
        <v>1.3402520385470719E-3</v>
      </c>
      <c r="D150" s="14">
        <f>'Ref. ACS-5-YR'!R862</f>
        <v>46</v>
      </c>
      <c r="E150" s="53">
        <v>9.8406656577007274E-4</v>
      </c>
      <c r="F150" s="14">
        <f>'Ref. ACS-5-YR'!AB862</f>
        <v>19282</v>
      </c>
      <c r="G150" s="53">
        <v>1.3957857038487255E-3</v>
      </c>
      <c r="H150" s="250"/>
    </row>
    <row r="151" spans="1:8" hidden="1" x14ac:dyDescent="0.3">
      <c r="A151" s="11" t="s">
        <v>1355</v>
      </c>
      <c r="B151" s="14">
        <f>'Ref. ACS-5-YR'!H863</f>
        <v>0</v>
      </c>
      <c r="C151" s="53">
        <v>2.9651593773165309E-4</v>
      </c>
      <c r="D151" s="14">
        <f>'Ref. ACS-5-YR'!R863</f>
        <v>0</v>
      </c>
      <c r="E151" s="53">
        <v>3.5725188856339273E-4</v>
      </c>
      <c r="F151" s="14">
        <f>'Ref. ACS-5-YR'!AB863</f>
        <v>11093</v>
      </c>
      <c r="G151" s="53">
        <v>7.3380901616081735E-4</v>
      </c>
      <c r="H151" s="250"/>
    </row>
    <row r="152" spans="1:8" hidden="1" x14ac:dyDescent="0.3">
      <c r="A152" s="11" t="s">
        <v>1356</v>
      </c>
      <c r="B152" s="14">
        <f>'Ref. ACS-5-YR'!H864</f>
        <v>0</v>
      </c>
      <c r="C152" s="53">
        <v>4.4477390659747963E-4</v>
      </c>
      <c r="D152" s="14">
        <f>'Ref. ACS-5-YR'!R864</f>
        <v>0</v>
      </c>
      <c r="E152" s="53">
        <v>3.052879774996265E-4</v>
      </c>
      <c r="F152" s="14">
        <f>'Ref. ACS-5-YR'!AB864</f>
        <v>10009</v>
      </c>
      <c r="G152" s="53">
        <v>7.1456684492634539E-4</v>
      </c>
      <c r="H152" s="250"/>
    </row>
    <row r="153" spans="1:8" hidden="1" x14ac:dyDescent="0.3">
      <c r="A153" s="11" t="s">
        <v>1357</v>
      </c>
      <c r="B153" s="14">
        <f>'Ref. ACS-5-YR'!H865</f>
        <v>13</v>
      </c>
      <c r="C153" s="53">
        <v>2.9651593773165309E-4</v>
      </c>
      <c r="D153" s="14">
        <f>'Ref. ACS-5-YR'!R865</f>
        <v>57</v>
      </c>
      <c r="E153" s="53">
        <v>1.9161692204763792E-4</v>
      </c>
      <c r="F153" s="14">
        <f>'Ref. ACS-5-YR'!AB865</f>
        <v>9549</v>
      </c>
      <c r="G153" s="53">
        <v>6.2740210909529139E-4</v>
      </c>
      <c r="H153" s="250"/>
    </row>
    <row r="154" spans="1:8" hidden="1" x14ac:dyDescent="0.3">
      <c r="A154" s="11" t="s">
        <v>1358</v>
      </c>
      <c r="B154" s="14">
        <f>'Ref. ACS-5-YR'!H866</f>
        <v>3638</v>
      </c>
      <c r="C154" s="53">
        <v>0.3941349147516679</v>
      </c>
      <c r="D154" s="14">
        <f>'Ref. ACS-5-YR'!R866</f>
        <v>17409</v>
      </c>
      <c r="E154" s="53">
        <v>0.37070404604002521</v>
      </c>
      <c r="F154" s="14">
        <f>'Ref. ACS-5-YR'!AB866</f>
        <v>4474488</v>
      </c>
      <c r="G154" s="53">
        <v>0.34205335892414335</v>
      </c>
      <c r="H154" s="250"/>
    </row>
    <row r="155" spans="1:8" hidden="1" x14ac:dyDescent="0.3">
      <c r="A155" s="11" t="s">
        <v>1342</v>
      </c>
      <c r="B155" s="14">
        <f>'Ref. ACS-5-YR'!H867</f>
        <v>118</v>
      </c>
      <c r="C155" s="53">
        <v>3.0558932542624165E-2</v>
      </c>
      <c r="D155" s="14">
        <f>'Ref. ACS-5-YR'!R867</f>
        <v>834</v>
      </c>
      <c r="E155" s="53">
        <v>2.5199249121485127E-2</v>
      </c>
      <c r="F155" s="14">
        <f>'Ref. ACS-5-YR'!AB867</f>
        <v>172775</v>
      </c>
      <c r="G155" s="53">
        <v>1.3800469876955898E-2</v>
      </c>
      <c r="H155" s="250"/>
    </row>
    <row r="156" spans="1:8" hidden="1" x14ac:dyDescent="0.3">
      <c r="A156" s="11" t="s">
        <v>1343</v>
      </c>
      <c r="B156" s="14">
        <f>'Ref. ACS-5-YR'!H868</f>
        <v>56</v>
      </c>
      <c r="C156" s="53">
        <v>2.0969607116382506E-2</v>
      </c>
      <c r="D156" s="14">
        <f>'Ref. ACS-5-YR'!R868</f>
        <v>445</v>
      </c>
      <c r="E156" s="53">
        <v>1.772618916162725E-2</v>
      </c>
      <c r="F156" s="14">
        <f>'Ref. ACS-5-YR'!AB868</f>
        <v>101332</v>
      </c>
      <c r="G156" s="53">
        <v>8.5573231947278592E-3</v>
      </c>
      <c r="H156" s="250"/>
    </row>
    <row r="157" spans="1:8" hidden="1" x14ac:dyDescent="0.3">
      <c r="A157" s="11" t="s">
        <v>1344</v>
      </c>
      <c r="B157" s="14">
        <f>'Ref. ACS-5-YR'!H869</f>
        <v>156</v>
      </c>
      <c r="C157" s="53">
        <v>2.0702742772424017E-2</v>
      </c>
      <c r="D157" s="14">
        <f>'Ref. ACS-5-YR'!R869</f>
        <v>574</v>
      </c>
      <c r="E157" s="53">
        <v>1.7252018473170382E-2</v>
      </c>
      <c r="F157" s="14">
        <f>'Ref. ACS-5-YR'!AB869</f>
        <v>107030</v>
      </c>
      <c r="G157" s="53">
        <v>9.4124882151283944E-3</v>
      </c>
      <c r="H157" s="250"/>
    </row>
    <row r="158" spans="1:8" hidden="1" x14ac:dyDescent="0.3">
      <c r="A158" s="11" t="s">
        <v>1345</v>
      </c>
      <c r="B158" s="14">
        <f>'Ref. ACS-5-YR'!H870</f>
        <v>84</v>
      </c>
      <c r="C158" s="53">
        <v>2.4237212750185321E-2</v>
      </c>
      <c r="D158" s="14">
        <f>'Ref. ACS-5-YR'!R870</f>
        <v>466</v>
      </c>
      <c r="E158" s="53">
        <v>2.1003163303086006E-2</v>
      </c>
      <c r="F158" s="14">
        <f>'Ref. ACS-5-YR'!AB870</f>
        <v>133407</v>
      </c>
      <c r="G158" s="53">
        <v>1.138469577360658E-2</v>
      </c>
      <c r="H158" s="250"/>
    </row>
    <row r="159" spans="1:8" hidden="1" x14ac:dyDescent="0.3">
      <c r="A159" s="11" t="s">
        <v>1346</v>
      </c>
      <c r="B159" s="14">
        <f>'Ref. ACS-5-YR'!H871</f>
        <v>219</v>
      </c>
      <c r="C159" s="53">
        <v>2.1776130467012603E-2</v>
      </c>
      <c r="D159" s="14">
        <f>'Ref. ACS-5-YR'!R871</f>
        <v>779</v>
      </c>
      <c r="E159" s="53">
        <v>2.0753086981091632E-2</v>
      </c>
      <c r="F159" s="14">
        <f>'Ref. ACS-5-YR'!AB871</f>
        <v>142211</v>
      </c>
      <c r="G159" s="53">
        <v>1.1859847077635492E-2</v>
      </c>
      <c r="H159" s="250"/>
    </row>
    <row r="160" spans="1:8" hidden="1" x14ac:dyDescent="0.3">
      <c r="A160" s="11" t="s">
        <v>1347</v>
      </c>
      <c r="B160" s="14">
        <f>'Ref. ACS-5-YR'!H872</f>
        <v>167</v>
      </c>
      <c r="C160" s="53">
        <v>2.1568569310600444E-2</v>
      </c>
      <c r="D160" s="14">
        <f>'Ref. ACS-5-YR'!R872</f>
        <v>879</v>
      </c>
      <c r="E160" s="53">
        <v>2.0746591492208661E-2</v>
      </c>
      <c r="F160" s="14">
        <f>'Ref. ACS-5-YR'!AB872</f>
        <v>158629</v>
      </c>
      <c r="G160" s="53">
        <v>1.3173681064154933E-2</v>
      </c>
      <c r="H160" s="250"/>
    </row>
    <row r="161" spans="1:8" hidden="1" x14ac:dyDescent="0.3">
      <c r="A161" s="11" t="s">
        <v>1348</v>
      </c>
      <c r="B161" s="14">
        <f>'Ref. ACS-5-YR'!H873</f>
        <v>199</v>
      </c>
      <c r="C161" s="53">
        <v>1.7043736100815419E-2</v>
      </c>
      <c r="D161" s="14">
        <f>'Ref. ACS-5-YR'!R873</f>
        <v>755</v>
      </c>
      <c r="E161" s="53">
        <v>1.6875280117958077E-2</v>
      </c>
      <c r="F161" s="14">
        <f>'Ref. ACS-5-YR'!AB873</f>
        <v>149167</v>
      </c>
      <c r="G161" s="53">
        <v>1.2234801099578927E-2</v>
      </c>
      <c r="H161" s="250"/>
    </row>
    <row r="162" spans="1:8" hidden="1" x14ac:dyDescent="0.3">
      <c r="A162" s="11" t="s">
        <v>1349</v>
      </c>
      <c r="B162" s="14">
        <f>'Ref. ACS-5-YR'!H874</f>
        <v>324</v>
      </c>
      <c r="C162" s="53">
        <v>1.9220163083765753E-2</v>
      </c>
      <c r="D162" s="14">
        <f>'Ref. ACS-5-YR'!R874</f>
        <v>998</v>
      </c>
      <c r="E162" s="53">
        <v>1.7690463972770909E-2</v>
      </c>
      <c r="F162" s="14">
        <f>'Ref. ACS-5-YR'!AB874</f>
        <v>162714</v>
      </c>
      <c r="G162" s="53">
        <v>1.2689790287931877E-2</v>
      </c>
      <c r="H162" s="250"/>
    </row>
    <row r="163" spans="1:8" hidden="1" x14ac:dyDescent="0.3">
      <c r="A163" s="11" t="s">
        <v>1350</v>
      </c>
      <c r="B163" s="14">
        <f>'Ref. ACS-5-YR'!H875</f>
        <v>196</v>
      </c>
      <c r="C163" s="53">
        <v>1.6118606375092662E-2</v>
      </c>
      <c r="D163" s="14">
        <f>'Ref. ACS-5-YR'!R875</f>
        <v>811</v>
      </c>
      <c r="E163" s="53">
        <v>1.4410242086870669E-2</v>
      </c>
      <c r="F163" s="14">
        <f>'Ref. ACS-5-YR'!AB875</f>
        <v>141641</v>
      </c>
      <c r="G163" s="53">
        <v>1.1388452213409325E-2</v>
      </c>
      <c r="H163" s="250"/>
    </row>
    <row r="164" spans="1:8" hidden="1" x14ac:dyDescent="0.3">
      <c r="A164" s="11" t="s">
        <v>1351</v>
      </c>
      <c r="B164" s="14">
        <f>'Ref. ACS-5-YR'!H876</f>
        <v>426</v>
      </c>
      <c r="C164" s="53">
        <v>3.1988139362490731E-2</v>
      </c>
      <c r="D164" s="14">
        <f>'Ref. ACS-5-YR'!R876</f>
        <v>1674</v>
      </c>
      <c r="E164" s="53">
        <v>2.9940956006053794E-2</v>
      </c>
      <c r="F164" s="14">
        <f>'Ref. ACS-5-YR'!AB876</f>
        <v>300078</v>
      </c>
      <c r="G164" s="53">
        <v>2.3781100446740353E-2</v>
      </c>
      <c r="H164" s="250"/>
    </row>
    <row r="165" spans="1:8" hidden="1" x14ac:dyDescent="0.3">
      <c r="A165" s="11" t="s">
        <v>1352</v>
      </c>
      <c r="B165" s="14">
        <f>'Ref. ACS-5-YR'!H877</f>
        <v>445</v>
      </c>
      <c r="C165" s="53">
        <v>4.3795404002965159E-2</v>
      </c>
      <c r="D165" s="14">
        <f>'Ref. ACS-5-YR'!R877</f>
        <v>1988</v>
      </c>
      <c r="E165" s="53">
        <v>4.1054737484816792E-2</v>
      </c>
      <c r="F165" s="14">
        <f>'Ref. ACS-5-YR'!AB877</f>
        <v>428778</v>
      </c>
      <c r="G165" s="53">
        <v>3.2560820210198106E-2</v>
      </c>
      <c r="H165" s="250"/>
    </row>
    <row r="166" spans="1:8" hidden="1" x14ac:dyDescent="0.3">
      <c r="A166" s="11" t="s">
        <v>1353</v>
      </c>
      <c r="B166" s="14">
        <f>'Ref. ACS-5-YR'!H878</f>
        <v>564</v>
      </c>
      <c r="C166" s="53">
        <v>5.0413639733135659E-2</v>
      </c>
      <c r="D166" s="14">
        <f>'Ref. ACS-5-YR'!R878</f>
        <v>3265</v>
      </c>
      <c r="E166" s="53">
        <v>4.7469032756750434E-2</v>
      </c>
      <c r="F166" s="14">
        <f>'Ref. ACS-5-YR'!AB878</f>
        <v>598398</v>
      </c>
      <c r="G166" s="53">
        <v>4.5974300125434422E-2</v>
      </c>
      <c r="H166" s="250"/>
    </row>
    <row r="167" spans="1:8" hidden="1" x14ac:dyDescent="0.3">
      <c r="A167" s="11" t="s">
        <v>1354</v>
      </c>
      <c r="B167" s="14">
        <f>'Ref. ACS-5-YR'!H879</f>
        <v>256</v>
      </c>
      <c r="C167" s="53">
        <v>2.8346923647146034E-2</v>
      </c>
      <c r="D167" s="14">
        <f>'Ref. ACS-5-YR'!R879</f>
        <v>1706</v>
      </c>
      <c r="E167" s="53">
        <v>2.8421011607438634E-2</v>
      </c>
      <c r="F167" s="14">
        <f>'Ref. ACS-5-YR'!AB879</f>
        <v>478880</v>
      </c>
      <c r="G167" s="53">
        <v>3.5904204958715193E-2</v>
      </c>
      <c r="H167" s="250"/>
    </row>
    <row r="168" spans="1:8" hidden="1" x14ac:dyDescent="0.3">
      <c r="A168" s="11" t="s">
        <v>1355</v>
      </c>
      <c r="B168" s="14">
        <f>'Ref. ACS-5-YR'!H880</f>
        <v>141</v>
      </c>
      <c r="C168" s="53">
        <v>1.8852483320978504E-2</v>
      </c>
      <c r="D168" s="14">
        <f>'Ref. ACS-5-YR'!R880</f>
        <v>876</v>
      </c>
      <c r="E168" s="53">
        <v>1.9340318149045486E-2</v>
      </c>
      <c r="F168" s="14">
        <f>'Ref. ACS-5-YR'!AB880</f>
        <v>352103</v>
      </c>
      <c r="G168" s="53">
        <v>2.5746255097833792E-2</v>
      </c>
      <c r="H168" s="250"/>
    </row>
    <row r="169" spans="1:8" hidden="1" x14ac:dyDescent="0.3">
      <c r="A169" s="11" t="s">
        <v>1356</v>
      </c>
      <c r="B169" s="14">
        <f>'Ref. ACS-5-YR'!H881</f>
        <v>121</v>
      </c>
      <c r="C169" s="53">
        <v>1.7168272794662712E-2</v>
      </c>
      <c r="D169" s="14">
        <f>'Ref. ACS-5-YR'!R881</f>
        <v>782</v>
      </c>
      <c r="E169" s="53">
        <v>1.9820984326385325E-2</v>
      </c>
      <c r="F169" s="14">
        <f>'Ref. ACS-5-YR'!AB881</f>
        <v>448068</v>
      </c>
      <c r="G169" s="53">
        <v>3.2509993279805853E-2</v>
      </c>
      <c r="H169" s="250"/>
    </row>
    <row r="170" spans="1:8" hidden="1" x14ac:dyDescent="0.3">
      <c r="A170" s="11" t="s">
        <v>1357</v>
      </c>
      <c r="B170" s="14">
        <f>'Ref. ACS-5-YR'!H882</f>
        <v>166</v>
      </c>
      <c r="C170" s="53">
        <v>1.1374351371386211E-2</v>
      </c>
      <c r="D170" s="14">
        <f>'Ref. ACS-5-YR'!R882</f>
        <v>577</v>
      </c>
      <c r="E170" s="53">
        <v>1.3000720999266011E-2</v>
      </c>
      <c r="F170" s="14">
        <f>'Ref. ACS-5-YR'!AB882</f>
        <v>599277</v>
      </c>
      <c r="G170" s="53">
        <v>4.1075136002286371E-2</v>
      </c>
      <c r="H170" s="250"/>
    </row>
    <row r="171" spans="1:8" hidden="1" x14ac:dyDescent="0.3">
      <c r="A171" s="11" t="s">
        <v>1359</v>
      </c>
      <c r="B171" s="14">
        <f>'Ref. ACS-5-YR'!H883</f>
        <v>3312</v>
      </c>
      <c r="C171" s="53">
        <v>0.3492008895478132</v>
      </c>
      <c r="D171" s="14">
        <f>'Ref. ACS-5-YR'!R883</f>
        <v>14684</v>
      </c>
      <c r="E171" s="53">
        <v>0.36356875150208179</v>
      </c>
      <c r="F171" s="14">
        <f>'Ref. ACS-5-YR'!AB883</f>
        <v>5070224</v>
      </c>
      <c r="G171" s="53">
        <v>0.39001144257561138</v>
      </c>
      <c r="H171" s="250"/>
    </row>
    <row r="172" spans="1:8" hidden="1" x14ac:dyDescent="0.3">
      <c r="A172" s="11" t="s">
        <v>1342</v>
      </c>
      <c r="B172" s="14">
        <f>'Ref. ACS-5-YR'!H884</f>
        <v>233</v>
      </c>
      <c r="C172" s="53">
        <v>2.7404002965159376E-2</v>
      </c>
      <c r="D172" s="14">
        <f>'Ref. ACS-5-YR'!R884</f>
        <v>663</v>
      </c>
      <c r="E172" s="53">
        <v>2.3289575389891719E-2</v>
      </c>
      <c r="F172" s="14">
        <f>'Ref. ACS-5-YR'!AB884</f>
        <v>215299</v>
      </c>
      <c r="G172" s="53">
        <v>1.6798875459914726E-2</v>
      </c>
      <c r="H172" s="250"/>
    </row>
    <row r="173" spans="1:8" hidden="1" x14ac:dyDescent="0.3">
      <c r="A173" s="11" t="s">
        <v>1343</v>
      </c>
      <c r="B173" s="14">
        <f>'Ref. ACS-5-YR'!H885</f>
        <v>72</v>
      </c>
      <c r="C173" s="53">
        <v>2.059006671608599E-2</v>
      </c>
      <c r="D173" s="14">
        <f>'Ref. ACS-5-YR'!R885</f>
        <v>363</v>
      </c>
      <c r="E173" s="53">
        <v>1.693049177346333E-2</v>
      </c>
      <c r="F173" s="14">
        <f>'Ref. ACS-5-YR'!AB885</f>
        <v>154532</v>
      </c>
      <c r="G173" s="53">
        <v>1.2835218171723882E-2</v>
      </c>
      <c r="H173" s="250"/>
    </row>
    <row r="174" spans="1:8" hidden="1" x14ac:dyDescent="0.3">
      <c r="A174" s="11" t="s">
        <v>1344</v>
      </c>
      <c r="B174" s="14">
        <f>'Ref. ACS-5-YR'!H886</f>
        <v>90</v>
      </c>
      <c r="C174" s="53">
        <v>1.6966641957005188E-2</v>
      </c>
      <c r="D174" s="14">
        <f>'Ref. ACS-5-YR'!R886</f>
        <v>446</v>
      </c>
      <c r="E174" s="53">
        <v>1.4660318408865043E-2</v>
      </c>
      <c r="F174" s="14">
        <f>'Ref. ACS-5-YR'!AB886</f>
        <v>120380</v>
      </c>
      <c r="G174" s="53">
        <v>1.0196357541313554E-2</v>
      </c>
      <c r="H174" s="250"/>
    </row>
    <row r="175" spans="1:8" hidden="1" x14ac:dyDescent="0.3">
      <c r="A175" s="11" t="s">
        <v>1345</v>
      </c>
      <c r="B175" s="14">
        <f>'Ref. ACS-5-YR'!H887</f>
        <v>145</v>
      </c>
      <c r="C175" s="53">
        <v>1.847887323943662E-2</v>
      </c>
      <c r="D175" s="14">
        <f>'Ref. ACS-5-YR'!R887</f>
        <v>626</v>
      </c>
      <c r="E175" s="53">
        <v>1.7355946295297915E-2</v>
      </c>
      <c r="F175" s="14">
        <f>'Ref. ACS-5-YR'!AB887</f>
        <v>145227</v>
      </c>
      <c r="G175" s="53">
        <v>1.1783108378807975E-2</v>
      </c>
      <c r="H175" s="250"/>
    </row>
    <row r="176" spans="1:8" hidden="1" x14ac:dyDescent="0.3">
      <c r="A176" s="11" t="s">
        <v>1346</v>
      </c>
      <c r="B176" s="14">
        <f>'Ref. ACS-5-YR'!H888</f>
        <v>98</v>
      </c>
      <c r="C176" s="53">
        <v>1.3141586360266865E-2</v>
      </c>
      <c r="D176" s="14">
        <f>'Ref. ACS-5-YR'!R888</f>
        <v>527</v>
      </c>
      <c r="E176" s="53">
        <v>1.3900346209557463E-2</v>
      </c>
      <c r="F176" s="14">
        <f>'Ref. ACS-5-YR'!AB888</f>
        <v>134811</v>
      </c>
      <c r="G176" s="53">
        <v>1.0918590589918974E-2</v>
      </c>
      <c r="H176" s="250"/>
    </row>
    <row r="177" spans="1:8" hidden="1" x14ac:dyDescent="0.3">
      <c r="A177" s="11" t="s">
        <v>1347</v>
      </c>
      <c r="B177" s="14">
        <f>'Ref. ACS-5-YR'!H889</f>
        <v>141</v>
      </c>
      <c r="C177" s="53">
        <v>1.5246849518161602E-2</v>
      </c>
      <c r="D177" s="14">
        <f>'Ref. ACS-5-YR'!R889</f>
        <v>424</v>
      </c>
      <c r="E177" s="53">
        <v>1.6079582729794158E-2</v>
      </c>
      <c r="F177" s="14">
        <f>'Ref. ACS-5-YR'!AB889</f>
        <v>149463</v>
      </c>
      <c r="G177" s="53">
        <v>1.2028196910427924E-2</v>
      </c>
      <c r="H177" s="250"/>
    </row>
    <row r="178" spans="1:8" hidden="1" x14ac:dyDescent="0.3">
      <c r="A178" s="11" t="s">
        <v>1348</v>
      </c>
      <c r="B178" s="14">
        <f>'Ref. ACS-5-YR'!H890</f>
        <v>124</v>
      </c>
      <c r="C178" s="53">
        <v>1.1653076352853967E-2</v>
      </c>
      <c r="D178" s="14">
        <f>'Ref. ACS-5-YR'!R890</f>
        <v>432</v>
      </c>
      <c r="E178" s="53">
        <v>1.2607743921846278E-2</v>
      </c>
      <c r="F178" s="14">
        <f>'Ref. ACS-5-YR'!AB890</f>
        <v>138441</v>
      </c>
      <c r="G178" s="53">
        <v>1.1373043144014388E-2</v>
      </c>
      <c r="H178" s="250"/>
    </row>
    <row r="179" spans="1:8" hidden="1" x14ac:dyDescent="0.3">
      <c r="A179" s="11" t="s">
        <v>1349</v>
      </c>
      <c r="B179" s="14">
        <f>'Ref. ACS-5-YR'!H891</f>
        <v>248</v>
      </c>
      <c r="C179" s="53">
        <v>1.4499629355077835E-2</v>
      </c>
      <c r="D179" s="14">
        <f>'Ref. ACS-5-YR'!R891</f>
        <v>721</v>
      </c>
      <c r="E179" s="53">
        <v>1.5196196241710133E-2</v>
      </c>
      <c r="F179" s="14">
        <f>'Ref. ACS-5-YR'!AB891</f>
        <v>155952</v>
      </c>
      <c r="G179" s="53">
        <v>1.2048972322398209E-2</v>
      </c>
      <c r="H179" s="250"/>
    </row>
    <row r="180" spans="1:8" hidden="1" x14ac:dyDescent="0.3">
      <c r="A180" s="11" t="s">
        <v>1350</v>
      </c>
      <c r="B180" s="14">
        <f>'Ref. ACS-5-YR'!H892</f>
        <v>88</v>
      </c>
      <c r="C180" s="53">
        <v>1.3159377316530763E-2</v>
      </c>
      <c r="D180" s="14">
        <f>'Ref. ACS-5-YR'!R892</f>
        <v>546</v>
      </c>
      <c r="E180" s="53">
        <v>1.242262248868161E-2</v>
      </c>
      <c r="F180" s="14">
        <f>'Ref. ACS-5-YR'!AB892</f>
        <v>140200</v>
      </c>
      <c r="G180" s="53">
        <v>1.1521384185204441E-2</v>
      </c>
      <c r="H180" s="250"/>
    </row>
    <row r="181" spans="1:8" hidden="1" x14ac:dyDescent="0.3">
      <c r="A181" s="11" t="s">
        <v>1351</v>
      </c>
      <c r="B181" s="14">
        <f>'Ref. ACS-5-YR'!H893</f>
        <v>324</v>
      </c>
      <c r="C181" s="53">
        <v>2.5808747220163082E-2</v>
      </c>
      <c r="D181" s="14">
        <f>'Ref. ACS-5-YR'!R893</f>
        <v>934</v>
      </c>
      <c r="E181" s="53">
        <v>2.4195696089066143E-2</v>
      </c>
      <c r="F181" s="14">
        <f>'Ref. ACS-5-YR'!AB893</f>
        <v>298933</v>
      </c>
      <c r="G181" s="53">
        <v>2.3611370697285687E-2</v>
      </c>
      <c r="H181" s="250"/>
    </row>
    <row r="182" spans="1:8" hidden="1" x14ac:dyDescent="0.3">
      <c r="A182" s="11" t="s">
        <v>1352</v>
      </c>
      <c r="B182" s="14">
        <f>'Ref. ACS-5-YR'!H894</f>
        <v>384</v>
      </c>
      <c r="C182" s="53">
        <v>3.3559673832468495E-2</v>
      </c>
      <c r="D182" s="14">
        <f>'Ref. ACS-5-YR'!R894</f>
        <v>1855</v>
      </c>
      <c r="E182" s="53">
        <v>3.5124356134664476E-2</v>
      </c>
      <c r="F182" s="14">
        <f>'Ref. ACS-5-YR'!AB894</f>
        <v>419518</v>
      </c>
      <c r="G182" s="53">
        <v>3.2930024579382239E-2</v>
      </c>
      <c r="H182" s="250"/>
    </row>
    <row r="183" spans="1:8" hidden="1" x14ac:dyDescent="0.3">
      <c r="A183" s="11" t="s">
        <v>1353</v>
      </c>
      <c r="B183" s="14">
        <f>'Ref. ACS-5-YR'!H895</f>
        <v>360</v>
      </c>
      <c r="C183" s="53">
        <v>4.268643439584878E-2</v>
      </c>
      <c r="D183" s="14">
        <f>'Ref. ACS-5-YR'!R895</f>
        <v>1920</v>
      </c>
      <c r="E183" s="53">
        <v>4.7897735023026508E-2</v>
      </c>
      <c r="F183" s="14">
        <f>'Ref. ACS-5-YR'!AB895</f>
        <v>627473</v>
      </c>
      <c r="G183" s="53">
        <v>4.9514936294614044E-2</v>
      </c>
      <c r="H183" s="250"/>
    </row>
    <row r="184" spans="1:8" hidden="1" x14ac:dyDescent="0.3">
      <c r="A184" s="11" t="s">
        <v>1354</v>
      </c>
      <c r="B184" s="14">
        <f>'Ref. ACS-5-YR'!H896</f>
        <v>326</v>
      </c>
      <c r="C184" s="53">
        <v>3.4099332839140101E-2</v>
      </c>
      <c r="D184" s="14">
        <f>'Ref. ACS-5-YR'!R896</f>
        <v>1911</v>
      </c>
      <c r="E184" s="53">
        <v>3.6660539255487061E-2</v>
      </c>
      <c r="F184" s="14">
        <f>'Ref. ACS-5-YR'!AB896</f>
        <v>540673</v>
      </c>
      <c r="G184" s="53">
        <v>4.1022929155231883E-2</v>
      </c>
      <c r="H184" s="250"/>
    </row>
    <row r="185" spans="1:8" hidden="1" x14ac:dyDescent="0.3">
      <c r="A185" s="11" t="s">
        <v>1355</v>
      </c>
      <c r="B185" s="14">
        <f>'Ref. ACS-5-YR'!H897</f>
        <v>204</v>
      </c>
      <c r="C185" s="53">
        <v>1.681245366938473E-2</v>
      </c>
      <c r="D185" s="14">
        <f>'Ref. ACS-5-YR'!R897</f>
        <v>953</v>
      </c>
      <c r="E185" s="53">
        <v>2.1883302046728548E-2</v>
      </c>
      <c r="F185" s="14">
        <f>'Ref. ACS-5-YR'!AB897</f>
        <v>406789</v>
      </c>
      <c r="G185" s="53">
        <v>3.058232636470308E-2</v>
      </c>
      <c r="H185" s="250"/>
    </row>
    <row r="186" spans="1:8" hidden="1" x14ac:dyDescent="0.3">
      <c r="A186" s="11" t="s">
        <v>1356</v>
      </c>
      <c r="B186" s="14">
        <f>'Ref. ACS-5-YR'!H898</f>
        <v>290</v>
      </c>
      <c r="C186" s="53">
        <v>2.2161601186063751E-2</v>
      </c>
      <c r="D186" s="14">
        <f>'Ref. ACS-5-YR'!R898</f>
        <v>1497</v>
      </c>
      <c r="E186" s="53">
        <v>2.8161192052119803E-2</v>
      </c>
      <c r="F186" s="14">
        <f>'Ref. ACS-5-YR'!AB898</f>
        <v>563596</v>
      </c>
      <c r="G186" s="53">
        <v>4.1732896277950786E-2</v>
      </c>
      <c r="H186" s="250"/>
    </row>
    <row r="187" spans="1:8" hidden="1" x14ac:dyDescent="0.3">
      <c r="A187" s="11" t="s">
        <v>1357</v>
      </c>
      <c r="B187" s="14">
        <f>'Ref. ACS-5-YR'!H899</f>
        <v>185</v>
      </c>
      <c r="C187" s="53">
        <v>2.2932542624166049E-2</v>
      </c>
      <c r="D187" s="14">
        <f>'Ref. ACS-5-YR'!R899</f>
        <v>866</v>
      </c>
      <c r="E187" s="53">
        <v>2.7203107441881612E-2</v>
      </c>
      <c r="F187" s="14">
        <f>'Ref. ACS-5-YR'!AB899</f>
        <v>858937</v>
      </c>
      <c r="G187" s="53">
        <v>6.1113212502719588E-2</v>
      </c>
      <c r="H187" s="250"/>
    </row>
    <row r="188" spans="1:8" x14ac:dyDescent="0.3">
      <c r="A188" s="11" t="s">
        <v>1360</v>
      </c>
      <c r="B188" s="14">
        <f>'Ref. ACS-5-YR'!H900</f>
        <v>1861</v>
      </c>
      <c r="C188" s="53">
        <f>B188/B136</f>
        <v>0.20131977498918216</v>
      </c>
      <c r="D188" s="14">
        <f>'Ref. ACS-5-YR'!R900</f>
        <v>9175</v>
      </c>
      <c r="E188" s="53">
        <f>D188/D136</f>
        <v>0.2104164755527016</v>
      </c>
      <c r="F188" s="14">
        <f>'Ref. ACS-5-YR'!AB900</f>
        <v>3198850</v>
      </c>
      <c r="G188" s="53">
        <f>F188/F136</f>
        <v>0.24412899101694452</v>
      </c>
      <c r="H188" s="250"/>
    </row>
    <row r="189" spans="1:8" x14ac:dyDescent="0.3">
      <c r="A189" s="11" t="s">
        <v>1342</v>
      </c>
      <c r="B189" s="14">
        <f>'Ref. ACS-5-YR'!H901</f>
        <v>90</v>
      </c>
      <c r="C189" s="53">
        <f>B189/B188</f>
        <v>4.8361096184846859E-2</v>
      </c>
      <c r="D189" s="14">
        <f>'Ref. ACS-5-YR'!R901</f>
        <v>601</v>
      </c>
      <c r="E189" s="53">
        <f>D189/D188</f>
        <v>6.5504087193460486E-2</v>
      </c>
      <c r="F189" s="14">
        <f>'Ref. ACS-5-YR'!AB901</f>
        <v>172556</v>
      </c>
      <c r="G189" s="53">
        <f>F189/F188</f>
        <v>5.3943135814433309E-2</v>
      </c>
      <c r="H189" s="250"/>
    </row>
    <row r="190" spans="1:8" x14ac:dyDescent="0.3">
      <c r="A190" s="11" t="s">
        <v>1343</v>
      </c>
      <c r="B190" s="14">
        <f>'Ref. ACS-5-YR'!H902</f>
        <v>49</v>
      </c>
      <c r="C190" s="53">
        <f>B190/B188</f>
        <v>2.6329930145083287E-2</v>
      </c>
      <c r="D190" s="14">
        <f>'Ref. ACS-5-YR'!R902</f>
        <v>627</v>
      </c>
      <c r="E190" s="53">
        <f>D190/D188</f>
        <v>6.8337874659400541E-2</v>
      </c>
      <c r="F190" s="14">
        <f>'Ref. ACS-5-YR'!AB902</f>
        <v>231833</v>
      </c>
      <c r="G190" s="53">
        <f>F190/F188</f>
        <v>7.2473857792644231E-2</v>
      </c>
      <c r="H190" s="250"/>
    </row>
    <row r="191" spans="1:8" x14ac:dyDescent="0.3">
      <c r="A191" s="11" t="s">
        <v>1344</v>
      </c>
      <c r="B191" s="14">
        <f>'Ref. ACS-5-YR'!H903</f>
        <v>207</v>
      </c>
      <c r="C191" s="53">
        <f>B191/B188</f>
        <v>0.11123052122514777</v>
      </c>
      <c r="D191" s="14">
        <f>'Ref. ACS-5-YR'!R903</f>
        <v>648</v>
      </c>
      <c r="E191" s="53">
        <f>D191/D188</f>
        <v>7.0626702997275206E-2</v>
      </c>
      <c r="F191" s="14">
        <f>'Ref. ACS-5-YR'!AB903</f>
        <v>189249</v>
      </c>
      <c r="G191" s="53">
        <f>F191/F188</f>
        <v>5.916157369054504E-2</v>
      </c>
      <c r="H191" s="250"/>
    </row>
    <row r="192" spans="1:8" x14ac:dyDescent="0.3">
      <c r="A192" s="11" t="s">
        <v>1345</v>
      </c>
      <c r="B192" s="14">
        <f>'Ref. ACS-5-YR'!H904</f>
        <v>67</v>
      </c>
      <c r="C192" s="53">
        <f>B192/B188</f>
        <v>3.6002149382052658E-2</v>
      </c>
      <c r="D192" s="14">
        <f>'Ref. ACS-5-YR'!R904</f>
        <v>470</v>
      </c>
      <c r="E192" s="53">
        <f>D192/D188</f>
        <v>5.1226158038147139E-2</v>
      </c>
      <c r="F192" s="14">
        <f>'Ref. ACS-5-YR'!AB904</f>
        <v>173679</v>
      </c>
      <c r="G192" s="53">
        <f>F192/F188</f>
        <v>5.4294199477937385E-2</v>
      </c>
      <c r="H192" s="250"/>
    </row>
    <row r="193" spans="1:9" x14ac:dyDescent="0.3">
      <c r="A193" s="11" t="s">
        <v>1346</v>
      </c>
      <c r="B193" s="14">
        <f>'Ref. ACS-5-YR'!H905</f>
        <v>82</v>
      </c>
      <c r="C193" s="53">
        <f>B193/B188</f>
        <v>4.4062332079527138E-2</v>
      </c>
      <c r="D193" s="14">
        <f>'Ref. ACS-5-YR'!R905</f>
        <v>583</v>
      </c>
      <c r="E193" s="53">
        <f>D193/D188</f>
        <v>6.3542234332425063E-2</v>
      </c>
      <c r="F193" s="14">
        <f>'Ref. ACS-5-YR'!AB905</f>
        <v>156105</v>
      </c>
      <c r="G193" s="53">
        <f>F193/F188</f>
        <v>4.8800350125826467E-2</v>
      </c>
      <c r="H193" s="250"/>
    </row>
    <row r="194" spans="1:9" x14ac:dyDescent="0.3">
      <c r="A194" s="11" t="s">
        <v>1347</v>
      </c>
      <c r="B194" s="14">
        <f>'Ref. ACS-5-YR'!H906</f>
        <v>53</v>
      </c>
      <c r="C194" s="53">
        <f>B194/B188</f>
        <v>2.8479312197743148E-2</v>
      </c>
      <c r="D194" s="14">
        <f>'Ref. ACS-5-YR'!R906</f>
        <v>626</v>
      </c>
      <c r="E194" s="53">
        <f>D194/D188</f>
        <v>6.822888283378746E-2</v>
      </c>
      <c r="F194" s="14">
        <f>'Ref. ACS-5-YR'!AB906</f>
        <v>146101</v>
      </c>
      <c r="G194" s="53">
        <f>F194/F188</f>
        <v>4.5672976225831156E-2</v>
      </c>
      <c r="H194" s="250"/>
    </row>
    <row r="195" spans="1:9" x14ac:dyDescent="0.3">
      <c r="A195" s="11" t="s">
        <v>1348</v>
      </c>
      <c r="B195" s="14">
        <f>'Ref. ACS-5-YR'!H907</f>
        <v>147</v>
      </c>
      <c r="C195" s="53">
        <f>B195/B188</f>
        <v>7.8989790435249868E-2</v>
      </c>
      <c r="D195" s="14">
        <f>'Ref. ACS-5-YR'!R907</f>
        <v>487</v>
      </c>
      <c r="E195" s="53">
        <f>D195/D188</f>
        <v>5.3079019073569482E-2</v>
      </c>
      <c r="F195" s="14">
        <f>'Ref. ACS-5-YR'!AB907</f>
        <v>133947</v>
      </c>
      <c r="G195" s="53">
        <f>F195/F188</f>
        <v>4.1873485783953605E-2</v>
      </c>
      <c r="H195" s="250"/>
    </row>
    <row r="196" spans="1:9" x14ac:dyDescent="0.3">
      <c r="A196" s="11" t="s">
        <v>1349</v>
      </c>
      <c r="B196" s="14">
        <f>'Ref. ACS-5-YR'!H908</f>
        <v>62</v>
      </c>
      <c r="C196" s="53">
        <f>B196/B188</f>
        <v>3.3315421816227833E-2</v>
      </c>
      <c r="D196" s="14">
        <f>'Ref. ACS-5-YR'!R908</f>
        <v>400</v>
      </c>
      <c r="E196" s="53">
        <f>D196/D188</f>
        <v>4.3596730245231606E-2</v>
      </c>
      <c r="F196" s="14">
        <f>'Ref. ACS-5-YR'!AB908</f>
        <v>124511</v>
      </c>
      <c r="G196" s="53">
        <f>F196/F188</f>
        <v>3.892367569595323E-2</v>
      </c>
      <c r="H196" s="250"/>
    </row>
    <row r="197" spans="1:9" x14ac:dyDescent="0.3">
      <c r="A197" s="11" t="s">
        <v>1350</v>
      </c>
      <c r="B197" s="14">
        <f>'Ref. ACS-5-YR'!H909</f>
        <v>33</v>
      </c>
      <c r="C197" s="53">
        <f>B197/B188</f>
        <v>1.7732401934443847E-2</v>
      </c>
      <c r="D197" s="14">
        <f>'Ref. ACS-5-YR'!R909</f>
        <v>402</v>
      </c>
      <c r="E197" s="53">
        <f>D197/D188</f>
        <v>4.3814713896457767E-2</v>
      </c>
      <c r="F197" s="14">
        <f>'Ref. ACS-5-YR'!AB909</f>
        <v>116059</v>
      </c>
      <c r="G197" s="53">
        <f>F197/F188</f>
        <v>3.6281476155493382E-2</v>
      </c>
      <c r="H197" s="250"/>
    </row>
    <row r="198" spans="1:9" x14ac:dyDescent="0.3">
      <c r="A198" s="11" t="s">
        <v>1351</v>
      </c>
      <c r="B198" s="14">
        <f>'Ref. ACS-5-YR'!H910</f>
        <v>104</v>
      </c>
      <c r="C198" s="53">
        <f>B198/B188</f>
        <v>5.5883933369156369E-2</v>
      </c>
      <c r="D198" s="14">
        <f>'Ref. ACS-5-YR'!R910</f>
        <v>516</v>
      </c>
      <c r="E198" s="53">
        <f>D198/D188</f>
        <v>5.6239782016348772E-2</v>
      </c>
      <c r="F198" s="14">
        <f>'Ref. ACS-5-YR'!AB910</f>
        <v>216099</v>
      </c>
      <c r="G198" s="53">
        <f>F198/F188</f>
        <v>6.7555215155446491E-2</v>
      </c>
      <c r="H198" s="250"/>
    </row>
    <row r="199" spans="1:9" x14ac:dyDescent="0.3">
      <c r="A199" s="11" t="s">
        <v>1352</v>
      </c>
      <c r="B199" s="14">
        <f>'Ref. ACS-5-YR'!H911</f>
        <v>241</v>
      </c>
      <c r="C199" s="53">
        <f>B199/B188</f>
        <v>0.12950026867275657</v>
      </c>
      <c r="D199" s="14">
        <f>'Ref. ACS-5-YR'!R911</f>
        <v>1163</v>
      </c>
      <c r="E199" s="53">
        <f>D199/D188</f>
        <v>0.12675749318801091</v>
      </c>
      <c r="F199" s="14">
        <f>'Ref. ACS-5-YR'!AB911</f>
        <v>279893</v>
      </c>
      <c r="G199" s="53">
        <f>F199/F188</f>
        <v>8.7498007096300234E-2</v>
      </c>
      <c r="H199" s="250"/>
    </row>
    <row r="200" spans="1:9" x14ac:dyDescent="0.3">
      <c r="A200" s="11" t="s">
        <v>1353</v>
      </c>
      <c r="B200" s="14">
        <f>'Ref. ACS-5-YR'!H912</f>
        <v>275</v>
      </c>
      <c r="C200" s="53">
        <f>B200/B188</f>
        <v>0.14777001612036539</v>
      </c>
      <c r="D200" s="14">
        <f>'Ref. ACS-5-YR'!R912</f>
        <v>1061</v>
      </c>
      <c r="E200" s="53">
        <f>D200/D188</f>
        <v>0.11564032697547684</v>
      </c>
      <c r="F200" s="14">
        <f>'Ref. ACS-5-YR'!AB912</f>
        <v>355361</v>
      </c>
      <c r="G200" s="53">
        <f>F200/F188</f>
        <v>0.111090235553402</v>
      </c>
      <c r="H200" s="250"/>
    </row>
    <row r="201" spans="1:9" x14ac:dyDescent="0.3">
      <c r="A201" s="11" t="s">
        <v>1354</v>
      </c>
      <c r="B201" s="14">
        <f>'Ref. ACS-5-YR'!H913</f>
        <v>144</v>
      </c>
      <c r="C201" s="53">
        <f>B201/B188</f>
        <v>7.7377753895754964E-2</v>
      </c>
      <c r="D201" s="14">
        <f>'Ref. ACS-5-YR'!R913</f>
        <v>569</v>
      </c>
      <c r="E201" s="53">
        <f>D201/D188</f>
        <v>6.2016348773841962E-2</v>
      </c>
      <c r="F201" s="14">
        <f>'Ref. ACS-5-YR'!AB913</f>
        <v>256255</v>
      </c>
      <c r="G201" s="53">
        <f>F201/F188</f>
        <v>8.0108476483736341E-2</v>
      </c>
      <c r="H201" s="250"/>
    </row>
    <row r="202" spans="1:9" x14ac:dyDescent="0.3">
      <c r="A202" s="11" t="s">
        <v>1355</v>
      </c>
      <c r="B202" s="14">
        <f>'Ref. ACS-5-YR'!H914</f>
        <v>101</v>
      </c>
      <c r="C202" s="53">
        <f>B202/B188</f>
        <v>5.4271896829661471E-2</v>
      </c>
      <c r="D202" s="14">
        <f>'Ref. ACS-5-YR'!R914</f>
        <v>452</v>
      </c>
      <c r="E202" s="53">
        <f>D202/D188</f>
        <v>4.9264305177111715E-2</v>
      </c>
      <c r="F202" s="14">
        <f>'Ref. ACS-5-YR'!AB914</f>
        <v>170039</v>
      </c>
      <c r="G202" s="53">
        <f>F202/F188</f>
        <v>5.3156290541913502E-2</v>
      </c>
      <c r="H202" s="250"/>
    </row>
    <row r="203" spans="1:9" x14ac:dyDescent="0.3">
      <c r="A203" s="11" t="s">
        <v>1356</v>
      </c>
      <c r="B203" s="14">
        <f>'Ref. ACS-5-YR'!H915</f>
        <v>136</v>
      </c>
      <c r="C203" s="53">
        <f>B203/B188</f>
        <v>7.3078989790435256E-2</v>
      </c>
      <c r="D203" s="14">
        <f>'Ref. ACS-5-YR'!R915</f>
        <v>299</v>
      </c>
      <c r="E203" s="53">
        <f>D203/D188</f>
        <v>3.2588555858310629E-2</v>
      </c>
      <c r="F203" s="14">
        <f>'Ref. ACS-5-YR'!AB915</f>
        <v>205551</v>
      </c>
      <c r="G203" s="53">
        <f>F203/F188</f>
        <v>6.4257780139737722E-2</v>
      </c>
      <c r="H203" s="250"/>
    </row>
    <row r="204" spans="1:9" x14ac:dyDescent="0.3">
      <c r="A204" s="11" t="s">
        <v>1357</v>
      </c>
      <c r="B204" s="14">
        <f>'Ref. ACS-5-YR'!H916</f>
        <v>70</v>
      </c>
      <c r="C204" s="53">
        <f>B204/B188</f>
        <v>3.7614185921547555E-2</v>
      </c>
      <c r="D204" s="14">
        <f>'Ref. ACS-5-YR'!R916</f>
        <v>271</v>
      </c>
      <c r="E204" s="53">
        <f>D204/D188</f>
        <v>2.9536784741144413E-2</v>
      </c>
      <c r="F204" s="14">
        <f>'Ref. ACS-5-YR'!AB916</f>
        <v>271612</v>
      </c>
      <c r="G204" s="53">
        <f>F204/F188</f>
        <v>8.4909264266845905E-2</v>
      </c>
      <c r="H204" s="250"/>
    </row>
    <row r="205" spans="1:9" x14ac:dyDescent="0.3">
      <c r="A205" s="45" t="s">
        <v>1361</v>
      </c>
    </row>
    <row r="206" spans="1:9" x14ac:dyDescent="0.3">
      <c r="A206" s="45"/>
      <c r="I206" s="24" t="str">
        <f>A205</f>
        <v>Source: U.S. Census Bureau, ACS16-20 (5-year Estimates), Table B19037</v>
      </c>
    </row>
    <row r="208" spans="1:9" x14ac:dyDescent="0.3">
      <c r="A208" s="1" t="s">
        <v>1362</v>
      </c>
      <c r="C208" s="96" t="s">
        <v>172</v>
      </c>
      <c r="D208" s="96"/>
      <c r="E208" s="96" t="s">
        <v>172</v>
      </c>
      <c r="F208" s="96"/>
      <c r="G208" s="96" t="s">
        <v>172</v>
      </c>
      <c r="H208" s="256"/>
      <c r="I208" s="59" t="s">
        <v>1363</v>
      </c>
    </row>
    <row r="209" spans="1:9" ht="28.8" x14ac:dyDescent="0.3">
      <c r="A209" s="46" t="s">
        <v>165</v>
      </c>
      <c r="B209" s="58" t="str">
        <f>B3</f>
        <v>Unincorporated Kings County</v>
      </c>
      <c r="C209" s="58" t="str">
        <f>B3</f>
        <v>Unincorporated Kings County</v>
      </c>
      <c r="D209" s="58" t="str">
        <f>B4</f>
        <v>Kings County</v>
      </c>
      <c r="E209" s="58" t="str">
        <f>B4</f>
        <v>Kings County</v>
      </c>
      <c r="F209" s="58" t="s">
        <v>166</v>
      </c>
      <c r="G209" s="58" t="s">
        <v>166</v>
      </c>
      <c r="H209" s="249"/>
    </row>
    <row r="210" spans="1:9" x14ac:dyDescent="0.3">
      <c r="A210" s="11" t="s">
        <v>173</v>
      </c>
      <c r="B210" s="14">
        <f>B211+B215</f>
        <v>1861</v>
      </c>
      <c r="C210" s="53"/>
      <c r="D210" s="14">
        <f>D211+D215</f>
        <v>9175</v>
      </c>
      <c r="E210" s="53"/>
      <c r="F210" s="14">
        <f>F211+F215</f>
        <v>3198850</v>
      </c>
      <c r="G210" s="53"/>
      <c r="H210" s="250"/>
    </row>
    <row r="211" spans="1:9" x14ac:dyDescent="0.3">
      <c r="A211" s="11" t="s">
        <v>1364</v>
      </c>
      <c r="B211" s="14">
        <f>SUM(B212:B214)</f>
        <v>1415</v>
      </c>
      <c r="C211" s="53">
        <f>B211/B210</f>
        <v>0.76034390112842554</v>
      </c>
      <c r="D211" s="14">
        <f>SUM(D212:D214)</f>
        <v>6917</v>
      </c>
      <c r="E211" s="53">
        <f>D211/D210</f>
        <v>0.7538964577656676</v>
      </c>
      <c r="F211" s="14">
        <f>SUM(F212:F214)</f>
        <v>2340689</v>
      </c>
      <c r="G211" s="53">
        <f>F211/F210</f>
        <v>0.7317282773496725</v>
      </c>
      <c r="H211" s="250"/>
    </row>
    <row r="212" spans="1:9" x14ac:dyDescent="0.3">
      <c r="A212" s="11" t="s">
        <v>1365</v>
      </c>
      <c r="B212" s="14">
        <f>'Ref. ACS-5-YR'!H1007</f>
        <v>839</v>
      </c>
      <c r="C212" s="53">
        <f>B212/B211</f>
        <v>0.59293286219081276</v>
      </c>
      <c r="D212" s="14">
        <f>'Ref. ACS-5-YR'!R1007</f>
        <v>3960</v>
      </c>
      <c r="E212" s="53">
        <f>D212/D211</f>
        <v>0.57250252999855433</v>
      </c>
      <c r="F212" s="14">
        <f>'Ref. ACS-5-YR'!AB1007</f>
        <v>1350393</v>
      </c>
      <c r="G212" s="53">
        <f>F212/F211</f>
        <v>0.57692115441222647</v>
      </c>
      <c r="H212" s="250"/>
    </row>
    <row r="213" spans="1:9" x14ac:dyDescent="0.3">
      <c r="A213" s="11" t="s">
        <v>1366</v>
      </c>
      <c r="B213" s="14">
        <f>'Ref. ACS-5-YR'!H1008</f>
        <v>448</v>
      </c>
      <c r="C213" s="53">
        <f>B213/B211</f>
        <v>0.31660777385159011</v>
      </c>
      <c r="D213" s="14">
        <f>'Ref. ACS-5-YR'!R1008</f>
        <v>2141</v>
      </c>
      <c r="E213" s="53">
        <f>D213/D211</f>
        <v>0.30952725169871331</v>
      </c>
      <c r="F213" s="14">
        <f>'Ref. ACS-5-YR'!AB1008</f>
        <v>688443</v>
      </c>
      <c r="G213" s="53">
        <f>F213/F211</f>
        <v>0.29411980831285145</v>
      </c>
      <c r="H213" s="250"/>
    </row>
    <row r="214" spans="1:9" x14ac:dyDescent="0.3">
      <c r="A214" s="11" t="s">
        <v>1367</v>
      </c>
      <c r="B214" s="14">
        <f>'Ref. ACS-5-YR'!H1009</f>
        <v>128</v>
      </c>
      <c r="C214" s="53">
        <f>B214/B211</f>
        <v>9.0459363957597169E-2</v>
      </c>
      <c r="D214" s="14">
        <f>'Ref. ACS-5-YR'!R1009</f>
        <v>816</v>
      </c>
      <c r="E214" s="53">
        <f>D214/D211</f>
        <v>0.1179702183027324</v>
      </c>
      <c r="F214" s="14">
        <f>'Ref. ACS-5-YR'!AB1009</f>
        <v>301853</v>
      </c>
      <c r="G214" s="53">
        <f>F214/F211</f>
        <v>0.12895903727492206</v>
      </c>
      <c r="H214" s="250"/>
    </row>
    <row r="215" spans="1:9" x14ac:dyDescent="0.3">
      <c r="A215" s="11" t="s">
        <v>1368</v>
      </c>
      <c r="B215" s="14">
        <f>SUM(B216:B218)</f>
        <v>446</v>
      </c>
      <c r="C215" s="53">
        <f>B215/B210</f>
        <v>0.23965609887157444</v>
      </c>
      <c r="D215" s="14">
        <f>SUM(D216:D218)</f>
        <v>2258</v>
      </c>
      <c r="E215" s="53">
        <f>D215/D210</f>
        <v>0.24610354223433242</v>
      </c>
      <c r="F215" s="14">
        <f>SUM(F216:F218)</f>
        <v>858161</v>
      </c>
      <c r="G215" s="53">
        <f>F215/F210</f>
        <v>0.26827172265032745</v>
      </c>
      <c r="H215" s="250"/>
    </row>
    <row r="216" spans="1:9" x14ac:dyDescent="0.3">
      <c r="A216" s="11" t="s">
        <v>1365</v>
      </c>
      <c r="B216" s="14">
        <f>'Ref. ACS-5-YR'!H1017</f>
        <v>291</v>
      </c>
      <c r="C216" s="53">
        <f>B216/B215</f>
        <v>0.65246636771300448</v>
      </c>
      <c r="D216" s="14">
        <f>'Ref. ACS-5-YR'!R1017</f>
        <v>1470</v>
      </c>
      <c r="E216" s="53">
        <f>D216/D215</f>
        <v>0.65101860053144378</v>
      </c>
      <c r="F216" s="14">
        <f>'Ref. ACS-5-YR'!AB1017</f>
        <v>484266</v>
      </c>
      <c r="G216" s="53">
        <f>F216/F215</f>
        <v>0.56430669769425545</v>
      </c>
      <c r="H216" s="250"/>
    </row>
    <row r="217" spans="1:9" x14ac:dyDescent="0.3">
      <c r="A217" s="11" t="s">
        <v>1366</v>
      </c>
      <c r="B217" s="14">
        <f>'Ref. ACS-5-YR'!H1018</f>
        <v>130</v>
      </c>
      <c r="C217" s="53">
        <f>B217/B215</f>
        <v>0.2914798206278027</v>
      </c>
      <c r="D217" s="14">
        <f>'Ref. ACS-5-YR'!R1018</f>
        <v>644</v>
      </c>
      <c r="E217" s="53">
        <f>D217/D215</f>
        <v>0.28520814880425155</v>
      </c>
      <c r="F217" s="14">
        <f>'Ref. ACS-5-YR'!AB1018</f>
        <v>234067</v>
      </c>
      <c r="G217" s="53">
        <f>F217/F215</f>
        <v>0.27275418015966701</v>
      </c>
      <c r="H217" s="250"/>
    </row>
    <row r="218" spans="1:9" x14ac:dyDescent="0.3">
      <c r="A218" s="11" t="s">
        <v>1367</v>
      </c>
      <c r="B218" s="14">
        <f>'Ref. ACS-5-YR'!H1019</f>
        <v>25</v>
      </c>
      <c r="C218" s="53">
        <f>B218/B215</f>
        <v>5.6053811659192827E-2</v>
      </c>
      <c r="D218" s="14">
        <f>'Ref. ACS-5-YR'!R1019</f>
        <v>144</v>
      </c>
      <c r="E218" s="53">
        <f>D218/D215</f>
        <v>6.3773250664304698E-2</v>
      </c>
      <c r="F218" s="14">
        <f>'Ref. ACS-5-YR'!AB1019</f>
        <v>139828</v>
      </c>
      <c r="G218" s="53">
        <f>F218/F215</f>
        <v>0.16293912214607748</v>
      </c>
      <c r="H218" s="250"/>
    </row>
    <row r="219" spans="1:9" x14ac:dyDescent="0.3">
      <c r="A219" s="45" t="s">
        <v>1369</v>
      </c>
    </row>
    <row r="222" spans="1:9" x14ac:dyDescent="0.3">
      <c r="I222" s="24" t="str">
        <f>A219</f>
        <v>Source: U.S. Census Bureau, ACS16-20 (5-year Estimates), Table B25007</v>
      </c>
    </row>
    <row r="223" spans="1:9" x14ac:dyDescent="0.3">
      <c r="A223" s="1" t="s">
        <v>1370</v>
      </c>
    </row>
    <row r="224" spans="1:9" ht="28.8" x14ac:dyDescent="0.3">
      <c r="A224" s="46"/>
      <c r="B224" s="58" t="s">
        <v>1371</v>
      </c>
      <c r="C224" s="58" t="s">
        <v>1326</v>
      </c>
      <c r="D224" s="58" t="s">
        <v>1371</v>
      </c>
      <c r="E224" s="58" t="s">
        <v>1326</v>
      </c>
      <c r="F224" s="58" t="s">
        <v>1371</v>
      </c>
      <c r="G224" s="58" t="s">
        <v>1326</v>
      </c>
      <c r="I224" s="59" t="s">
        <v>1372</v>
      </c>
    </row>
    <row r="225" spans="1:9" x14ac:dyDescent="0.3">
      <c r="A225" s="46" t="s">
        <v>165</v>
      </c>
      <c r="B225" s="131">
        <v>2010</v>
      </c>
      <c r="C225" s="131">
        <v>2010</v>
      </c>
      <c r="D225" s="131">
        <v>2015</v>
      </c>
      <c r="E225" s="131">
        <v>2015</v>
      </c>
      <c r="F225" s="131">
        <v>2020</v>
      </c>
      <c r="G225" s="131">
        <v>2020</v>
      </c>
    </row>
    <row r="226" spans="1:9" x14ac:dyDescent="0.3">
      <c r="A226" s="11" t="str">
        <f>B3</f>
        <v>Unincorporated Kings County</v>
      </c>
      <c r="B226" s="61">
        <f>SUM('Ref. ACS-5-YR'!B1017:B1019)</f>
        <v>392</v>
      </c>
      <c r="C226" s="61">
        <f>SUM('Ref. ACS-5-YR'!B1007:B1009)</f>
        <v>1354</v>
      </c>
      <c r="D226" s="61">
        <f>SUM('Ref. ACS-5-YR'!E1017:E1019)</f>
        <v>381</v>
      </c>
      <c r="E226" s="14">
        <f>SUM('Ref. ACS-5-YR'!E1007:E1009)</f>
        <v>1434</v>
      </c>
      <c r="F226" s="14">
        <f>SUM('Ref. ACS-5-YR'!H1017:H1019)</f>
        <v>446</v>
      </c>
      <c r="G226" s="14">
        <f>SUM('Ref. ACS-5-YR'!H1007:H1009)</f>
        <v>1415</v>
      </c>
    </row>
    <row r="227" spans="1:9" x14ac:dyDescent="0.3">
      <c r="A227" s="11" t="str">
        <f>B3</f>
        <v>Unincorporated Kings County</v>
      </c>
      <c r="B227" s="5">
        <f>B226/(B226+C226)</f>
        <v>0.22451317296678122</v>
      </c>
      <c r="C227" s="5">
        <f>C226/(B226+C226)</f>
        <v>0.77548682703321881</v>
      </c>
      <c r="D227" s="5">
        <f>D226/(D226+E226)</f>
        <v>0.20991735537190082</v>
      </c>
      <c r="E227" s="5">
        <f>E226/(D226+E226)</f>
        <v>0.79008264462809918</v>
      </c>
      <c r="F227" s="5">
        <f>F226/(F226+G226)</f>
        <v>0.23965609887157444</v>
      </c>
      <c r="G227" s="5">
        <f>G226/(F226+G226)</f>
        <v>0.76034390112842554</v>
      </c>
    </row>
    <row r="228" spans="1:9" x14ac:dyDescent="0.3">
      <c r="A228" s="11" t="str">
        <f>B4</f>
        <v>Kings County</v>
      </c>
      <c r="B228" s="61">
        <f>SUM('Ref. ACS-5-YR'!L1017:L1019)</f>
        <v>1654</v>
      </c>
      <c r="C228" s="61">
        <f>SUM('Ref. ACS-5-YR'!L1007:L1009)</f>
        <v>5193</v>
      </c>
      <c r="D228" s="61">
        <f>SUM('Ref. ACS-5-YR'!O1017:O1019)</f>
        <v>1815</v>
      </c>
      <c r="E228" s="14">
        <f>SUM('Ref. ACS-5-YR'!O1007:O1009)</f>
        <v>5586</v>
      </c>
      <c r="F228" s="14">
        <f>SUM('Ref. ACS-5-YR'!R1017:R1019)</f>
        <v>2258</v>
      </c>
      <c r="G228" s="14">
        <f>SUM('Ref. ACS-5-YR'!R1007:R1009)</f>
        <v>6917</v>
      </c>
    </row>
    <row r="229" spans="1:9" x14ac:dyDescent="0.3">
      <c r="A229" s="11" t="str">
        <f>B4</f>
        <v>Kings County</v>
      </c>
      <c r="B229" s="5">
        <f>B228/(B228+C228)</f>
        <v>0.24156564918942602</v>
      </c>
      <c r="C229" s="5">
        <f>C228/(B228+C228)</f>
        <v>0.75843435081057398</v>
      </c>
      <c r="D229" s="5">
        <f>D228/(D228+E228)</f>
        <v>0.24523713011755169</v>
      </c>
      <c r="E229" s="5">
        <f>E228/(D228+E228)</f>
        <v>0.75476286988244834</v>
      </c>
      <c r="F229" s="5">
        <f>F228/(F228+G228)</f>
        <v>0.24610354223433242</v>
      </c>
      <c r="G229" s="5">
        <f>G228/(F228+G228)</f>
        <v>0.7538964577656676</v>
      </c>
    </row>
    <row r="230" spans="1:9" x14ac:dyDescent="0.3">
      <c r="A230" s="11" t="s">
        <v>166</v>
      </c>
      <c r="B230" s="61">
        <f>SUM('Ref. ACS-5-YR'!V1017:V1019)</f>
        <v>605590</v>
      </c>
      <c r="C230" s="61">
        <f>SUM('Ref. ACS-5-YR'!V1007:V1009)</f>
        <v>1764836</v>
      </c>
      <c r="D230" s="61">
        <f>SUM('Ref. ACS-5-YR'!Y1017:Y1019)</f>
        <v>737696</v>
      </c>
      <c r="E230" s="14">
        <f>SUM('Ref. ACS-5-YR'!Y1007:Y1009)</f>
        <v>2005660</v>
      </c>
      <c r="F230" s="14">
        <f>SUM('Ref. ACS-5-YR'!AB1017:AB1019)</f>
        <v>858161</v>
      </c>
      <c r="G230" s="14">
        <f>SUM('Ref. ACS-5-YR'!AB1007:AB1009)</f>
        <v>2340689</v>
      </c>
    </row>
    <row r="231" spans="1:9" x14ac:dyDescent="0.3">
      <c r="A231" s="11" t="s">
        <v>166</v>
      </c>
      <c r="B231" s="5">
        <f>B230/(B230+C230)</f>
        <v>0.25547728551745552</v>
      </c>
      <c r="C231" s="5">
        <f>C230/(B230+C230)</f>
        <v>0.74452271448254448</v>
      </c>
      <c r="D231" s="5">
        <f>D230/(D230+E230)</f>
        <v>0.26890275997719582</v>
      </c>
      <c r="E231" s="5">
        <f>E230/(D230+E230)</f>
        <v>0.73109724002280418</v>
      </c>
      <c r="F231" s="5">
        <f>F230/(F230+G230)</f>
        <v>0.26827172265032745</v>
      </c>
      <c r="G231" s="5">
        <f>G230/(F230+G230)</f>
        <v>0.7317282773496725</v>
      </c>
    </row>
    <row r="232" spans="1:9" x14ac:dyDescent="0.3">
      <c r="A232" s="45" t="s">
        <v>1373</v>
      </c>
    </row>
    <row r="239" spans="1:9" x14ac:dyDescent="0.3">
      <c r="I239" s="24" t="str">
        <f>A232</f>
        <v>Source: U.S. Census Bureau, ACS 06-10, 11-15, 16-20 (5-year Estimates), Table B25007</v>
      </c>
    </row>
    <row r="242" spans="1:10" x14ac:dyDescent="0.3">
      <c r="A242" s="1" t="s">
        <v>1374</v>
      </c>
      <c r="C242" s="96" t="s">
        <v>172</v>
      </c>
      <c r="D242" s="96"/>
      <c r="E242" s="96" t="s">
        <v>172</v>
      </c>
      <c r="F242" s="96"/>
      <c r="G242" s="96" t="s">
        <v>172</v>
      </c>
      <c r="I242" s="59" t="s">
        <v>1375</v>
      </c>
    </row>
    <row r="243" spans="1:10" ht="28.8" x14ac:dyDescent="0.3">
      <c r="A243" s="75"/>
      <c r="B243" s="58" t="str">
        <f>Housing!B3</f>
        <v>Unincorporated Kings County</v>
      </c>
      <c r="C243" s="58" t="str">
        <f>Housing!B3</f>
        <v>Unincorporated Kings County</v>
      </c>
      <c r="D243" s="58" t="str">
        <f>Housing!B4</f>
        <v>Kings County</v>
      </c>
      <c r="E243" s="58" t="str">
        <f>Housing!B4</f>
        <v>Kings County</v>
      </c>
      <c r="F243" s="58" t="s">
        <v>166</v>
      </c>
      <c r="G243" s="58" t="s">
        <v>166</v>
      </c>
      <c r="H243" s="251"/>
      <c r="I243" s="40"/>
      <c r="J243" s="56"/>
    </row>
    <row r="244" spans="1:10" x14ac:dyDescent="0.3">
      <c r="A244" s="11" t="s">
        <v>1376</v>
      </c>
      <c r="B244" s="14">
        <f>'Ref. ACS-5-YR'!H1023</f>
        <v>9244</v>
      </c>
      <c r="C244" s="53"/>
      <c r="D244" s="14">
        <f>'Ref. ACS-5-YR'!R1023</f>
        <v>43604</v>
      </c>
      <c r="E244" s="53"/>
      <c r="F244" s="14">
        <f>'Ref. ACS-5-YR'!AB1023</f>
        <v>13103114</v>
      </c>
      <c r="G244" s="53"/>
      <c r="H244" s="250"/>
      <c r="I244" s="79"/>
      <c r="J244" s="52"/>
    </row>
    <row r="245" spans="1:10" x14ac:dyDescent="0.3">
      <c r="A245" s="7" t="s">
        <v>1377</v>
      </c>
      <c r="B245" s="100">
        <f t="shared" ref="B245:G245" si="3">SUM(B246:B248)</f>
        <v>1978</v>
      </c>
      <c r="C245" s="101">
        <f t="shared" si="3"/>
        <v>0.21397663349199481</v>
      </c>
      <c r="D245" s="100">
        <f t="shared" si="3"/>
        <v>8315</v>
      </c>
      <c r="E245" s="101">
        <f t="shared" si="3"/>
        <v>0.19069351435648105</v>
      </c>
      <c r="F245" s="100">
        <f t="shared" si="3"/>
        <v>1809518</v>
      </c>
      <c r="G245" s="101">
        <f t="shared" si="3"/>
        <v>0.13700000000000001</v>
      </c>
      <c r="H245" s="250"/>
      <c r="I245" s="79"/>
      <c r="J245" s="52"/>
    </row>
    <row r="246" spans="1:10" x14ac:dyDescent="0.3">
      <c r="A246" s="7" t="s">
        <v>1319</v>
      </c>
      <c r="B246" s="100">
        <f t="shared" ref="B246:G248" si="4">B254+B262</f>
        <v>1190</v>
      </c>
      <c r="C246" s="101">
        <f t="shared" si="4"/>
        <v>0.12873215058416271</v>
      </c>
      <c r="D246" s="100">
        <f t="shared" si="4"/>
        <v>4968</v>
      </c>
      <c r="E246" s="101">
        <f t="shared" si="4"/>
        <v>0.11393450142188791</v>
      </c>
      <c r="F246" s="100">
        <f t="shared" si="4"/>
        <v>1025856</v>
      </c>
      <c r="G246" s="101">
        <f t="shared" si="4"/>
        <v>7.8E-2</v>
      </c>
      <c r="H246" s="250"/>
      <c r="I246" s="79"/>
      <c r="J246" s="52"/>
    </row>
    <row r="247" spans="1:10" x14ac:dyDescent="0.3">
      <c r="A247" s="7" t="s">
        <v>1320</v>
      </c>
      <c r="B247" s="100">
        <f t="shared" si="4"/>
        <v>413</v>
      </c>
      <c r="C247" s="101">
        <f t="shared" si="4"/>
        <v>4.4677628732150587E-2</v>
      </c>
      <c r="D247" s="100">
        <f t="shared" si="4"/>
        <v>2216</v>
      </c>
      <c r="E247" s="101">
        <f t="shared" si="4"/>
        <v>5.0821025593982203E-2</v>
      </c>
      <c r="F247" s="100">
        <f t="shared" si="4"/>
        <v>440129</v>
      </c>
      <c r="G247" s="101">
        <f t="shared" si="4"/>
        <v>3.3000000000000002E-2</v>
      </c>
      <c r="H247" s="250"/>
      <c r="I247" s="79"/>
      <c r="J247" s="52"/>
    </row>
    <row r="248" spans="1:10" x14ac:dyDescent="0.3">
      <c r="A248" s="7" t="s">
        <v>1378</v>
      </c>
      <c r="B248" s="100">
        <f t="shared" si="4"/>
        <v>375</v>
      </c>
      <c r="C248" s="101">
        <f t="shared" si="4"/>
        <v>4.0566854175681524E-2</v>
      </c>
      <c r="D248" s="100">
        <f t="shared" si="4"/>
        <v>1131</v>
      </c>
      <c r="E248" s="101">
        <f t="shared" si="4"/>
        <v>2.5937987340610952E-2</v>
      </c>
      <c r="F248" s="100">
        <f t="shared" si="4"/>
        <v>343533</v>
      </c>
      <c r="G248" s="101">
        <f t="shared" si="4"/>
        <v>2.5999999999999999E-2</v>
      </c>
      <c r="H248" s="250"/>
      <c r="I248" s="79"/>
      <c r="J248" s="52"/>
    </row>
    <row r="249" spans="1:10" x14ac:dyDescent="0.3">
      <c r="A249" s="11" t="s">
        <v>1379</v>
      </c>
      <c r="B249" s="14">
        <f>'Ref. ACS-5-YR'!H1024</f>
        <v>4298</v>
      </c>
      <c r="C249" s="53">
        <f>'Ref. ACS-5-YR'!I1024</f>
        <v>0.4649502379922108</v>
      </c>
      <c r="D249" s="14">
        <f>'Ref. ACS-5-YR'!R1024</f>
        <v>23368</v>
      </c>
      <c r="E249" s="53">
        <f>'Ref. ACS-5-YR'!S1024</f>
        <v>0.53591413631776896</v>
      </c>
      <c r="F249" s="14">
        <f>'Ref. ACS-5-YR'!AB1024</f>
        <v>7241318</v>
      </c>
      <c r="G249" s="53">
        <f>'Ref. ACS-5-YR'!AC1024</f>
        <v>0.55300000000000005</v>
      </c>
      <c r="H249" s="250"/>
      <c r="I249" s="79"/>
      <c r="J249" s="52"/>
    </row>
    <row r="250" spans="1:10" x14ac:dyDescent="0.3">
      <c r="A250" s="11" t="s">
        <v>1323</v>
      </c>
      <c r="B250" s="14">
        <f>'Ref. ACS-5-YR'!H1025</f>
        <v>733</v>
      </c>
      <c r="C250" s="53">
        <f>'Ref. ACS-5-YR'!I1025</f>
        <v>7.9294677628732158E-2</v>
      </c>
      <c r="D250" s="14">
        <f>'Ref. ACS-5-YR'!R1025</f>
        <v>3694</v>
      </c>
      <c r="E250" s="53">
        <f>'Ref. ACS-5-YR'!S1025</f>
        <v>8.4716998440510047E-2</v>
      </c>
      <c r="F250" s="14">
        <f>'Ref. ACS-5-YR'!AB1025</f>
        <v>1416913</v>
      </c>
      <c r="G250" s="53">
        <f>'Ref. ACS-5-YR'!AC1025</f>
        <v>0.108</v>
      </c>
      <c r="H250" s="250"/>
      <c r="I250" s="79"/>
      <c r="J250" s="52"/>
    </row>
    <row r="251" spans="1:10" x14ac:dyDescent="0.3">
      <c r="A251" s="11" t="s">
        <v>1316</v>
      </c>
      <c r="B251" s="14">
        <f>'Ref. ACS-5-YR'!H1026</f>
        <v>1326</v>
      </c>
      <c r="C251" s="53">
        <f>'Ref. ACS-5-YR'!I1026</f>
        <v>0.14344439636520998</v>
      </c>
      <c r="D251" s="14">
        <f>'Ref. ACS-5-YR'!R1026</f>
        <v>7071</v>
      </c>
      <c r="E251" s="53">
        <f>'Ref. ACS-5-YR'!S1026</f>
        <v>0.16216402164938998</v>
      </c>
      <c r="F251" s="14">
        <f>'Ref. ACS-5-YR'!AB1026</f>
        <v>2403865</v>
      </c>
      <c r="G251" s="53">
        <f>'Ref. ACS-5-YR'!AC1026</f>
        <v>0.183</v>
      </c>
      <c r="H251" s="250"/>
      <c r="I251" s="79"/>
      <c r="J251" s="52"/>
    </row>
    <row r="252" spans="1:10" x14ac:dyDescent="0.3">
      <c r="A252" s="11" t="s">
        <v>1317</v>
      </c>
      <c r="B252" s="14">
        <f>'Ref. ACS-5-YR'!H1027</f>
        <v>613</v>
      </c>
      <c r="C252" s="53">
        <f>'Ref. ACS-5-YR'!I1027</f>
        <v>6.6313284292514069E-2</v>
      </c>
      <c r="D252" s="14">
        <f>'Ref. ACS-5-YR'!R1027</f>
        <v>4338</v>
      </c>
      <c r="E252" s="53">
        <f>'Ref. ACS-5-YR'!S1027</f>
        <v>9.9486285661865889E-2</v>
      </c>
      <c r="F252" s="14">
        <f>'Ref. ACS-5-YR'!AB1027</f>
        <v>1235833</v>
      </c>
      <c r="G252" s="53">
        <f>'Ref. ACS-5-YR'!AC1027</f>
        <v>9.4E-2</v>
      </c>
      <c r="H252" s="250"/>
      <c r="I252" s="79"/>
      <c r="J252" s="52"/>
    </row>
    <row r="253" spans="1:10" x14ac:dyDescent="0.3">
      <c r="A253" s="11" t="s">
        <v>1318</v>
      </c>
      <c r="B253" s="14">
        <f>'Ref. ACS-5-YR'!H1028</f>
        <v>813</v>
      </c>
      <c r="C253" s="53">
        <f>'Ref. ACS-5-YR'!I1028</f>
        <v>8.7948939852877536E-2</v>
      </c>
      <c r="D253" s="14">
        <f>'Ref. ACS-5-YR'!R1028</f>
        <v>4161</v>
      </c>
      <c r="E253" s="53">
        <f>'Ref. ACS-5-YR'!S1028</f>
        <v>9.542702504357399E-2</v>
      </c>
      <c r="F253" s="14">
        <f>'Ref. ACS-5-YR'!AB1028</f>
        <v>1182987</v>
      </c>
      <c r="G253" s="53">
        <f>'Ref. ACS-5-YR'!AC1028</f>
        <v>0.09</v>
      </c>
      <c r="H253" s="250"/>
      <c r="I253" s="79"/>
      <c r="J253" s="52"/>
    </row>
    <row r="254" spans="1:10" x14ac:dyDescent="0.3">
      <c r="A254" s="11" t="s">
        <v>1319</v>
      </c>
      <c r="B254" s="14">
        <f>'Ref. ACS-5-YR'!H1029</f>
        <v>451</v>
      </c>
      <c r="C254" s="53">
        <f>'Ref. ACS-5-YR'!I1029</f>
        <v>4.8788403288619643E-2</v>
      </c>
      <c r="D254" s="14">
        <f>'Ref. ACS-5-YR'!R1029</f>
        <v>2443</v>
      </c>
      <c r="E254" s="53">
        <f>'Ref. ACS-5-YR'!S1029</f>
        <v>5.6026970002752044E-2</v>
      </c>
      <c r="F254" s="14">
        <f>'Ref. ACS-5-YR'!AB1029</f>
        <v>567528</v>
      </c>
      <c r="G254" s="53">
        <f>'Ref. ACS-5-YR'!AC1029</f>
        <v>4.2999999999999997E-2</v>
      </c>
      <c r="H254" s="250"/>
      <c r="I254" s="79"/>
      <c r="J254" s="52"/>
    </row>
    <row r="255" spans="1:10" x14ac:dyDescent="0.3">
      <c r="A255" s="11" t="s">
        <v>1320</v>
      </c>
      <c r="B255" s="14">
        <f>'Ref. ACS-5-YR'!H1030</f>
        <v>190</v>
      </c>
      <c r="C255" s="53">
        <f>'Ref. ACS-5-YR'!I1030</f>
        <v>2.0553872782345304E-2</v>
      </c>
      <c r="D255" s="14">
        <f>'Ref. ACS-5-YR'!R1030</f>
        <v>1113</v>
      </c>
      <c r="E255" s="53">
        <f>'Ref. ACS-5-YR'!S1030</f>
        <v>2.5525181176038896E-2</v>
      </c>
      <c r="F255" s="14">
        <f>'Ref. ACS-5-YR'!AB1030</f>
        <v>238866</v>
      </c>
      <c r="G255" s="53">
        <f>'Ref. ACS-5-YR'!AC1030</f>
        <v>1.7999999999999999E-2</v>
      </c>
      <c r="H255" s="250"/>
      <c r="I255" s="79"/>
      <c r="J255" s="52"/>
    </row>
    <row r="256" spans="1:10" x14ac:dyDescent="0.3">
      <c r="A256" s="11" t="s">
        <v>1378</v>
      </c>
      <c r="B256" s="14">
        <f>'Ref. ACS-5-YR'!H1031</f>
        <v>172</v>
      </c>
      <c r="C256" s="53">
        <f>'Ref. ACS-5-YR'!I1031</f>
        <v>1.8606663781912593E-2</v>
      </c>
      <c r="D256" s="14">
        <f>'Ref. ACS-5-YR'!R1031</f>
        <v>548</v>
      </c>
      <c r="E256" s="53">
        <f>'Ref. ACS-5-YR'!S1031</f>
        <v>1.2567654343638199E-2</v>
      </c>
      <c r="F256" s="14">
        <f>'Ref. ACS-5-YR'!AB1031</f>
        <v>195326</v>
      </c>
      <c r="G256" s="53">
        <f>'Ref. ACS-5-YR'!AC1031</f>
        <v>1.4999999999999999E-2</v>
      </c>
      <c r="H256" s="250"/>
      <c r="I256" s="79"/>
      <c r="J256" s="52"/>
    </row>
    <row r="257" spans="1:10" x14ac:dyDescent="0.3">
      <c r="A257" s="11" t="s">
        <v>1371</v>
      </c>
      <c r="B257" s="14">
        <f>'Ref. ACS-5-YR'!H1032</f>
        <v>4946</v>
      </c>
      <c r="C257" s="53">
        <f>'Ref. ACS-5-YR'!I1032</f>
        <v>0.53504976200778886</v>
      </c>
      <c r="D257" s="14">
        <f>'Ref. ACS-5-YR'!R1032</f>
        <v>20236</v>
      </c>
      <c r="E257" s="53">
        <f>'Ref. ACS-5-YR'!S1032</f>
        <v>0.46408586368223098</v>
      </c>
      <c r="F257" s="14">
        <f>'Ref. ACS-5-YR'!AB1032</f>
        <v>5861796</v>
      </c>
      <c r="G257" s="53">
        <f>'Ref. ACS-5-YR'!AC1032</f>
        <v>0.44700000000000001</v>
      </c>
      <c r="H257" s="250"/>
      <c r="I257" s="79"/>
      <c r="J257" s="52"/>
    </row>
    <row r="258" spans="1:10" x14ac:dyDescent="0.3">
      <c r="A258" s="11" t="s">
        <v>1323</v>
      </c>
      <c r="B258" s="14">
        <f>'Ref. ACS-5-YR'!H1033</f>
        <v>614</v>
      </c>
      <c r="C258" s="53">
        <f>'Ref. ACS-5-YR'!I1033</f>
        <v>6.6421462570315878E-2</v>
      </c>
      <c r="D258" s="14">
        <f>'Ref. ACS-5-YR'!R1033</f>
        <v>3745</v>
      </c>
      <c r="E258" s="53">
        <f>'Ref. ACS-5-YR'!S1033</f>
        <v>8.5886615906797539E-2</v>
      </c>
      <c r="F258" s="14">
        <f>'Ref. ACS-5-YR'!AB1033</f>
        <v>1697906</v>
      </c>
      <c r="G258" s="53">
        <f>'Ref. ACS-5-YR'!AC1033</f>
        <v>0.13</v>
      </c>
      <c r="H258" s="250"/>
      <c r="I258" s="79"/>
      <c r="J258" s="52"/>
    </row>
    <row r="259" spans="1:10" x14ac:dyDescent="0.3">
      <c r="A259" s="11" t="s">
        <v>1316</v>
      </c>
      <c r="B259" s="14">
        <f>'Ref. ACS-5-YR'!H1034</f>
        <v>1053</v>
      </c>
      <c r="C259" s="53">
        <f>'Ref. ACS-5-YR'!I1034</f>
        <v>0.11391172652531371</v>
      </c>
      <c r="D259" s="14">
        <f>'Ref. ACS-5-YR'!R1034</f>
        <v>4521</v>
      </c>
      <c r="E259" s="53">
        <f>'Ref. ACS-5-YR'!S1034</f>
        <v>0.10368314833501513</v>
      </c>
      <c r="F259" s="14">
        <f>'Ref. ACS-5-YR'!AB1034</f>
        <v>1579529</v>
      </c>
      <c r="G259" s="53">
        <f>'Ref. ACS-5-YR'!AC1034</f>
        <v>0.121</v>
      </c>
      <c r="H259" s="250"/>
      <c r="I259" s="40"/>
      <c r="J259" s="52"/>
    </row>
    <row r="260" spans="1:10" x14ac:dyDescent="0.3">
      <c r="A260" s="11" t="s">
        <v>1317</v>
      </c>
      <c r="B260" s="14">
        <f>'Ref. ACS-5-YR'!H1035</f>
        <v>877</v>
      </c>
      <c r="C260" s="53">
        <f>'Ref. ACS-5-YR'!I1035</f>
        <v>9.4872349632193861E-2</v>
      </c>
      <c r="D260" s="14">
        <f>'Ref. ACS-5-YR'!R1035</f>
        <v>3902</v>
      </c>
      <c r="E260" s="53">
        <f>'Ref. ACS-5-YR'!S1035</f>
        <v>8.9487203008898272E-2</v>
      </c>
      <c r="F260" s="14">
        <f>'Ref. ACS-5-YR'!AB1035</f>
        <v>954485</v>
      </c>
      <c r="G260" s="53">
        <f>'Ref. ACS-5-YR'!AC1035</f>
        <v>7.2999999999999995E-2</v>
      </c>
      <c r="H260" s="250"/>
      <c r="I260" s="40"/>
      <c r="J260" s="52"/>
    </row>
    <row r="261" spans="1:10" x14ac:dyDescent="0.3">
      <c r="A261" s="11" t="s">
        <v>1318</v>
      </c>
      <c r="B261" s="14">
        <f>'Ref. ACS-5-YR'!H1036</f>
        <v>1237</v>
      </c>
      <c r="C261" s="53">
        <f>'Ref. ACS-5-YR'!I1036</f>
        <v>0.13381652964084811</v>
      </c>
      <c r="D261" s="14">
        <f>'Ref. ACS-5-YR'!R1036</f>
        <v>3857</v>
      </c>
      <c r="E261" s="53">
        <f>'Ref. ACS-5-YR'!S1036</f>
        <v>8.8455187597468121E-2</v>
      </c>
      <c r="F261" s="14">
        <f>'Ref. ACS-5-YR'!AB1036</f>
        <v>822078</v>
      </c>
      <c r="G261" s="53">
        <f>'Ref. ACS-5-YR'!AC1036</f>
        <v>6.3E-2</v>
      </c>
      <c r="H261" s="250"/>
      <c r="I261" s="40"/>
      <c r="J261" s="52"/>
    </row>
    <row r="262" spans="1:10" x14ac:dyDescent="0.3">
      <c r="A262" s="11" t="s">
        <v>1319</v>
      </c>
      <c r="B262" s="14">
        <f>'Ref. ACS-5-YR'!H1037</f>
        <v>739</v>
      </c>
      <c r="C262" s="53">
        <f>'Ref. ACS-5-YR'!I1037</f>
        <v>7.9943747295543058E-2</v>
      </c>
      <c r="D262" s="14">
        <f>'Ref. ACS-5-YR'!R1037</f>
        <v>2525</v>
      </c>
      <c r="E262" s="53">
        <f>'Ref. ACS-5-YR'!S1037</f>
        <v>5.7907531419135856E-2</v>
      </c>
      <c r="F262" s="14">
        <f>'Ref. ACS-5-YR'!AB1037</f>
        <v>458328</v>
      </c>
      <c r="G262" s="53">
        <f>'Ref. ACS-5-YR'!AC1037</f>
        <v>3.5000000000000003E-2</v>
      </c>
      <c r="H262" s="250"/>
      <c r="I262" s="40" t="str">
        <f>A265</f>
        <v>Source: U.S. Census Bureau, ACS 16-20 (5-year Estimates), Table B25009</v>
      </c>
      <c r="J262" s="52"/>
    </row>
    <row r="263" spans="1:10" x14ac:dyDescent="0.3">
      <c r="A263" s="11" t="s">
        <v>1320</v>
      </c>
      <c r="B263" s="14">
        <f>'Ref. ACS-5-YR'!H1038</f>
        <v>223</v>
      </c>
      <c r="C263" s="53">
        <f>'Ref. ACS-5-YR'!I1038</f>
        <v>2.412375594980528E-2</v>
      </c>
      <c r="D263" s="14">
        <f>'Ref. ACS-5-YR'!R1038</f>
        <v>1103</v>
      </c>
      <c r="E263" s="53">
        <f>'Ref. ACS-5-YR'!S1038</f>
        <v>2.5295844417943306E-2</v>
      </c>
      <c r="F263" s="14">
        <f>'Ref. ACS-5-YR'!AB1038</f>
        <v>201263</v>
      </c>
      <c r="G263" s="53">
        <f>'Ref. ACS-5-YR'!AC1038</f>
        <v>1.4999999999999999E-2</v>
      </c>
      <c r="H263" s="250"/>
      <c r="I263" s="40"/>
      <c r="J263" s="52"/>
    </row>
    <row r="264" spans="1:10" x14ac:dyDescent="0.3">
      <c r="A264" s="11" t="s">
        <v>1378</v>
      </c>
      <c r="B264" s="14">
        <f>'Ref. ACS-5-YR'!H1039</f>
        <v>203</v>
      </c>
      <c r="C264" s="53">
        <f>'Ref. ACS-5-YR'!I1039</f>
        <v>2.1960190393768932E-2</v>
      </c>
      <c r="D264" s="14">
        <f>'Ref. ACS-5-YR'!R1039</f>
        <v>583</v>
      </c>
      <c r="E264" s="53">
        <f>'Ref. ACS-5-YR'!S1039</f>
        <v>1.3370332996972755E-2</v>
      </c>
      <c r="F264" s="14">
        <f>'Ref. ACS-5-YR'!AB1039</f>
        <v>148207</v>
      </c>
      <c r="G264" s="53">
        <f>'Ref. ACS-5-YR'!AC1039</f>
        <v>1.0999999999999999E-2</v>
      </c>
      <c r="H264" s="250"/>
      <c r="I264" s="40"/>
      <c r="J264" s="52"/>
    </row>
    <row r="265" spans="1:10" x14ac:dyDescent="0.3">
      <c r="A265" t="s">
        <v>1380</v>
      </c>
      <c r="I265" s="40"/>
    </row>
    <row r="266" spans="1:10" x14ac:dyDescent="0.3">
      <c r="I266" s="40"/>
    </row>
    <row r="267" spans="1:10" x14ac:dyDescent="0.3">
      <c r="A267" s="1" t="s">
        <v>1381</v>
      </c>
      <c r="C267" s="96" t="s">
        <v>172</v>
      </c>
      <c r="D267" s="96"/>
      <c r="E267" s="96" t="s">
        <v>172</v>
      </c>
      <c r="F267" s="96"/>
      <c r="G267" s="96" t="s">
        <v>172</v>
      </c>
      <c r="I267" s="59" t="s">
        <v>1382</v>
      </c>
    </row>
    <row r="268" spans="1:10" x14ac:dyDescent="0.3">
      <c r="A268" s="75"/>
      <c r="B268" s="49">
        <v>2010</v>
      </c>
      <c r="C268" s="58">
        <f>B268</f>
        <v>2010</v>
      </c>
      <c r="D268" s="58">
        <v>2015</v>
      </c>
      <c r="E268" s="58">
        <f>D268</f>
        <v>2015</v>
      </c>
      <c r="F268" s="58">
        <v>2020</v>
      </c>
      <c r="G268" s="58">
        <f>F268</f>
        <v>2020</v>
      </c>
      <c r="I268" s="40"/>
    </row>
    <row r="269" spans="1:10" x14ac:dyDescent="0.3">
      <c r="A269" s="11" t="s">
        <v>1376</v>
      </c>
      <c r="B269" s="14">
        <f>'Ref. ACS-5-YR'!B1023</f>
        <v>9246</v>
      </c>
      <c r="C269" s="53"/>
      <c r="D269" s="14">
        <f>'Ref. ACS-5-YR'!E1023</f>
        <v>9779</v>
      </c>
      <c r="E269" s="53"/>
      <c r="F269" s="14">
        <f>'Ref. ACS-5-YR'!H1023</f>
        <v>9244</v>
      </c>
      <c r="G269" s="53"/>
      <c r="I269" s="40"/>
    </row>
    <row r="270" spans="1:10" x14ac:dyDescent="0.3">
      <c r="A270" s="7" t="s">
        <v>1323</v>
      </c>
      <c r="B270" s="100">
        <f t="shared" ref="B270:G276" si="5">B278+B286</f>
        <v>1477</v>
      </c>
      <c r="C270" s="101">
        <f t="shared" si="5"/>
        <v>0.1597447544884274</v>
      </c>
      <c r="D270" s="100">
        <f t="shared" si="5"/>
        <v>1180</v>
      </c>
      <c r="E270" s="101">
        <f t="shared" si="5"/>
        <v>0.12066673483996319</v>
      </c>
      <c r="F270" s="100">
        <f t="shared" si="5"/>
        <v>1347</v>
      </c>
      <c r="G270" s="101">
        <f t="shared" si="5"/>
        <v>0.14571614019904805</v>
      </c>
      <c r="I270" s="40"/>
    </row>
    <row r="271" spans="1:10" x14ac:dyDescent="0.3">
      <c r="A271" s="7" t="s">
        <v>1316</v>
      </c>
      <c r="B271" s="100">
        <f t="shared" si="5"/>
        <v>2462</v>
      </c>
      <c r="C271" s="101">
        <f t="shared" si="5"/>
        <v>0.26627730910664077</v>
      </c>
      <c r="D271" s="100">
        <f t="shared" si="5"/>
        <v>2948</v>
      </c>
      <c r="E271" s="101">
        <f t="shared" si="5"/>
        <v>0.30146231721034866</v>
      </c>
      <c r="F271" s="100">
        <f t="shared" si="5"/>
        <v>2379</v>
      </c>
      <c r="G271" s="101">
        <f t="shared" si="5"/>
        <v>0.25735612289052368</v>
      </c>
      <c r="I271" s="40"/>
    </row>
    <row r="272" spans="1:10" x14ac:dyDescent="0.3">
      <c r="A272" s="7" t="s">
        <v>1317</v>
      </c>
      <c r="B272" s="100">
        <f t="shared" si="5"/>
        <v>1547</v>
      </c>
      <c r="C272" s="101">
        <f t="shared" si="5"/>
        <v>0.16731559593337667</v>
      </c>
      <c r="D272" s="100">
        <f t="shared" si="5"/>
        <v>2003</v>
      </c>
      <c r="E272" s="101">
        <f t="shared" si="5"/>
        <v>0.20482666939359853</v>
      </c>
      <c r="F272" s="100">
        <f t="shared" si="5"/>
        <v>1490</v>
      </c>
      <c r="G272" s="101">
        <f t="shared" si="5"/>
        <v>0.16118563392470792</v>
      </c>
      <c r="I272" s="40"/>
    </row>
    <row r="273" spans="1:9" x14ac:dyDescent="0.3">
      <c r="A273" s="7" t="s">
        <v>1318</v>
      </c>
      <c r="B273" s="100">
        <f t="shared" si="5"/>
        <v>2019</v>
      </c>
      <c r="C273" s="101">
        <f t="shared" si="5"/>
        <v>0.21836469824789101</v>
      </c>
      <c r="D273" s="100">
        <f t="shared" si="5"/>
        <v>1498</v>
      </c>
      <c r="E273" s="101">
        <f t="shared" si="5"/>
        <v>0.15318539727988545</v>
      </c>
      <c r="F273" s="100">
        <f t="shared" si="5"/>
        <v>2050</v>
      </c>
      <c r="G273" s="101">
        <f t="shared" si="5"/>
        <v>0.22176546949372566</v>
      </c>
      <c r="I273" s="40"/>
    </row>
    <row r="274" spans="1:9" x14ac:dyDescent="0.3">
      <c r="A274" s="7" t="s">
        <v>1319</v>
      </c>
      <c r="B274" s="100">
        <f t="shared" si="5"/>
        <v>851</v>
      </c>
      <c r="C274" s="101">
        <f t="shared" si="5"/>
        <v>9.2039800995024873E-2</v>
      </c>
      <c r="D274" s="100">
        <f t="shared" si="5"/>
        <v>1291</v>
      </c>
      <c r="E274" s="101">
        <f t="shared" si="5"/>
        <v>0.13201758871050209</v>
      </c>
      <c r="F274" s="100">
        <f t="shared" si="5"/>
        <v>1190</v>
      </c>
      <c r="G274" s="101">
        <f t="shared" si="5"/>
        <v>0.12873215058416271</v>
      </c>
      <c r="I274" s="40"/>
    </row>
    <row r="275" spans="1:9" x14ac:dyDescent="0.3">
      <c r="A275" s="7" t="s">
        <v>1320</v>
      </c>
      <c r="B275" s="100">
        <f t="shared" si="5"/>
        <v>540</v>
      </c>
      <c r="C275" s="101">
        <f t="shared" si="5"/>
        <v>5.8403634003893576E-2</v>
      </c>
      <c r="D275" s="100">
        <f t="shared" si="5"/>
        <v>502</v>
      </c>
      <c r="E275" s="101">
        <f t="shared" si="5"/>
        <v>5.1334492279374151E-2</v>
      </c>
      <c r="F275" s="100">
        <f t="shared" si="5"/>
        <v>413</v>
      </c>
      <c r="G275" s="101">
        <f t="shared" si="5"/>
        <v>4.4677628732150587E-2</v>
      </c>
      <c r="I275" s="40"/>
    </row>
    <row r="276" spans="1:9" x14ac:dyDescent="0.3">
      <c r="A276" s="7" t="s">
        <v>1378</v>
      </c>
      <c r="B276" s="100">
        <f t="shared" si="5"/>
        <v>350</v>
      </c>
      <c r="C276" s="101">
        <f t="shared" si="5"/>
        <v>3.7854207224745834E-2</v>
      </c>
      <c r="D276" s="100">
        <f t="shared" si="5"/>
        <v>357</v>
      </c>
      <c r="E276" s="101">
        <f t="shared" si="5"/>
        <v>3.6506800286327842E-2</v>
      </c>
      <c r="F276" s="100">
        <f t="shared" si="5"/>
        <v>375</v>
      </c>
      <c r="G276" s="101">
        <f t="shared" si="5"/>
        <v>4.0566854175681524E-2</v>
      </c>
      <c r="I276" s="40"/>
    </row>
    <row r="277" spans="1:9" x14ac:dyDescent="0.3">
      <c r="A277" s="11" t="s">
        <v>1379</v>
      </c>
      <c r="B277" s="14">
        <f>'Ref. ACS-5-YR'!B1024</f>
        <v>4851</v>
      </c>
      <c r="C277" s="53">
        <f>'Ref. ACS-5-YR'!C1024</f>
        <v>0.5246593121349773</v>
      </c>
      <c r="D277" s="14">
        <f>'Ref. ACS-5-YR'!E1024</f>
        <v>4696</v>
      </c>
      <c r="E277" s="53">
        <f>'Ref. ACS-5-YR'!F1024</f>
        <v>0.4802127006851416</v>
      </c>
      <c r="F277" s="14">
        <f>'Ref. ACS-5-YR'!H1024</f>
        <v>4298</v>
      </c>
      <c r="G277" s="53">
        <f>'Ref. ACS-5-YR'!I1024</f>
        <v>0.4649502379922108</v>
      </c>
      <c r="I277" s="40"/>
    </row>
    <row r="278" spans="1:9" x14ac:dyDescent="0.3">
      <c r="A278" s="11" t="s">
        <v>1323</v>
      </c>
      <c r="B278" s="14">
        <f>'Ref. ACS-5-YR'!B1025</f>
        <v>830</v>
      </c>
      <c r="C278" s="53">
        <f>'Ref. ACS-5-YR'!C1025</f>
        <v>8.9768548561540096E-2</v>
      </c>
      <c r="D278" s="14">
        <f>'Ref. ACS-5-YR'!E1025</f>
        <v>686</v>
      </c>
      <c r="E278" s="53">
        <f>'Ref. ACS-5-YR'!F1025</f>
        <v>7.0150322118826061E-2</v>
      </c>
      <c r="F278" s="14">
        <f>'Ref. ACS-5-YR'!H1025</f>
        <v>733</v>
      </c>
      <c r="G278" s="53">
        <f>'Ref. ACS-5-YR'!I1025</f>
        <v>7.9294677628732158E-2</v>
      </c>
      <c r="I278" s="40"/>
    </row>
    <row r="279" spans="1:9" x14ac:dyDescent="0.3">
      <c r="A279" s="11" t="s">
        <v>1316</v>
      </c>
      <c r="B279" s="14">
        <f>'Ref. ACS-5-YR'!B1026</f>
        <v>1750</v>
      </c>
      <c r="C279" s="53">
        <f>'Ref. ACS-5-YR'!C1026</f>
        <v>0.18927103612372925</v>
      </c>
      <c r="D279" s="14">
        <f>'Ref. ACS-5-YR'!E1026</f>
        <v>1527</v>
      </c>
      <c r="E279" s="53">
        <f>'Ref. ACS-5-YR'!F1026</f>
        <v>0.15615093567849478</v>
      </c>
      <c r="F279" s="14">
        <f>'Ref. ACS-5-YR'!H1026</f>
        <v>1326</v>
      </c>
      <c r="G279" s="53">
        <f>'Ref. ACS-5-YR'!I1026</f>
        <v>0.14344439636520998</v>
      </c>
      <c r="I279" s="40"/>
    </row>
    <row r="280" spans="1:9" x14ac:dyDescent="0.3">
      <c r="A280" s="11" t="s">
        <v>1317</v>
      </c>
      <c r="B280" s="14">
        <f>'Ref. ACS-5-YR'!B1027</f>
        <v>626</v>
      </c>
      <c r="C280" s="53">
        <f>'Ref. ACS-5-YR'!C1027</f>
        <v>6.7704953493402581E-2</v>
      </c>
      <c r="D280" s="14">
        <f>'Ref. ACS-5-YR'!E1027</f>
        <v>881</v>
      </c>
      <c r="E280" s="53">
        <f>'Ref. ACS-5-YR'!F1027</f>
        <v>9.0091011350853872E-2</v>
      </c>
      <c r="F280" s="14">
        <f>'Ref. ACS-5-YR'!H1027</f>
        <v>613</v>
      </c>
      <c r="G280" s="53">
        <f>'Ref. ACS-5-YR'!I1027</f>
        <v>6.6313284292514069E-2</v>
      </c>
      <c r="I280" s="40"/>
    </row>
    <row r="281" spans="1:9" x14ac:dyDescent="0.3">
      <c r="A281" s="11" t="s">
        <v>1318</v>
      </c>
      <c r="B281" s="14">
        <f>'Ref. ACS-5-YR'!B1028</f>
        <v>781</v>
      </c>
      <c r="C281" s="53">
        <f>'Ref. ACS-5-YR'!C1028</f>
        <v>8.4468959550075703E-2</v>
      </c>
      <c r="D281" s="14">
        <f>'Ref. ACS-5-YR'!E1028</f>
        <v>555</v>
      </c>
      <c r="E281" s="53">
        <f>'Ref. ACS-5-YR'!F1028</f>
        <v>5.675426935269455E-2</v>
      </c>
      <c r="F281" s="14">
        <f>'Ref. ACS-5-YR'!H1028</f>
        <v>813</v>
      </c>
      <c r="G281" s="53">
        <f>'Ref. ACS-5-YR'!I1028</f>
        <v>8.7948939852877536E-2</v>
      </c>
      <c r="I281" s="40"/>
    </row>
    <row r="282" spans="1:9" x14ac:dyDescent="0.3">
      <c r="A282" s="11" t="s">
        <v>1319</v>
      </c>
      <c r="B282" s="14">
        <f>'Ref. ACS-5-YR'!B1029</f>
        <v>363</v>
      </c>
      <c r="C282" s="53">
        <f>'Ref. ACS-5-YR'!C1029</f>
        <v>3.9260220635950679E-2</v>
      </c>
      <c r="D282" s="14">
        <f>'Ref. ACS-5-YR'!E1029</f>
        <v>667</v>
      </c>
      <c r="E282" s="53">
        <f>'Ref. ACS-5-YR'!F1029</f>
        <v>6.8207383168013086E-2</v>
      </c>
      <c r="F282" s="14">
        <f>'Ref. ACS-5-YR'!H1029</f>
        <v>451</v>
      </c>
      <c r="G282" s="53">
        <f>'Ref. ACS-5-YR'!I1029</f>
        <v>4.8788403288619643E-2</v>
      </c>
      <c r="I282" s="40"/>
    </row>
    <row r="283" spans="1:9" x14ac:dyDescent="0.3">
      <c r="A283" s="11" t="s">
        <v>1320</v>
      </c>
      <c r="B283" s="14">
        <f>'Ref. ACS-5-YR'!B1030</f>
        <v>395</v>
      </c>
      <c r="C283" s="53">
        <f>'Ref. ACS-5-YR'!C1030</f>
        <v>4.2721176725070302E-2</v>
      </c>
      <c r="D283" s="14">
        <f>'Ref. ACS-5-YR'!E1030</f>
        <v>154</v>
      </c>
      <c r="E283" s="53">
        <f>'Ref. ACS-5-YR'!F1030</f>
        <v>1.5748031496062985E-2</v>
      </c>
      <c r="F283" s="14">
        <f>'Ref. ACS-5-YR'!H1030</f>
        <v>190</v>
      </c>
      <c r="G283" s="53">
        <f>'Ref. ACS-5-YR'!I1030</f>
        <v>2.0553872782345304E-2</v>
      </c>
      <c r="I283" s="40"/>
    </row>
    <row r="284" spans="1:9" x14ac:dyDescent="0.3">
      <c r="A284" s="11" t="s">
        <v>1378</v>
      </c>
      <c r="B284" s="14">
        <f>'Ref. ACS-5-YR'!B1031</f>
        <v>106</v>
      </c>
      <c r="C284" s="53">
        <f>'Ref. ACS-5-YR'!C1031</f>
        <v>1.1464417045208739E-2</v>
      </c>
      <c r="D284" s="14">
        <f>'Ref. ACS-5-YR'!E1031</f>
        <v>226</v>
      </c>
      <c r="E284" s="53">
        <f>'Ref. ACS-5-YR'!F1031</f>
        <v>2.3110747520196338E-2</v>
      </c>
      <c r="F284" s="14">
        <f>'Ref. ACS-5-YR'!H1031</f>
        <v>172</v>
      </c>
      <c r="G284" s="53">
        <f>'Ref. ACS-5-YR'!I1031</f>
        <v>1.8606663781912593E-2</v>
      </c>
      <c r="I284" s="40"/>
    </row>
    <row r="285" spans="1:9" x14ac:dyDescent="0.3">
      <c r="A285" s="11" t="s">
        <v>1371</v>
      </c>
      <c r="B285" s="14">
        <f>'Ref. ACS-5-YR'!B1032</f>
        <v>4395</v>
      </c>
      <c r="C285" s="53">
        <f>'Ref. ACS-5-YR'!C1032</f>
        <v>0.4753406878650227</v>
      </c>
      <c r="D285" s="14">
        <f>'Ref. ACS-5-YR'!E1032</f>
        <v>5083</v>
      </c>
      <c r="E285" s="53">
        <f>'Ref. ACS-5-YR'!F1032</f>
        <v>0.51978729931485834</v>
      </c>
      <c r="F285" s="14">
        <f>'Ref. ACS-5-YR'!H1032</f>
        <v>4946</v>
      </c>
      <c r="G285" s="53">
        <f>'Ref. ACS-5-YR'!I1032</f>
        <v>0.53504976200778886</v>
      </c>
      <c r="I285" s="40"/>
    </row>
    <row r="286" spans="1:9" x14ac:dyDescent="0.3">
      <c r="A286" s="11" t="s">
        <v>1323</v>
      </c>
      <c r="B286" s="14">
        <f>'Ref. ACS-5-YR'!B1033</f>
        <v>647</v>
      </c>
      <c r="C286" s="53">
        <f>'Ref. ACS-5-YR'!C1033</f>
        <v>6.9976205926887303E-2</v>
      </c>
      <c r="D286" s="14">
        <f>'Ref. ACS-5-YR'!E1033</f>
        <v>494</v>
      </c>
      <c r="E286" s="53">
        <f>'Ref. ACS-5-YR'!F1033</f>
        <v>5.0516412721137133E-2</v>
      </c>
      <c r="F286" s="14">
        <f>'Ref. ACS-5-YR'!H1033</f>
        <v>614</v>
      </c>
      <c r="G286" s="53">
        <f>'Ref. ACS-5-YR'!I1033</f>
        <v>6.6421462570315878E-2</v>
      </c>
      <c r="I286" s="40"/>
    </row>
    <row r="287" spans="1:9" x14ac:dyDescent="0.3">
      <c r="A287" s="11" t="s">
        <v>1316</v>
      </c>
      <c r="B287" s="14">
        <f>'Ref. ACS-5-YR'!B1034</f>
        <v>712</v>
      </c>
      <c r="C287" s="53">
        <f>'Ref. ACS-5-YR'!C1034</f>
        <v>7.7006272982911531E-2</v>
      </c>
      <c r="D287" s="14">
        <f>'Ref. ACS-5-YR'!E1034</f>
        <v>1421</v>
      </c>
      <c r="E287" s="53">
        <f>'Ref. ACS-5-YR'!F1034</f>
        <v>0.14531138153185386</v>
      </c>
      <c r="F287" s="14">
        <f>'Ref. ACS-5-YR'!H1034</f>
        <v>1053</v>
      </c>
      <c r="G287" s="53">
        <f>'Ref. ACS-5-YR'!I1034</f>
        <v>0.11391172652531371</v>
      </c>
      <c r="I287" s="40"/>
    </row>
    <row r="288" spans="1:9" x14ac:dyDescent="0.3">
      <c r="A288" s="11" t="s">
        <v>1317</v>
      </c>
      <c r="B288" s="14">
        <f>'Ref. ACS-5-YR'!B1035</f>
        <v>921</v>
      </c>
      <c r="C288" s="53">
        <f>'Ref. ACS-5-YR'!C1035</f>
        <v>9.9610642439974084E-2</v>
      </c>
      <c r="D288" s="14">
        <f>'Ref. ACS-5-YR'!E1035</f>
        <v>1122</v>
      </c>
      <c r="E288" s="53">
        <f>'Ref. ACS-5-YR'!F1035</f>
        <v>0.11473565804274466</v>
      </c>
      <c r="F288" s="14">
        <f>'Ref. ACS-5-YR'!H1035</f>
        <v>877</v>
      </c>
      <c r="G288" s="53">
        <f>'Ref. ACS-5-YR'!I1035</f>
        <v>9.4872349632193861E-2</v>
      </c>
      <c r="I288" s="40"/>
    </row>
    <row r="289" spans="1:10" x14ac:dyDescent="0.3">
      <c r="A289" s="11" t="s">
        <v>1318</v>
      </c>
      <c r="B289" s="14">
        <f>'Ref. ACS-5-YR'!B1036</f>
        <v>1238</v>
      </c>
      <c r="C289" s="53">
        <f>'Ref. ACS-5-YR'!C1036</f>
        <v>0.13389573869781532</v>
      </c>
      <c r="D289" s="14">
        <f>'Ref. ACS-5-YR'!E1036</f>
        <v>943</v>
      </c>
      <c r="E289" s="53">
        <f>'Ref. ACS-5-YR'!F1036</f>
        <v>9.6431127927190885E-2</v>
      </c>
      <c r="F289" s="14">
        <f>'Ref. ACS-5-YR'!H1036</f>
        <v>1237</v>
      </c>
      <c r="G289" s="53">
        <f>'Ref. ACS-5-YR'!I1036</f>
        <v>0.13381652964084811</v>
      </c>
      <c r="I289" s="40"/>
    </row>
    <row r="290" spans="1:10" x14ac:dyDescent="0.3">
      <c r="A290" s="11" t="s">
        <v>1319</v>
      </c>
      <c r="B290" s="14">
        <f>'Ref. ACS-5-YR'!B1037</f>
        <v>488</v>
      </c>
      <c r="C290" s="53">
        <f>'Ref. ACS-5-YR'!C1037</f>
        <v>5.2779580359074194E-2</v>
      </c>
      <c r="D290" s="14">
        <f>'Ref. ACS-5-YR'!E1037</f>
        <v>624</v>
      </c>
      <c r="E290" s="53">
        <f>'Ref. ACS-5-YR'!F1037</f>
        <v>6.3810205542489007E-2</v>
      </c>
      <c r="F290" s="14">
        <f>'Ref. ACS-5-YR'!H1037</f>
        <v>739</v>
      </c>
      <c r="G290" s="53">
        <f>'Ref. ACS-5-YR'!I1037</f>
        <v>7.9943747295543058E-2</v>
      </c>
      <c r="I290" s="40"/>
    </row>
    <row r="291" spans="1:10" x14ac:dyDescent="0.3">
      <c r="A291" s="11" t="s">
        <v>1320</v>
      </c>
      <c r="B291" s="14">
        <f>'Ref. ACS-5-YR'!B1038</f>
        <v>145</v>
      </c>
      <c r="C291" s="53">
        <f>'Ref. ACS-5-YR'!C1038</f>
        <v>1.5682457278823274E-2</v>
      </c>
      <c r="D291" s="14">
        <f>'Ref. ACS-5-YR'!E1038</f>
        <v>348</v>
      </c>
      <c r="E291" s="53">
        <f>'Ref. ACS-5-YR'!F1038</f>
        <v>3.5586460783311166E-2</v>
      </c>
      <c r="F291" s="14">
        <f>'Ref. ACS-5-YR'!H1038</f>
        <v>223</v>
      </c>
      <c r="G291" s="53">
        <f>'Ref. ACS-5-YR'!I1038</f>
        <v>2.412375594980528E-2</v>
      </c>
      <c r="I291" s="40"/>
    </row>
    <row r="292" spans="1:10" x14ac:dyDescent="0.3">
      <c r="A292" s="11" t="s">
        <v>1378</v>
      </c>
      <c r="B292" s="14">
        <f>'Ref. ACS-5-YR'!B1039</f>
        <v>244</v>
      </c>
      <c r="C292" s="53">
        <f>'Ref. ACS-5-YR'!C1039</f>
        <v>2.6389790179537097E-2</v>
      </c>
      <c r="D292" s="14">
        <f>'Ref. ACS-5-YR'!E1039</f>
        <v>131</v>
      </c>
      <c r="E292" s="53">
        <f>'Ref. ACS-5-YR'!F1039</f>
        <v>1.3396052766131506E-2</v>
      </c>
      <c r="F292" s="14">
        <f>'Ref. ACS-5-YR'!H1039</f>
        <v>203</v>
      </c>
      <c r="G292" s="53">
        <f>'Ref. ACS-5-YR'!I1039</f>
        <v>2.1960190393768932E-2</v>
      </c>
      <c r="I292" s="40" t="str">
        <f>A293</f>
        <v>Source: U.S. Census Bureau, ACS 06-10, 11-15, 16-20 (5-year Estimates), Table B25009</v>
      </c>
    </row>
    <row r="293" spans="1:10" x14ac:dyDescent="0.3">
      <c r="A293" t="s">
        <v>1383</v>
      </c>
      <c r="I293" s="40"/>
    </row>
    <row r="294" spans="1:10" x14ac:dyDescent="0.3">
      <c r="A294" s="278"/>
      <c r="B294" s="278"/>
      <c r="C294" s="278"/>
      <c r="D294" s="278"/>
      <c r="E294" s="278"/>
      <c r="F294" s="278"/>
      <c r="G294" s="278"/>
    </row>
    <row r="295" spans="1:10" x14ac:dyDescent="0.3">
      <c r="A295" s="1" t="s">
        <v>2500</v>
      </c>
      <c r="I295" s="59" t="s">
        <v>2556</v>
      </c>
    </row>
    <row r="296" spans="1:10" ht="43.2" customHeight="1" x14ac:dyDescent="0.3">
      <c r="A296" s="75"/>
      <c r="B296" s="58" t="str">
        <f>Housing!B3</f>
        <v>Unincorporated Kings County</v>
      </c>
      <c r="C296" s="58" t="str">
        <f>Housing!B4</f>
        <v>Kings County</v>
      </c>
      <c r="D296" s="58" t="s">
        <v>166</v>
      </c>
      <c r="H296" s="251"/>
      <c r="I296" s="40"/>
      <c r="J296" s="56"/>
    </row>
    <row r="297" spans="1:10" x14ac:dyDescent="0.3">
      <c r="A297" s="11" t="s">
        <v>2500</v>
      </c>
      <c r="B297" s="284"/>
      <c r="C297" s="284">
        <f>'Ref. ACS-5-YR'!R1209</f>
        <v>1200</v>
      </c>
      <c r="D297" s="284">
        <f>'Ref. ACS-5-YR'!AB1209</f>
        <v>1851</v>
      </c>
      <c r="H297" s="250"/>
      <c r="I297" s="40"/>
      <c r="J297" s="52"/>
    </row>
    <row r="298" spans="1:10" x14ac:dyDescent="0.3">
      <c r="A298" t="s">
        <v>2501</v>
      </c>
      <c r="I298" s="40"/>
    </row>
    <row r="299" spans="1:10" ht="26.4" customHeight="1" x14ac:dyDescent="0.3">
      <c r="A299" s="356" t="s">
        <v>2502</v>
      </c>
      <c r="B299" s="356"/>
      <c r="C299" s="356"/>
      <c r="D299" s="356"/>
      <c r="E299" s="356"/>
      <c r="F299" s="356"/>
      <c r="G299" s="356"/>
      <c r="I299" s="40"/>
    </row>
    <row r="300" spans="1:10" s="68" customFormat="1" ht="29.4" customHeight="1" x14ac:dyDescent="0.3">
      <c r="H300" s="254"/>
      <c r="I300" s="40"/>
    </row>
    <row r="301" spans="1:10" x14ac:dyDescent="0.3">
      <c r="I301" s="40"/>
    </row>
    <row r="302" spans="1:10" x14ac:dyDescent="0.3">
      <c r="I302" s="40"/>
    </row>
    <row r="303" spans="1:10" x14ac:dyDescent="0.3">
      <c r="A303" s="1" t="s">
        <v>2555</v>
      </c>
      <c r="I303" s="40"/>
    </row>
    <row r="304" spans="1:10" x14ac:dyDescent="0.3">
      <c r="A304" s="75"/>
      <c r="B304" s="49">
        <v>2010</v>
      </c>
      <c r="C304" s="49">
        <v>2015</v>
      </c>
      <c r="D304" s="49">
        <v>2020</v>
      </c>
      <c r="I304" s="40"/>
    </row>
    <row r="305" spans="1:10" x14ac:dyDescent="0.3">
      <c r="A305" s="11" t="s">
        <v>2500</v>
      </c>
      <c r="B305" s="284">
        <f>'Ref. ACS-5-YR Add.'!L52</f>
        <v>1241</v>
      </c>
      <c r="C305" s="284">
        <f>'Ref. ACS-5-YR Add.'!O52</f>
        <v>1143</v>
      </c>
      <c r="D305" s="284">
        <f>'Ref. ACS-5-YR Add.'!R52</f>
        <v>1200</v>
      </c>
      <c r="I305" s="40"/>
    </row>
    <row r="306" spans="1:10" x14ac:dyDescent="0.3">
      <c r="A306" s="11" t="s">
        <v>170</v>
      </c>
      <c r="B306" s="3"/>
      <c r="C306" s="4">
        <f>(C305-B305)/B305</f>
        <v>-7.8968573730862204E-2</v>
      </c>
      <c r="D306" s="4">
        <f>(D305-C305)/C305</f>
        <v>4.9868766404199474E-2</v>
      </c>
      <c r="I306" s="40"/>
    </row>
    <row r="307" spans="1:10" x14ac:dyDescent="0.3">
      <c r="A307" t="s">
        <v>2503</v>
      </c>
      <c r="I307" s="40"/>
    </row>
    <row r="308" spans="1:10" ht="27" customHeight="1" x14ac:dyDescent="0.3">
      <c r="A308" s="356" t="s">
        <v>2502</v>
      </c>
      <c r="B308" s="356"/>
      <c r="C308" s="356"/>
      <c r="D308" s="356"/>
      <c r="E308" s="356"/>
      <c r="F308" s="356"/>
      <c r="G308" s="356"/>
      <c r="I308" s="40"/>
    </row>
    <row r="309" spans="1:10" s="68" customFormat="1" ht="29.4" customHeight="1" x14ac:dyDescent="0.3">
      <c r="H309" s="254"/>
      <c r="I309" s="40"/>
    </row>
    <row r="310" spans="1:10" x14ac:dyDescent="0.3">
      <c r="I310" s="40"/>
    </row>
    <row r="311" spans="1:10" x14ac:dyDescent="0.3">
      <c r="I311" s="40" t="str">
        <f>A307</f>
        <v>Source: U.S. Census Bureau, ACS 06-10, 11-15, 16-20 (5-year Estimates), Table B25088</v>
      </c>
    </row>
    <row r="312" spans="1:10" x14ac:dyDescent="0.3">
      <c r="I312" s="207"/>
    </row>
    <row r="313" spans="1:10" ht="12.6" customHeight="1" x14ac:dyDescent="0.3">
      <c r="I313" s="40"/>
    </row>
    <row r="314" spans="1:10" x14ac:dyDescent="0.3">
      <c r="A314" s="1" t="s">
        <v>2504</v>
      </c>
      <c r="I314" s="59" t="s">
        <v>2509</v>
      </c>
    </row>
    <row r="315" spans="1:10" ht="28.95" customHeight="1" x14ac:dyDescent="0.3">
      <c r="A315" s="75"/>
      <c r="B315" s="58" t="str">
        <f>Housing!B3</f>
        <v>Unincorporated Kings County</v>
      </c>
      <c r="C315" s="58" t="s">
        <v>172</v>
      </c>
      <c r="D315" s="58" t="str">
        <f>Housing!B4</f>
        <v>Kings County</v>
      </c>
      <c r="E315" s="58" t="s">
        <v>2505</v>
      </c>
      <c r="F315" s="58" t="s">
        <v>166</v>
      </c>
      <c r="G315" s="58" t="s">
        <v>2506</v>
      </c>
      <c r="H315" s="251"/>
      <c r="I315" s="40"/>
      <c r="J315" s="56"/>
    </row>
    <row r="316" spans="1:10" x14ac:dyDescent="0.3">
      <c r="A316" s="11" t="s">
        <v>2507</v>
      </c>
      <c r="B316" s="5"/>
      <c r="C316" s="53"/>
      <c r="D316" s="5">
        <f>'Ref. ACS-5-YR'!R1241/100</f>
        <v>0.185</v>
      </c>
      <c r="E316" s="53">
        <f>B316/D316</f>
        <v>0</v>
      </c>
      <c r="F316" s="5">
        <f>'Ref. ACS-5-YR'!AB1241/100</f>
        <v>0.214</v>
      </c>
      <c r="G316" s="53">
        <f>B316/F316</f>
        <v>0</v>
      </c>
      <c r="H316" s="250"/>
      <c r="I316" s="40"/>
      <c r="J316" s="52"/>
    </row>
    <row r="317" spans="1:10" x14ac:dyDescent="0.3">
      <c r="A317" t="s">
        <v>2508</v>
      </c>
      <c r="I317" s="40"/>
    </row>
    <row r="318" spans="1:10" s="68" customFormat="1" ht="29.4" customHeight="1" x14ac:dyDescent="0.3">
      <c r="A318" s="356" t="s">
        <v>2502</v>
      </c>
      <c r="B318" s="356"/>
      <c r="C318" s="356"/>
      <c r="D318" s="356"/>
      <c r="E318" s="356"/>
      <c r="F318" s="356"/>
      <c r="G318" s="356"/>
      <c r="H318" s="254"/>
      <c r="I318" s="40"/>
    </row>
    <row r="319" spans="1:10" x14ac:dyDescent="0.3">
      <c r="A319" s="278"/>
      <c r="B319" s="278"/>
      <c r="C319" s="278"/>
      <c r="D319" s="278"/>
      <c r="E319" s="278"/>
      <c r="F319" s="278"/>
      <c r="G319" s="278"/>
      <c r="I319" s="40"/>
    </row>
    <row r="320" spans="1:10" x14ac:dyDescent="0.3">
      <c r="A320" s="278"/>
      <c r="B320" s="278"/>
      <c r="C320" s="278"/>
      <c r="D320" s="278"/>
      <c r="E320" s="278"/>
      <c r="F320" s="278"/>
      <c r="G320" s="278"/>
      <c r="I320" s="40"/>
    </row>
    <row r="321" spans="1:10" x14ac:dyDescent="0.3">
      <c r="A321" s="278"/>
      <c r="B321" s="278"/>
      <c r="C321" s="278"/>
      <c r="D321" s="278"/>
      <c r="E321" s="278"/>
      <c r="F321" s="278"/>
      <c r="G321" s="278"/>
      <c r="I321" s="40"/>
    </row>
    <row r="322" spans="1:10" x14ac:dyDescent="0.3">
      <c r="A322" s="278"/>
      <c r="B322" s="278"/>
      <c r="C322" s="278"/>
      <c r="D322" s="278"/>
      <c r="E322" s="278"/>
      <c r="F322" s="278"/>
      <c r="G322" s="278"/>
      <c r="I322" s="40"/>
    </row>
    <row r="323" spans="1:10" x14ac:dyDescent="0.3">
      <c r="A323" s="278"/>
      <c r="B323" s="278"/>
      <c r="C323" s="278"/>
      <c r="D323" s="278"/>
      <c r="E323" s="278"/>
      <c r="F323" s="278"/>
      <c r="G323" s="278"/>
      <c r="I323" s="40"/>
    </row>
    <row r="324" spans="1:10" x14ac:dyDescent="0.3">
      <c r="A324" s="278"/>
      <c r="B324" s="278"/>
      <c r="C324" s="278"/>
      <c r="D324" s="278"/>
      <c r="E324" s="278"/>
      <c r="F324" s="278"/>
      <c r="G324" s="278"/>
      <c r="I324" s="40"/>
    </row>
    <row r="325" spans="1:10" x14ac:dyDescent="0.3">
      <c r="A325" s="278"/>
      <c r="B325" s="278"/>
      <c r="C325" s="278"/>
      <c r="D325" s="278"/>
      <c r="E325" s="278"/>
      <c r="F325" s="278"/>
      <c r="G325" s="278"/>
      <c r="I325" s="40" t="str">
        <f>A317</f>
        <v>Source: U.S. Census Bureau, ACS 16-20 (5-year Estimates), Table B25092</v>
      </c>
    </row>
    <row r="326" spans="1:10" x14ac:dyDescent="0.3">
      <c r="I326" s="269" t="s">
        <v>2510</v>
      </c>
    </row>
    <row r="327" spans="1:10" x14ac:dyDescent="0.3">
      <c r="A327" s="1" t="s">
        <v>1384</v>
      </c>
      <c r="I327" s="40"/>
    </row>
    <row r="328" spans="1:10" ht="28.8" x14ac:dyDescent="0.3">
      <c r="A328" s="75"/>
      <c r="B328" s="58" t="str">
        <f>Housing!B3</f>
        <v>Unincorporated Kings County</v>
      </c>
      <c r="C328" s="58" t="s">
        <v>172</v>
      </c>
      <c r="D328" s="58" t="str">
        <f>Housing!B4</f>
        <v>Kings County</v>
      </c>
      <c r="E328" s="58" t="s">
        <v>172</v>
      </c>
      <c r="F328" s="58" t="s">
        <v>166</v>
      </c>
      <c r="G328" s="58" t="s">
        <v>172</v>
      </c>
      <c r="H328" s="251"/>
      <c r="I328" s="59" t="s">
        <v>1385</v>
      </c>
      <c r="J328" s="56"/>
    </row>
    <row r="329" spans="1:10" x14ac:dyDescent="0.3">
      <c r="A329" s="11" t="s">
        <v>167</v>
      </c>
      <c r="B329" s="14">
        <f>(SUM('Ref. ACS-5-YR'!H1222:H1225))+(SUM('Ref. ACS-5-YR'!H1233:H1236))</f>
        <v>1062</v>
      </c>
      <c r="C329" s="53">
        <f>SUM('Ref. ACS-5-YR'!I1222,'Ref. ACS-5-YR'!I1223,'Ref. ACS-5-YR'!I1224,'Ref. ACS-5-YR'!I1225,'Ref. ACS-5-YR'!I1233,'Ref. ACS-5-YR'!I1234,'Ref. ACS-5-YR'!I1235,'Ref. ACS-5-YR'!I1236)</f>
        <v>0.24709167054443926</v>
      </c>
      <c r="D329" s="14">
        <f>SUM('Ref. ACS-5-YR'!R1222,'Ref. ACS-5-YR'!R1223,'Ref. ACS-5-YR'!R1224,'Ref. ACS-5-YR'!R1225,'Ref. ACS-5-YR'!R1233,'Ref. ACS-5-YR'!R1234,'Ref. ACS-5-YR'!R1235,'Ref. ACS-5-YR'!R1236)</f>
        <v>5431</v>
      </c>
      <c r="E329" s="53">
        <f>SUM('Ref. ACS-5-YR'!S1222,'Ref. ACS-5-YR'!S1223,'Ref. ACS-5-YR'!S1224,'Ref. ACS-5-YR'!S1225,'Ref. ACS-5-YR'!S1233,'Ref. ACS-5-YR'!S1234,'Ref. ACS-5-YR'!S1235,'Ref. ACS-5-YR'!S1236)</f>
        <v>0.23241184525847311</v>
      </c>
      <c r="F329" s="14">
        <f>SUM('Ref. ACS-5-YR'!AB1222,'Ref. ACS-5-YR'!AB1223,'Ref. ACS-5-YR'!AB1224,'Ref. ACS-5-YR'!AB1225,'Ref. ACS-5-YR'!AB1233,'Ref. ACS-5-YR'!AB1234,'Ref. ACS-5-YR'!AB1235,'Ref. ACS-5-YR'!AB1236)</f>
        <v>2237292</v>
      </c>
      <c r="G329" s="53">
        <f>SUM('Ref. ACS-5-YR'!AC1222,'Ref. ACS-5-YR'!AC1223,'Ref. ACS-5-YR'!AC1224,'Ref. ACS-5-YR'!AC1225,'Ref. ACS-5-YR'!AC1233,'Ref. ACS-5-YR'!AC1234,'Ref. ACS-5-YR'!AC1235,'Ref. ACS-5-YR'!AC1236)</f>
        <v>0.31000000000000005</v>
      </c>
      <c r="H329" s="250"/>
      <c r="I329" s="40"/>
      <c r="J329" s="52"/>
    </row>
    <row r="330" spans="1:10" x14ac:dyDescent="0.3">
      <c r="A330" t="s">
        <v>1386</v>
      </c>
      <c r="I330" s="40"/>
    </row>
    <row r="331" spans="1:10" x14ac:dyDescent="0.3">
      <c r="A331" s="356" t="s">
        <v>2410</v>
      </c>
      <c r="B331" s="356"/>
      <c r="C331" s="356"/>
      <c r="D331" s="356"/>
      <c r="E331" s="356"/>
      <c r="F331" s="356"/>
      <c r="G331" s="356"/>
      <c r="I331" s="40"/>
    </row>
    <row r="332" spans="1:10" x14ac:dyDescent="0.3">
      <c r="I332" s="40"/>
    </row>
    <row r="333" spans="1:10" x14ac:dyDescent="0.3">
      <c r="A333" s="1" t="s">
        <v>1387</v>
      </c>
      <c r="I333" s="40"/>
    </row>
    <row r="334" spans="1:10" x14ac:dyDescent="0.3">
      <c r="A334" s="75"/>
      <c r="B334" s="49">
        <v>1980</v>
      </c>
      <c r="C334" s="49">
        <v>1990</v>
      </c>
      <c r="D334" s="49">
        <v>2000</v>
      </c>
      <c r="E334" s="49">
        <v>2010</v>
      </c>
      <c r="F334" s="49">
        <v>2020</v>
      </c>
      <c r="H334" s="249"/>
      <c r="I334" s="40"/>
      <c r="J334" s="50"/>
    </row>
    <row r="335" spans="1:10" x14ac:dyDescent="0.3">
      <c r="A335" s="11" t="s">
        <v>1388</v>
      </c>
      <c r="B335" s="14">
        <f>SUM('Ref. DC-1980'!B95,'Ref. DC-1980'!B89,'Ref. DC-1980'!B83,'Ref. DC-1980'!B77,'Ref. DC-1980'!B71)</f>
        <v>449</v>
      </c>
      <c r="C335" s="14">
        <f>SUM('Ref. DC-1990'!B63,'Ref. DC-1990'!B70,'Ref. DC-1990'!B77,'Ref. DC-1990'!B84,'Ref. DC-1990'!B91)</f>
        <v>408</v>
      </c>
      <c r="D335" s="14">
        <f>SUM('Ref. DC-2000'!B75:B77,'Ref. DC-2000'!B86:B88)</f>
        <v>640</v>
      </c>
      <c r="E335" s="14">
        <f>SUM('Ref. ACS-5-YR'!B1223:B1225,'Ref. ACS-5-YR'!B1234:B1236)</f>
        <v>1238</v>
      </c>
      <c r="F335" s="14">
        <f>SUM('Ref. ACS-5-YR'!H1223:H1225,'Ref. ACS-5-YR'!H1234:H1236)</f>
        <v>775</v>
      </c>
      <c r="H335" s="247"/>
      <c r="I335" s="40"/>
      <c r="J335" s="2"/>
    </row>
    <row r="336" spans="1:10" x14ac:dyDescent="0.3">
      <c r="A336" s="11" t="s">
        <v>170</v>
      </c>
      <c r="B336" s="3"/>
      <c r="C336" s="4">
        <f>(C335-B335)/B335</f>
        <v>-9.1314031180400893E-2</v>
      </c>
      <c r="D336" s="4">
        <f>(D335-C335)/C335</f>
        <v>0.56862745098039214</v>
      </c>
      <c r="E336" s="4">
        <f>(E335-D335)/D335</f>
        <v>0.93437499999999996</v>
      </c>
      <c r="F336" s="4">
        <f>(F335-E335)/E335</f>
        <v>-0.37399030694668822</v>
      </c>
      <c r="H336" s="248"/>
      <c r="I336" s="40"/>
      <c r="J336" s="17"/>
    </row>
    <row r="337" spans="1:10" x14ac:dyDescent="0.3">
      <c r="A337" t="s">
        <v>1389</v>
      </c>
      <c r="I337" s="40"/>
    </row>
    <row r="338" spans="1:10" s="68" customFormat="1" x14ac:dyDescent="0.3">
      <c r="A338" s="356" t="s">
        <v>2410</v>
      </c>
      <c r="B338" s="356"/>
      <c r="C338" s="356"/>
      <c r="D338" s="356"/>
      <c r="E338" s="356"/>
      <c r="F338" s="356"/>
      <c r="G338" s="356"/>
      <c r="H338" s="254"/>
      <c r="I338" s="40"/>
    </row>
    <row r="339" spans="1:10" ht="14.4" customHeight="1" x14ac:dyDescent="0.3">
      <c r="A339" s="358"/>
      <c r="B339" s="358"/>
      <c r="C339" s="358"/>
      <c r="D339" s="358"/>
      <c r="E339" s="358"/>
      <c r="F339" s="358"/>
      <c r="G339" s="358"/>
      <c r="I339" s="40"/>
    </row>
    <row r="340" spans="1:10" x14ac:dyDescent="0.3">
      <c r="I340" s="40"/>
    </row>
    <row r="341" spans="1:10" x14ac:dyDescent="0.3">
      <c r="I341" s="40"/>
    </row>
    <row r="342" spans="1:10" x14ac:dyDescent="0.3">
      <c r="I342" s="40" t="str">
        <f>A337</f>
        <v>Source: U.S. Census Bureau, Census 1980(STF3), 1990(STF3), 2000(SF3); ACS 06-10, 16-20 (5-year Estimates), Table B25091</v>
      </c>
    </row>
    <row r="343" spans="1:10" ht="86.4" x14ac:dyDescent="0.3">
      <c r="I343" s="79" t="s">
        <v>2412</v>
      </c>
    </row>
    <row r="344" spans="1:10" x14ac:dyDescent="0.3">
      <c r="I344" s="40"/>
    </row>
    <row r="345" spans="1:10" x14ac:dyDescent="0.3">
      <c r="A345" s="1" t="s">
        <v>1390</v>
      </c>
      <c r="I345" s="59" t="s">
        <v>2558</v>
      </c>
    </row>
    <row r="346" spans="1:10" ht="28.95" customHeight="1" x14ac:dyDescent="0.3">
      <c r="A346" s="75"/>
      <c r="B346" s="58" t="str">
        <f>Housing!B3</f>
        <v>Unincorporated Kings County</v>
      </c>
      <c r="C346" s="58" t="s">
        <v>172</v>
      </c>
      <c r="D346" s="58" t="str">
        <f>Housing!B4</f>
        <v>Kings County</v>
      </c>
      <c r="E346" s="58" t="s">
        <v>2505</v>
      </c>
      <c r="F346" s="58" t="s">
        <v>166</v>
      </c>
      <c r="G346" s="58" t="s">
        <v>2506</v>
      </c>
      <c r="H346" s="251"/>
      <c r="I346" s="40"/>
      <c r="J346" s="56"/>
    </row>
    <row r="347" spans="1:10" x14ac:dyDescent="0.3">
      <c r="A347" s="11" t="s">
        <v>1390</v>
      </c>
      <c r="B347" s="14"/>
      <c r="C347" s="53"/>
      <c r="D347" s="14">
        <f>'Ref. ACS-5-YR'!R1183</f>
        <v>1030</v>
      </c>
      <c r="E347" s="53">
        <f>B347/D347</f>
        <v>0</v>
      </c>
      <c r="F347" s="14">
        <f>'Ref. ACS-5-YR'!AB1183</f>
        <v>1586</v>
      </c>
      <c r="G347" s="53">
        <f>B347/F347</f>
        <v>0</v>
      </c>
      <c r="H347" s="250"/>
      <c r="I347" s="40"/>
      <c r="J347" s="52"/>
    </row>
    <row r="348" spans="1:10" x14ac:dyDescent="0.3">
      <c r="A348" t="s">
        <v>2511</v>
      </c>
      <c r="I348" s="40"/>
    </row>
    <row r="349" spans="1:10" ht="25.95" customHeight="1" x14ac:dyDescent="0.3">
      <c r="A349" s="356" t="s">
        <v>2502</v>
      </c>
      <c r="B349" s="356"/>
      <c r="C349" s="356"/>
      <c r="D349" s="356"/>
      <c r="E349" s="356"/>
      <c r="F349" s="356"/>
      <c r="G349" s="356"/>
      <c r="I349" s="40"/>
    </row>
    <row r="350" spans="1:10" s="68" customFormat="1" ht="29.4" customHeight="1" x14ac:dyDescent="0.3">
      <c r="H350" s="254"/>
      <c r="I350" s="40"/>
    </row>
    <row r="351" spans="1:10" x14ac:dyDescent="0.3">
      <c r="A351" s="285"/>
      <c r="I351" s="40"/>
    </row>
    <row r="352" spans="1:10" x14ac:dyDescent="0.3">
      <c r="A352" s="1" t="s">
        <v>2557</v>
      </c>
      <c r="I352" s="40"/>
    </row>
    <row r="353" spans="1:10" x14ac:dyDescent="0.3">
      <c r="A353" s="46"/>
      <c r="B353" s="286">
        <v>1980</v>
      </c>
      <c r="C353" s="286">
        <v>1990</v>
      </c>
      <c r="D353" s="286">
        <v>2000</v>
      </c>
      <c r="E353" s="286">
        <v>2010</v>
      </c>
      <c r="F353" s="286">
        <v>2020</v>
      </c>
      <c r="H353" s="257"/>
      <c r="I353" s="40"/>
      <c r="J353" s="23"/>
    </row>
    <row r="354" spans="1:10" x14ac:dyDescent="0.3">
      <c r="A354" s="11" t="s">
        <v>1390</v>
      </c>
      <c r="B354" s="284">
        <f>'Ref. DC-1980'!D99</f>
        <v>216</v>
      </c>
      <c r="C354" s="284">
        <f>'Ref. DC-1990'!D98</f>
        <v>411</v>
      </c>
      <c r="D354" s="284">
        <f>'Ref. DC-2000'!D48</f>
        <v>533</v>
      </c>
      <c r="E354" s="284">
        <f>'Ref. ACS-5-YR Add.'!L24</f>
        <v>815</v>
      </c>
      <c r="F354" s="284">
        <f>'Ref. ACS-5-YR Add.'!R24</f>
        <v>1030</v>
      </c>
      <c r="H354" s="258"/>
      <c r="I354" s="40"/>
      <c r="J354" s="22"/>
    </row>
    <row r="355" spans="1:10" x14ac:dyDescent="0.3">
      <c r="A355" s="11" t="s">
        <v>170</v>
      </c>
      <c r="B355" s="3"/>
      <c r="C355" s="4">
        <f>(C354-B354)/B354</f>
        <v>0.90277777777777779</v>
      </c>
      <c r="D355" s="4">
        <f t="shared" ref="D355:F355" si="6">(D354-C354)/C354</f>
        <v>0.29683698296836986</v>
      </c>
      <c r="E355" s="4">
        <f t="shared" si="6"/>
        <v>0.52908067542213888</v>
      </c>
      <c r="F355" s="4">
        <f t="shared" si="6"/>
        <v>0.26380368098159507</v>
      </c>
      <c r="H355" s="248"/>
      <c r="I355" s="40"/>
      <c r="J355" s="17"/>
    </row>
    <row r="356" spans="1:10" x14ac:dyDescent="0.3">
      <c r="A356" s="45" t="s">
        <v>2512</v>
      </c>
      <c r="I356" s="40"/>
    </row>
    <row r="357" spans="1:10" ht="28.95" customHeight="1" x14ac:dyDescent="0.3">
      <c r="A357" s="356" t="s">
        <v>2502</v>
      </c>
      <c r="B357" s="356"/>
      <c r="C357" s="356"/>
      <c r="D357" s="356"/>
      <c r="E357" s="356"/>
      <c r="F357" s="356"/>
      <c r="G357" s="356"/>
      <c r="I357" s="40"/>
    </row>
    <row r="358" spans="1:10" s="68" customFormat="1" ht="14.4" customHeight="1" x14ac:dyDescent="0.3">
      <c r="A358" s="357" t="s">
        <v>2513</v>
      </c>
      <c r="B358" s="357"/>
      <c r="C358" s="357"/>
      <c r="D358" s="357"/>
      <c r="E358" s="357"/>
      <c r="F358" s="357"/>
      <c r="G358" s="357"/>
      <c r="H358" s="254"/>
      <c r="I358" s="40"/>
    </row>
    <row r="359" spans="1:10" x14ac:dyDescent="0.3">
      <c r="A359" s="45"/>
      <c r="I359" s="40"/>
    </row>
    <row r="360" spans="1:10" x14ac:dyDescent="0.3">
      <c r="A360" s="45"/>
      <c r="I360" s="40"/>
    </row>
    <row r="361" spans="1:10" x14ac:dyDescent="0.3">
      <c r="A361" s="45"/>
      <c r="I361" s="40"/>
    </row>
    <row r="362" spans="1:10" x14ac:dyDescent="0.3">
      <c r="A362" s="45"/>
      <c r="I362" s="40"/>
    </row>
    <row r="363" spans="1:10" x14ac:dyDescent="0.3">
      <c r="A363" s="45"/>
      <c r="I363" s="40" t="str">
        <f>A356</f>
        <v>Source: U.S. Census Bureau, Census 1980(ORG STF3), 1990(STF3), 2000(SF3); ACS 06-10, 16-20 (5-year Estimates), Table B25064</v>
      </c>
    </row>
    <row r="364" spans="1:10" ht="72.599999999999994" customHeight="1" x14ac:dyDescent="0.3">
      <c r="A364" s="45"/>
      <c r="I364" s="79" t="s">
        <v>2516</v>
      </c>
    </row>
    <row r="365" spans="1:10" x14ac:dyDescent="0.3">
      <c r="A365" s="45"/>
      <c r="I365" s="27"/>
    </row>
    <row r="366" spans="1:10" x14ac:dyDescent="0.3">
      <c r="A366" s="1" t="s">
        <v>2514</v>
      </c>
      <c r="I366" s="59" t="s">
        <v>2517</v>
      </c>
    </row>
    <row r="367" spans="1:10" ht="28.95" customHeight="1" x14ac:dyDescent="0.3">
      <c r="A367" s="75"/>
      <c r="B367" s="58" t="str">
        <f>Housing!B3</f>
        <v>Unincorporated Kings County</v>
      </c>
      <c r="C367" s="58" t="s">
        <v>172</v>
      </c>
      <c r="D367" s="58" t="str">
        <f>Housing!B4</f>
        <v>Kings County</v>
      </c>
      <c r="E367" s="58" t="s">
        <v>2505</v>
      </c>
      <c r="F367" s="58" t="s">
        <v>166</v>
      </c>
      <c r="G367" s="58" t="s">
        <v>2506</v>
      </c>
      <c r="H367" s="251"/>
      <c r="I367" s="40"/>
      <c r="J367" s="56"/>
    </row>
    <row r="368" spans="1:10" x14ac:dyDescent="0.3">
      <c r="A368" s="11" t="s">
        <v>2507</v>
      </c>
      <c r="B368" s="5"/>
      <c r="C368" s="53"/>
      <c r="D368" s="5">
        <f>'Ref. ACS-5-YR'!R1201/100</f>
        <v>0.27800000000000002</v>
      </c>
      <c r="E368" s="53">
        <f>B368/D368</f>
        <v>0</v>
      </c>
      <c r="F368" s="5">
        <f>'Ref. ACS-5-YR'!AB1201/100</f>
        <v>0.32200000000000001</v>
      </c>
      <c r="G368" s="53">
        <f>B368/F368</f>
        <v>0</v>
      </c>
      <c r="H368" s="250"/>
      <c r="I368" s="40"/>
      <c r="J368" s="52"/>
    </row>
    <row r="369" spans="1:10" x14ac:dyDescent="0.3">
      <c r="A369" t="s">
        <v>2515</v>
      </c>
      <c r="I369" s="40"/>
    </row>
    <row r="370" spans="1:10" ht="28.2" customHeight="1" x14ac:dyDescent="0.3">
      <c r="A370" s="356" t="s">
        <v>2502</v>
      </c>
      <c r="B370" s="356"/>
      <c r="C370" s="356"/>
      <c r="D370" s="356"/>
      <c r="E370" s="356"/>
      <c r="F370" s="356"/>
      <c r="G370" s="356"/>
      <c r="I370" s="40"/>
    </row>
    <row r="371" spans="1:10" x14ac:dyDescent="0.3">
      <c r="I371" s="40"/>
    </row>
    <row r="372" spans="1:10" x14ac:dyDescent="0.3">
      <c r="I372" s="40"/>
    </row>
    <row r="373" spans="1:10" x14ac:dyDescent="0.3">
      <c r="I373" s="40"/>
    </row>
    <row r="374" spans="1:10" x14ac:dyDescent="0.3">
      <c r="I374" s="40"/>
    </row>
    <row r="375" spans="1:10" x14ac:dyDescent="0.3">
      <c r="I375" s="40" t="str">
        <f>A369</f>
        <v>Source: U.S. Census Bureau, ACS 16-20 (5-year Estimates), Table B25071</v>
      </c>
    </row>
    <row r="376" spans="1:10" x14ac:dyDescent="0.3">
      <c r="I376" s="269" t="s">
        <v>2510</v>
      </c>
    </row>
    <row r="377" spans="1:10" x14ac:dyDescent="0.3">
      <c r="I377" s="40"/>
    </row>
    <row r="378" spans="1:10" x14ac:dyDescent="0.3">
      <c r="A378" s="1" t="s">
        <v>1391</v>
      </c>
      <c r="I378" s="59" t="s">
        <v>1392</v>
      </c>
    </row>
    <row r="379" spans="1:10" ht="28.8" x14ac:dyDescent="0.3">
      <c r="A379" s="75"/>
      <c r="B379" s="58" t="str">
        <f>Housing!B3</f>
        <v>Unincorporated Kings County</v>
      </c>
      <c r="C379" s="58" t="s">
        <v>172</v>
      </c>
      <c r="D379" s="58" t="str">
        <f>Housing!B4</f>
        <v>Kings County</v>
      </c>
      <c r="E379" s="58" t="s">
        <v>172</v>
      </c>
      <c r="F379" s="58" t="s">
        <v>166</v>
      </c>
      <c r="G379" s="58" t="s">
        <v>172</v>
      </c>
      <c r="H379" s="251"/>
      <c r="I379" s="35"/>
      <c r="J379" s="56"/>
    </row>
    <row r="380" spans="1:10" x14ac:dyDescent="0.3">
      <c r="A380" s="11" t="s">
        <v>1388</v>
      </c>
      <c r="B380" s="14">
        <f>SUM('Ref. ACS-5-YR'!H1193,'Ref. ACS-5-YR'!H1194,'Ref. ACS-5-YR'!H1195,'Ref. ACS-5-YR'!H1196)</f>
        <v>1807</v>
      </c>
      <c r="C380" s="53">
        <f>SUM('Ref. ACS-5-YR'!I1193,'Ref. ACS-5-YR'!I1194,'Ref. ACS-5-YR'!I1195,'Ref. ACS-5-YR'!I1196)</f>
        <v>0.36534573392640518</v>
      </c>
      <c r="D380" s="14">
        <f>SUM('Ref. ACS-5-YR'!R1193,'Ref. ACS-5-YR'!R1194,'Ref. ACS-5-YR'!R1195,'Ref. ACS-5-YR'!R1196)</f>
        <v>8377</v>
      </c>
      <c r="E380" s="53">
        <f>SUM('Ref. ACS-5-YR'!S1193,'Ref. ACS-5-YR'!S1194,'Ref. ACS-5-YR'!S1195,'Ref. ACS-5-YR'!S1196)</f>
        <v>0.41396521051591223</v>
      </c>
      <c r="F380" s="14">
        <f>SUM('Ref. ACS-5-YR'!AB1193,'Ref. ACS-5-YR'!AB1194,'Ref. ACS-5-YR'!AB1195,'Ref. ACS-5-YR'!AB1196)</f>
        <v>3019235</v>
      </c>
      <c r="G380" s="53">
        <f>SUM('Ref. ACS-5-YR'!AC1193,'Ref. ACS-5-YR'!AC1194,'Ref. ACS-5-YR'!AC1195,'Ref. ACS-5-YR'!AC1196)</f>
        <v>0.51500000000000001</v>
      </c>
      <c r="H380" s="250"/>
      <c r="I380" s="40"/>
      <c r="J380" s="52"/>
    </row>
    <row r="381" spans="1:10" x14ac:dyDescent="0.3">
      <c r="A381" t="s">
        <v>1393</v>
      </c>
      <c r="I381" s="40"/>
    </row>
    <row r="382" spans="1:10" s="68" customFormat="1" x14ac:dyDescent="0.3">
      <c r="A382" s="356" t="s">
        <v>2410</v>
      </c>
      <c r="B382" s="356"/>
      <c r="C382" s="356"/>
      <c r="D382" s="356"/>
      <c r="E382" s="356"/>
      <c r="F382" s="356"/>
      <c r="G382" s="356"/>
      <c r="H382" s="254"/>
      <c r="I382" s="40"/>
    </row>
    <row r="383" spans="1:10" x14ac:dyDescent="0.3">
      <c r="I383" s="40"/>
    </row>
    <row r="384" spans="1:10" x14ac:dyDescent="0.3">
      <c r="A384" s="1" t="s">
        <v>1394</v>
      </c>
      <c r="I384" s="40"/>
    </row>
    <row r="385" spans="1:10" x14ac:dyDescent="0.3">
      <c r="A385" s="75"/>
      <c r="B385" s="49">
        <v>1980</v>
      </c>
      <c r="C385" s="49">
        <v>1990</v>
      </c>
      <c r="D385" s="49">
        <v>2000</v>
      </c>
      <c r="E385" s="49">
        <v>2010</v>
      </c>
      <c r="F385" s="49">
        <v>2020</v>
      </c>
      <c r="H385" s="249"/>
      <c r="I385" s="40"/>
      <c r="J385" s="50"/>
    </row>
    <row r="386" spans="1:10" x14ac:dyDescent="0.3">
      <c r="A386" s="11" t="s">
        <v>1388</v>
      </c>
      <c r="B386" s="14">
        <f>SUM('Ref. DC-1980'!B33,'Ref. DC-1980'!B39,'Ref. DC-1980'!B45,'Ref. DC-1980'!B51,'Ref. DC-1980'!B57)</f>
        <v>701</v>
      </c>
      <c r="C386" s="14">
        <f>SUM('Ref. DC-1990'!B25,'Ref. DC-1990'!B32,'Ref. DC-1990'!B39,'Ref. DC-1990'!B46,'Ref. DC-1990'!B53)</f>
        <v>525</v>
      </c>
      <c r="D386" s="14">
        <f>SUM('Ref. DC-2000'!B58:B60)</f>
        <v>744</v>
      </c>
      <c r="E386" s="14">
        <f>SUM('Ref. ACS-5-YR'!B1194:B1196)</f>
        <v>1156</v>
      </c>
      <c r="F386" s="14">
        <f>SUM('Ref. ACS-5-YR'!H1194:H1196)</f>
        <v>1352</v>
      </c>
      <c r="H386" s="247"/>
      <c r="I386" s="40"/>
      <c r="J386" s="2"/>
    </row>
    <row r="387" spans="1:10" x14ac:dyDescent="0.3">
      <c r="A387" s="11" t="s">
        <v>170</v>
      </c>
      <c r="B387" s="3"/>
      <c r="C387" s="4">
        <f>(C386-B386)/B386</f>
        <v>-0.25106990014265335</v>
      </c>
      <c r="D387" s="4">
        <f>(D386-C386)/C386</f>
        <v>0.41714285714285715</v>
      </c>
      <c r="E387" s="4">
        <f>(E386-D386)/D386</f>
        <v>0.55376344086021501</v>
      </c>
      <c r="F387" s="4">
        <f>(F386-E386)/E386</f>
        <v>0.16955017301038061</v>
      </c>
      <c r="H387" s="248"/>
      <c r="I387" s="40"/>
      <c r="J387" s="17"/>
    </row>
    <row r="388" spans="1:10" x14ac:dyDescent="0.3">
      <c r="A388" t="s">
        <v>1395</v>
      </c>
      <c r="I388" s="40"/>
    </row>
    <row r="389" spans="1:10" s="68" customFormat="1" x14ac:dyDescent="0.3">
      <c r="A389" s="356" t="s">
        <v>2410</v>
      </c>
      <c r="B389" s="356"/>
      <c r="C389" s="356"/>
      <c r="D389" s="356"/>
      <c r="E389" s="356"/>
      <c r="F389" s="356"/>
      <c r="G389" s="356"/>
      <c r="H389" s="254"/>
      <c r="I389" s="40"/>
    </row>
    <row r="390" spans="1:10" x14ac:dyDescent="0.3">
      <c r="A390" s="358"/>
      <c r="B390" s="358"/>
      <c r="C390" s="358"/>
      <c r="D390" s="358"/>
      <c r="E390" s="358"/>
      <c r="F390" s="358"/>
      <c r="G390" s="358"/>
      <c r="I390" s="40"/>
    </row>
    <row r="391" spans="1:10" x14ac:dyDescent="0.3">
      <c r="I391" s="40"/>
    </row>
    <row r="392" spans="1:10" x14ac:dyDescent="0.3">
      <c r="I392" s="40"/>
    </row>
    <row r="393" spans="1:10" x14ac:dyDescent="0.3">
      <c r="I393" s="40"/>
    </row>
    <row r="394" spans="1:10" x14ac:dyDescent="0.3">
      <c r="I394" s="40"/>
    </row>
    <row r="395" spans="1:10" x14ac:dyDescent="0.3">
      <c r="I395" s="40"/>
    </row>
    <row r="396" spans="1:10" x14ac:dyDescent="0.3">
      <c r="I396" s="40" t="str">
        <f>A388</f>
        <v>Source: U.S. Census Bureau, Census 1980(STF3), 1990(STF3), 2000(SF3); ACS 06-10, 16-20 (5-year Estimates), Table B25070</v>
      </c>
    </row>
    <row r="397" spans="1:10" ht="86.4" x14ac:dyDescent="0.3">
      <c r="I397" s="79" t="s">
        <v>2412</v>
      </c>
    </row>
    <row r="399" spans="1:10" x14ac:dyDescent="0.3">
      <c r="A399" s="360"/>
      <c r="B399" s="360"/>
      <c r="C399" s="360"/>
      <c r="D399" s="360"/>
      <c r="E399" s="360"/>
      <c r="I399" s="40"/>
    </row>
    <row r="400" spans="1:10" x14ac:dyDescent="0.3">
      <c r="A400" s="83" t="s">
        <v>2398</v>
      </c>
      <c r="B400" s="1" t="s">
        <v>2579</v>
      </c>
      <c r="I400" s="40"/>
    </row>
    <row r="401" spans="1:9" x14ac:dyDescent="0.3">
      <c r="A401" s="83" t="s">
        <v>2399</v>
      </c>
      <c r="B401" s="1" t="s">
        <v>2580</v>
      </c>
      <c r="I401" s="40"/>
    </row>
    <row r="402" spans="1:9" x14ac:dyDescent="0.3">
      <c r="I402" s="40"/>
    </row>
    <row r="403" spans="1:9" x14ac:dyDescent="0.3">
      <c r="A403" s="1" t="s">
        <v>1396</v>
      </c>
      <c r="I403" s="40"/>
    </row>
    <row r="404" spans="1:9" ht="28.8" x14ac:dyDescent="0.3">
      <c r="A404" s="75"/>
      <c r="B404" s="58" t="s">
        <v>1397</v>
      </c>
      <c r="C404" s="58" t="s">
        <v>1398</v>
      </c>
      <c r="D404" s="58" t="s">
        <v>1399</v>
      </c>
      <c r="E404" s="58" t="s">
        <v>167</v>
      </c>
      <c r="I404" s="59" t="str">
        <f>_xlfn.CONCAT(B401," - ",A410)</f>
        <v>Visalia, Kings, Tulare Counties CoC - Homelessness by Type Over Time (2005-2020)</v>
      </c>
    </row>
    <row r="405" spans="1:9" x14ac:dyDescent="0.3">
      <c r="A405" s="11" t="s">
        <v>1400</v>
      </c>
      <c r="B405" s="6">
        <v>143</v>
      </c>
      <c r="C405" s="6">
        <v>125</v>
      </c>
      <c r="D405" s="6">
        <v>837</v>
      </c>
      <c r="E405" s="6">
        <f>SUM(B405:D405)</f>
        <v>1105</v>
      </c>
      <c r="I405" s="40"/>
    </row>
    <row r="406" spans="1:9" x14ac:dyDescent="0.3">
      <c r="A406" t="s">
        <v>1401</v>
      </c>
      <c r="I406" s="40"/>
    </row>
    <row r="407" spans="1:9" ht="27.6" customHeight="1" x14ac:dyDescent="0.3">
      <c r="A407" s="353" t="s">
        <v>2400</v>
      </c>
      <c r="B407" s="353"/>
      <c r="C407" s="353"/>
      <c r="D407" s="353"/>
      <c r="E407" s="353"/>
      <c r="F407" s="353"/>
      <c r="G407" s="353"/>
      <c r="I407" s="40"/>
    </row>
    <row r="408" spans="1:9" x14ac:dyDescent="0.3">
      <c r="A408" s="359"/>
      <c r="B408" s="359"/>
      <c r="C408" s="359"/>
      <c r="D408" s="359"/>
      <c r="E408" s="359"/>
      <c r="F408" s="359"/>
      <c r="G408" s="359"/>
      <c r="I408" s="40"/>
    </row>
    <row r="409" spans="1:9" x14ac:dyDescent="0.3">
      <c r="I409" s="40"/>
    </row>
    <row r="410" spans="1:9" x14ac:dyDescent="0.3">
      <c r="A410" s="1" t="s">
        <v>1402</v>
      </c>
      <c r="I410" s="40"/>
    </row>
    <row r="411" spans="1:9" x14ac:dyDescent="0.3">
      <c r="A411" s="75"/>
      <c r="B411" s="49">
        <v>2005</v>
      </c>
      <c r="C411" s="49">
        <v>2010</v>
      </c>
      <c r="D411" s="49">
        <v>2015</v>
      </c>
      <c r="E411" s="49">
        <v>2020</v>
      </c>
      <c r="F411" s="242"/>
      <c r="I411" s="40"/>
    </row>
    <row r="412" spans="1:9" x14ac:dyDescent="0.3">
      <c r="A412" s="7" t="s">
        <v>167</v>
      </c>
      <c r="B412" s="14">
        <f t="shared" ref="B412:D412" si="7">B413+B414+B415</f>
        <v>3793</v>
      </c>
      <c r="C412" s="14">
        <f t="shared" si="7"/>
        <v>708</v>
      </c>
      <c r="D412" s="14">
        <f t="shared" si="7"/>
        <v>742</v>
      </c>
      <c r="E412" s="14">
        <f>E413+E414+E415</f>
        <v>1105</v>
      </c>
      <c r="F412" s="241"/>
      <c r="I412" s="40"/>
    </row>
    <row r="413" spans="1:9" x14ac:dyDescent="0.3">
      <c r="A413" s="11" t="s">
        <v>1397</v>
      </c>
      <c r="B413" s="14">
        <v>95</v>
      </c>
      <c r="C413" s="14">
        <v>110</v>
      </c>
      <c r="D413" s="14">
        <v>123</v>
      </c>
      <c r="E413" s="6">
        <f>B405</f>
        <v>143</v>
      </c>
      <c r="F413" s="241"/>
      <c r="I413" s="40"/>
    </row>
    <row r="414" spans="1:9" x14ac:dyDescent="0.3">
      <c r="A414" s="11" t="s">
        <v>1398</v>
      </c>
      <c r="B414" s="14">
        <v>138</v>
      </c>
      <c r="C414" s="14">
        <v>184</v>
      </c>
      <c r="D414" s="14">
        <v>206</v>
      </c>
      <c r="E414" s="6">
        <f>C405</f>
        <v>125</v>
      </c>
      <c r="F414" s="241"/>
      <c r="I414" s="40"/>
    </row>
    <row r="415" spans="1:9" x14ac:dyDescent="0.3">
      <c r="A415" s="11" t="s">
        <v>1399</v>
      </c>
      <c r="B415" s="14">
        <v>3560</v>
      </c>
      <c r="C415" s="14">
        <v>414</v>
      </c>
      <c r="D415" s="14">
        <v>413</v>
      </c>
      <c r="E415" s="6">
        <f>D405</f>
        <v>837</v>
      </c>
      <c r="F415" s="241"/>
      <c r="I415" s="40"/>
    </row>
    <row r="416" spans="1:9" x14ac:dyDescent="0.3">
      <c r="A416" t="s">
        <v>1403</v>
      </c>
      <c r="I416" s="40"/>
    </row>
    <row r="417" spans="1:9" ht="27.6" customHeight="1" x14ac:dyDescent="0.3">
      <c r="A417" s="353" t="s">
        <v>2400</v>
      </c>
      <c r="B417" s="353"/>
      <c r="C417" s="353"/>
      <c r="D417" s="353"/>
      <c r="E417" s="353"/>
      <c r="F417" s="353"/>
      <c r="G417" s="353"/>
      <c r="I417" s="40"/>
    </row>
    <row r="418" spans="1:9" x14ac:dyDescent="0.3">
      <c r="I418" s="40"/>
    </row>
    <row r="419" spans="1:9" x14ac:dyDescent="0.3">
      <c r="I419" s="40"/>
    </row>
    <row r="420" spans="1:9" x14ac:dyDescent="0.3">
      <c r="I420" s="40" t="str">
        <f>A416</f>
        <v>Source: U.S. HUD, CoC Homeless Populations and Subpopulations Reports (2005, 2010, 2015, 2020).</v>
      </c>
    </row>
    <row r="421" spans="1:9" x14ac:dyDescent="0.3">
      <c r="A421" s="1" t="s">
        <v>1404</v>
      </c>
      <c r="I421" s="40"/>
    </row>
    <row r="422" spans="1:9" ht="28.8" x14ac:dyDescent="0.3">
      <c r="A422" s="75"/>
      <c r="B422" s="58" t="s">
        <v>1397</v>
      </c>
      <c r="C422" s="58" t="s">
        <v>1398</v>
      </c>
      <c r="D422" s="58" t="s">
        <v>1399</v>
      </c>
      <c r="E422" s="58" t="s">
        <v>167</v>
      </c>
      <c r="I422" s="59" t="str">
        <f>_xlfn.CONCAT(B401," - ",A421)</f>
        <v>Visalia, Kings, Tulare Counties CoC - Homelessness by Type by Race (2020)</v>
      </c>
    </row>
    <row r="423" spans="1:9" x14ac:dyDescent="0.3">
      <c r="A423" s="11" t="s">
        <v>1405</v>
      </c>
      <c r="B423" s="6">
        <v>26</v>
      </c>
      <c r="C423" s="132">
        <v>12</v>
      </c>
      <c r="D423" s="132">
        <v>73</v>
      </c>
      <c r="E423" s="6">
        <f>SUM(B423:D423)</f>
        <v>111</v>
      </c>
      <c r="I423" s="40"/>
    </row>
    <row r="424" spans="1:9" x14ac:dyDescent="0.3">
      <c r="A424" s="11" t="s">
        <v>1406</v>
      </c>
      <c r="B424" s="6">
        <v>158</v>
      </c>
      <c r="C424" s="132">
        <v>133</v>
      </c>
      <c r="D424" s="132">
        <v>770</v>
      </c>
      <c r="E424" s="6">
        <f t="shared" ref="E424:E429" si="8">SUM(B424:D424)</f>
        <v>1061</v>
      </c>
      <c r="I424" s="40"/>
    </row>
    <row r="425" spans="1:9" x14ac:dyDescent="0.3">
      <c r="A425" s="11" t="s">
        <v>1407</v>
      </c>
      <c r="B425" s="6">
        <v>0</v>
      </c>
      <c r="C425" s="132">
        <v>3</v>
      </c>
      <c r="D425" s="132">
        <v>7</v>
      </c>
      <c r="E425" s="6">
        <f t="shared" si="8"/>
        <v>10</v>
      </c>
      <c r="I425" s="40"/>
    </row>
    <row r="426" spans="1:9" x14ac:dyDescent="0.3">
      <c r="A426" s="11" t="s">
        <v>1408</v>
      </c>
      <c r="B426" s="6">
        <v>16</v>
      </c>
      <c r="C426" s="132">
        <v>6</v>
      </c>
      <c r="D426" s="132">
        <v>58</v>
      </c>
      <c r="E426" s="6">
        <f t="shared" si="8"/>
        <v>80</v>
      </c>
      <c r="I426" s="40"/>
    </row>
    <row r="427" spans="1:9" x14ac:dyDescent="0.3">
      <c r="A427" s="11" t="s">
        <v>1409</v>
      </c>
      <c r="B427" s="6">
        <v>3</v>
      </c>
      <c r="C427" s="132">
        <v>0</v>
      </c>
      <c r="D427" s="132">
        <v>11</v>
      </c>
      <c r="E427" s="6">
        <f>SUM(B427:D427)</f>
        <v>14</v>
      </c>
      <c r="I427" s="40"/>
    </row>
    <row r="428" spans="1:9" x14ac:dyDescent="0.3">
      <c r="A428" s="11" t="s">
        <v>1410</v>
      </c>
      <c r="B428" s="6">
        <v>2</v>
      </c>
      <c r="C428" s="132">
        <v>1</v>
      </c>
      <c r="D428" s="132">
        <v>18</v>
      </c>
      <c r="E428" s="6">
        <f t="shared" si="8"/>
        <v>21</v>
      </c>
      <c r="I428" s="40"/>
    </row>
    <row r="429" spans="1:9" x14ac:dyDescent="0.3">
      <c r="A429" s="11" t="s">
        <v>1400</v>
      </c>
      <c r="B429" s="6">
        <f>SUM(B423:B428)</f>
        <v>205</v>
      </c>
      <c r="C429" s="6">
        <f t="shared" ref="C429:D429" si="9">SUM(C423:C428)</f>
        <v>155</v>
      </c>
      <c r="D429" s="6">
        <f t="shared" si="9"/>
        <v>937</v>
      </c>
      <c r="E429" s="6">
        <f t="shared" si="8"/>
        <v>1297</v>
      </c>
      <c r="I429" s="40"/>
    </row>
    <row r="430" spans="1:9" x14ac:dyDescent="0.3">
      <c r="A430" t="s">
        <v>1401</v>
      </c>
      <c r="B430" s="2"/>
      <c r="C430" s="2"/>
      <c r="D430" s="2"/>
      <c r="E430" s="2"/>
      <c r="I430" s="40"/>
    </row>
    <row r="431" spans="1:9" ht="27.6" customHeight="1" x14ac:dyDescent="0.3">
      <c r="A431" s="353" t="s">
        <v>2400</v>
      </c>
      <c r="B431" s="353"/>
      <c r="C431" s="353"/>
      <c r="D431" s="353"/>
      <c r="E431" s="353"/>
      <c r="F431" s="353"/>
      <c r="G431" s="353"/>
      <c r="I431" s="40"/>
    </row>
    <row r="432" spans="1:9" x14ac:dyDescent="0.3">
      <c r="B432" s="2"/>
      <c r="C432" s="2"/>
      <c r="D432" s="2"/>
      <c r="E432" s="2"/>
      <c r="I432" s="40"/>
    </row>
    <row r="433" spans="1:9" x14ac:dyDescent="0.3">
      <c r="B433" s="2"/>
      <c r="C433" s="2"/>
      <c r="D433" s="2"/>
      <c r="E433" s="2"/>
      <c r="I433" s="40"/>
    </row>
    <row r="434" spans="1:9" x14ac:dyDescent="0.3">
      <c r="B434" s="2"/>
      <c r="C434" s="2"/>
      <c r="D434" s="2"/>
      <c r="E434" s="2"/>
      <c r="I434" s="40"/>
    </row>
    <row r="435" spans="1:9" x14ac:dyDescent="0.3">
      <c r="I435"/>
    </row>
    <row r="436" spans="1:9" x14ac:dyDescent="0.3">
      <c r="I436"/>
    </row>
    <row r="437" spans="1:9" x14ac:dyDescent="0.3">
      <c r="I437"/>
    </row>
    <row r="438" spans="1:9" x14ac:dyDescent="0.3">
      <c r="B438" s="2"/>
      <c r="C438" s="2"/>
      <c r="D438" s="2"/>
      <c r="E438" s="2"/>
      <c r="F438" s="2"/>
      <c r="G438" s="2"/>
      <c r="H438" s="247"/>
      <c r="I438" s="40" t="str">
        <f>A430</f>
        <v>Source: U.S. HUD, CoC Homeless Populations and Subpopulations Reports (2020).</v>
      </c>
    </row>
    <row r="439" spans="1:9" x14ac:dyDescent="0.3">
      <c r="B439" s="2"/>
      <c r="C439" s="2"/>
      <c r="D439" s="2"/>
      <c r="E439" s="2"/>
      <c r="F439" s="2"/>
      <c r="G439" s="2"/>
      <c r="H439" s="247"/>
      <c r="I439" s="40"/>
    </row>
    <row r="440" spans="1:9" x14ac:dyDescent="0.3">
      <c r="I440" s="40"/>
    </row>
    <row r="441" spans="1:9" x14ac:dyDescent="0.3">
      <c r="A441" s="1" t="s">
        <v>1411</v>
      </c>
      <c r="I441" s="59" t="str">
        <f>_xlfn.CONCAT(B401," - ",A441)</f>
        <v>Visalia, Kings, Tulare Counties CoC - Homelessness by Hispanic or Latino Ethnicity (2020)</v>
      </c>
    </row>
    <row r="442" spans="1:9" ht="28.8" x14ac:dyDescent="0.3">
      <c r="A442" s="75"/>
      <c r="B442" s="58" t="s">
        <v>1397</v>
      </c>
      <c r="C442" s="58" t="s">
        <v>1398</v>
      </c>
      <c r="D442" s="58" t="s">
        <v>1399</v>
      </c>
      <c r="E442" s="58" t="s">
        <v>167</v>
      </c>
      <c r="I442" s="40"/>
    </row>
    <row r="443" spans="1:9" x14ac:dyDescent="0.3">
      <c r="A443" s="11" t="s">
        <v>1412</v>
      </c>
      <c r="B443" s="14">
        <v>104</v>
      </c>
      <c r="C443" s="132">
        <v>77</v>
      </c>
      <c r="D443" s="132">
        <v>402</v>
      </c>
      <c r="E443" s="132">
        <f>SUM(B443:D443)</f>
        <v>583</v>
      </c>
      <c r="I443" s="40"/>
    </row>
    <row r="444" spans="1:9" x14ac:dyDescent="0.3">
      <c r="A444" s="11" t="s">
        <v>1413</v>
      </c>
      <c r="B444" s="14">
        <v>101</v>
      </c>
      <c r="C444" s="132">
        <v>78</v>
      </c>
      <c r="D444" s="132">
        <v>535</v>
      </c>
      <c r="E444" s="132">
        <f>SUM(B444:D444)</f>
        <v>714</v>
      </c>
      <c r="I444" s="40"/>
    </row>
    <row r="445" spans="1:9" x14ac:dyDescent="0.3">
      <c r="A445" s="11" t="s">
        <v>1400</v>
      </c>
      <c r="B445" s="14">
        <f>SUM(B443:B444)</f>
        <v>205</v>
      </c>
      <c r="C445" s="14">
        <f t="shared" ref="C445:D445" si="10">SUM(C443:C444)</f>
        <v>155</v>
      </c>
      <c r="D445" s="14">
        <f t="shared" si="10"/>
        <v>937</v>
      </c>
      <c r="E445" s="132">
        <f>SUM(B445:D445)</f>
        <v>1297</v>
      </c>
      <c r="I445" s="40"/>
    </row>
    <row r="446" spans="1:9" x14ac:dyDescent="0.3">
      <c r="A446" t="s">
        <v>1401</v>
      </c>
      <c r="B446" s="2"/>
      <c r="C446" s="2"/>
      <c r="D446" s="2"/>
      <c r="E446" s="2"/>
      <c r="I446" s="40"/>
    </row>
    <row r="447" spans="1:9" ht="27.6" customHeight="1" x14ac:dyDescent="0.3">
      <c r="A447" s="353" t="s">
        <v>2400</v>
      </c>
      <c r="B447" s="353"/>
      <c r="C447" s="353"/>
      <c r="D447" s="353"/>
      <c r="E447" s="353"/>
      <c r="F447" s="353"/>
      <c r="G447" s="353"/>
      <c r="I447" s="40"/>
    </row>
    <row r="448" spans="1:9" x14ac:dyDescent="0.3">
      <c r="B448" s="2"/>
      <c r="C448" s="2"/>
      <c r="D448" s="2"/>
      <c r="E448" s="2"/>
      <c r="I448" s="40"/>
    </row>
    <row r="449" spans="2:9" x14ac:dyDescent="0.3">
      <c r="B449" s="2"/>
      <c r="C449" s="2"/>
      <c r="D449" s="2"/>
      <c r="E449" s="2"/>
      <c r="I449" s="40"/>
    </row>
    <row r="450" spans="2:9" x14ac:dyDescent="0.3">
      <c r="B450" s="2"/>
      <c r="C450" s="2"/>
      <c r="D450" s="2"/>
      <c r="E450" s="2"/>
      <c r="I450" s="40"/>
    </row>
    <row r="451" spans="2:9" x14ac:dyDescent="0.3">
      <c r="B451" s="2"/>
      <c r="C451" s="2"/>
      <c r="D451" s="2"/>
      <c r="E451" s="2"/>
      <c r="I451" s="40"/>
    </row>
    <row r="452" spans="2:9" x14ac:dyDescent="0.3">
      <c r="B452" s="2"/>
      <c r="C452" s="2"/>
      <c r="D452" s="2"/>
      <c r="E452" s="2"/>
      <c r="I452" s="40" t="str">
        <f>A446</f>
        <v>Source: U.S. HUD, CoC Homeless Populations and Subpopulations Reports (2020).</v>
      </c>
    </row>
  </sheetData>
  <mergeCells count="26">
    <mergeCell ref="J1:J4"/>
    <mergeCell ref="A399:E399"/>
    <mergeCell ref="A103:G103"/>
    <mergeCell ref="A124:G124"/>
    <mergeCell ref="A338:G338"/>
    <mergeCell ref="A382:G382"/>
    <mergeCell ref="A389:G389"/>
    <mergeCell ref="A331:G331"/>
    <mergeCell ref="A358:G358"/>
    <mergeCell ref="A370:G370"/>
    <mergeCell ref="A407:G407"/>
    <mergeCell ref="A417:G417"/>
    <mergeCell ref="A431:G431"/>
    <mergeCell ref="A447:G447"/>
    <mergeCell ref="A1:I1"/>
    <mergeCell ref="A111:G111"/>
    <mergeCell ref="A58:G58"/>
    <mergeCell ref="A339:G339"/>
    <mergeCell ref="A390:G390"/>
    <mergeCell ref="A408:G408"/>
    <mergeCell ref="A2:H2"/>
    <mergeCell ref="A299:G299"/>
    <mergeCell ref="A308:G308"/>
    <mergeCell ref="A318:G318"/>
    <mergeCell ref="A349:G349"/>
    <mergeCell ref="A357:G357"/>
  </mergeCells>
  <phoneticPr fontId="28" type="noConversion"/>
  <hyperlinks>
    <hyperlink ref="J1" location="TOC" display="Back to Table of Contents" xr:uid="{DC8C80D7-CF2B-4797-84BE-83DA44828BCA}"/>
  </hyperlinks>
  <pageMargins left="0.7" right="0.7" top="0.75" bottom="0.75" header="0.3" footer="0.3"/>
  <pageSetup orientation="portrait" horizontalDpi="1200" verticalDpi="1200" r:id="rId1"/>
  <ignoredErrors>
    <ignoredError sqref="B107:B109" formulaRange="1"/>
    <ignoredError sqref="D107:D109 F107:F109" formula="1" formulaRange="1"/>
    <ignoredError sqref="E109 E107 E108 D120:D121 F120:F121 D128:D129 F128:F129 F54:F55 D54:D55"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54F1B-340C-4301-81AD-4CE6D7E46A22}">
  <sheetPr>
    <tabColor theme="5"/>
  </sheetPr>
  <dimension ref="A1:J222"/>
  <sheetViews>
    <sheetView zoomScale="80" zoomScaleNormal="80" workbookViewId="0">
      <selection sqref="A1:XFD1"/>
    </sheetView>
  </sheetViews>
  <sheetFormatPr defaultColWidth="8.88671875" defaultRowHeight="14.4" x14ac:dyDescent="0.3"/>
  <cols>
    <col min="1" max="1" width="61.109375" customWidth="1"/>
    <col min="2" max="2" width="16.6640625" customWidth="1"/>
    <col min="3" max="3" width="17.21875" customWidth="1"/>
    <col min="4" max="4" width="15.109375" customWidth="1"/>
    <col min="5" max="7" width="14" customWidth="1"/>
    <col min="8" max="8" width="6.77734375" style="109" customWidth="1"/>
    <col min="9" max="9" width="92.109375" style="40" customWidth="1"/>
  </cols>
  <sheetData>
    <row r="1" spans="1:10" ht="28.2" customHeight="1" x14ac:dyDescent="0.3">
      <c r="A1" s="362" t="s">
        <v>81</v>
      </c>
      <c r="B1" s="363"/>
      <c r="C1" s="363"/>
      <c r="D1" s="363"/>
      <c r="E1" s="363"/>
      <c r="F1" s="363"/>
      <c r="G1" s="363"/>
      <c r="H1" s="363"/>
      <c r="I1" s="363"/>
      <c r="J1" s="349" t="s">
        <v>162</v>
      </c>
    </row>
    <row r="2" spans="1:10" x14ac:dyDescent="0.3">
      <c r="A2" s="350" t="s">
        <v>5</v>
      </c>
      <c r="B2" s="351"/>
      <c r="C2" s="351"/>
      <c r="D2" s="351"/>
      <c r="E2" s="351"/>
      <c r="F2" s="351"/>
      <c r="G2" s="351"/>
      <c r="H2" s="352"/>
      <c r="I2" s="92" t="s">
        <v>6</v>
      </c>
      <c r="J2" s="349"/>
    </row>
    <row r="3" spans="1:10" x14ac:dyDescent="0.3">
      <c r="A3" s="72" t="s">
        <v>0</v>
      </c>
      <c r="B3" s="72" t="str">
        <f>Population!B3</f>
        <v>Unincorporated Kings County</v>
      </c>
      <c r="C3" s="63"/>
      <c r="D3" s="63"/>
      <c r="E3" s="63"/>
      <c r="F3" s="63"/>
      <c r="G3" s="63"/>
      <c r="H3" s="252"/>
      <c r="I3" s="71"/>
      <c r="J3" s="349"/>
    </row>
    <row r="4" spans="1:10" x14ac:dyDescent="0.3">
      <c r="A4" s="72" t="s">
        <v>2</v>
      </c>
      <c r="B4" s="72" t="str">
        <f>Population!B4</f>
        <v>Kings County</v>
      </c>
      <c r="C4" s="63"/>
      <c r="D4" s="63"/>
      <c r="E4" s="63"/>
      <c r="F4" s="63"/>
      <c r="G4" s="63"/>
      <c r="H4" s="252"/>
      <c r="I4" s="71"/>
      <c r="J4" s="349"/>
    </row>
    <row r="5" spans="1:10" ht="12.6" customHeight="1" x14ac:dyDescent="0.3">
      <c r="A5" s="64"/>
      <c r="B5" s="64"/>
      <c r="C5" s="64"/>
      <c r="D5" s="64"/>
      <c r="E5" s="64"/>
      <c r="F5" s="64"/>
      <c r="G5" s="64"/>
      <c r="H5" s="253"/>
      <c r="I5" s="70"/>
    </row>
    <row r="6" spans="1:10" ht="12.6" customHeight="1" x14ac:dyDescent="0.3">
      <c r="A6" s="1" t="s">
        <v>2529</v>
      </c>
      <c r="H6" s="253"/>
      <c r="I6" s="59" t="s">
        <v>2538</v>
      </c>
    </row>
    <row r="7" spans="1:10" ht="37.950000000000003" customHeight="1" x14ac:dyDescent="0.3">
      <c r="A7" s="55" t="s">
        <v>165</v>
      </c>
      <c r="B7" s="58" t="str">
        <f>B3</f>
        <v>Unincorporated Kings County</v>
      </c>
      <c r="C7" s="58" t="str">
        <f>B4</f>
        <v>Kings County</v>
      </c>
      <c r="D7" s="58" t="s">
        <v>2473</v>
      </c>
      <c r="E7" s="58" t="s">
        <v>166</v>
      </c>
      <c r="F7" s="58" t="s">
        <v>2506</v>
      </c>
      <c r="H7" s="253"/>
    </row>
    <row r="8" spans="1:10" ht="12.6" customHeight="1" x14ac:dyDescent="0.3">
      <c r="A8" s="67" t="s">
        <v>2530</v>
      </c>
      <c r="B8" s="284"/>
      <c r="C8" s="284">
        <f>'Ref. ACS-5-YR'!R808</f>
        <v>61556</v>
      </c>
      <c r="D8" s="53">
        <f>B8/C8</f>
        <v>0</v>
      </c>
      <c r="E8" s="284">
        <f>'Ref. ACS-5-YR'!AB808</f>
        <v>78672</v>
      </c>
      <c r="F8" s="53">
        <f>B8/E8</f>
        <v>0</v>
      </c>
      <c r="H8" s="253"/>
      <c r="I8" s="35"/>
    </row>
    <row r="9" spans="1:10" ht="12.6" customHeight="1" x14ac:dyDescent="0.3">
      <c r="A9" s="361" t="s">
        <v>2527</v>
      </c>
      <c r="B9" s="361"/>
      <c r="H9" s="253"/>
      <c r="I9" s="35"/>
    </row>
    <row r="10" spans="1:10" ht="12.6" customHeight="1" x14ac:dyDescent="0.3">
      <c r="A10" s="304"/>
      <c r="B10" s="304"/>
      <c r="C10" s="304"/>
      <c r="D10" s="304"/>
      <c r="E10" s="304"/>
      <c r="F10" s="304"/>
      <c r="G10" s="304"/>
      <c r="H10" s="253"/>
      <c r="I10" s="35"/>
    </row>
    <row r="11" spans="1:10" ht="12.6" customHeight="1" x14ac:dyDescent="0.3">
      <c r="H11" s="253"/>
      <c r="I11" s="35"/>
    </row>
    <row r="12" spans="1:10" ht="12.6" customHeight="1" x14ac:dyDescent="0.3">
      <c r="A12" s="290"/>
      <c r="H12" s="253"/>
      <c r="I12" s="35"/>
    </row>
    <row r="13" spans="1:10" ht="12.6" customHeight="1" x14ac:dyDescent="0.3">
      <c r="H13" s="253"/>
      <c r="I13" s="35"/>
    </row>
    <row r="14" spans="1:10" ht="12.6" customHeight="1" x14ac:dyDescent="0.3">
      <c r="A14" s="1" t="s">
        <v>2531</v>
      </c>
      <c r="H14" s="253"/>
      <c r="I14" s="35"/>
    </row>
    <row r="15" spans="1:10" ht="12.6" customHeight="1" x14ac:dyDescent="0.3">
      <c r="A15" s="55"/>
      <c r="B15" s="74">
        <v>2010</v>
      </c>
      <c r="C15" s="74">
        <v>2015</v>
      </c>
      <c r="D15" s="74">
        <v>2020</v>
      </c>
      <c r="E15" s="94" t="s">
        <v>2532</v>
      </c>
      <c r="H15" s="253"/>
      <c r="I15" s="35"/>
    </row>
    <row r="16" spans="1:10" ht="12.6" customHeight="1" x14ac:dyDescent="0.3">
      <c r="A16" s="11" t="str">
        <f>B3</f>
        <v>Unincorporated Kings County</v>
      </c>
      <c r="B16" s="291"/>
      <c r="C16" s="291"/>
      <c r="D16" s="292"/>
      <c r="E16" s="293"/>
      <c r="H16" s="253"/>
    </row>
    <row r="17" spans="1:9" ht="12.6" customHeight="1" x14ac:dyDescent="0.3">
      <c r="A17" s="294" t="str">
        <f>B4</f>
        <v>Kings County</v>
      </c>
      <c r="B17" s="295">
        <f>'Ref. ACS-5-YR Add.'!L58</f>
        <v>960</v>
      </c>
      <c r="C17" s="295">
        <f>'Ref. ACS-5-YR Add.'!O58</f>
        <v>978</v>
      </c>
      <c r="D17" s="296">
        <f>'Ref. ACS-5-YR Add.'!R58</f>
        <v>1094</v>
      </c>
      <c r="E17" s="293">
        <f>'Ref. ACS-5-YR Add.'!U58</f>
        <v>0.13958333333333334</v>
      </c>
      <c r="H17" s="253"/>
    </row>
    <row r="18" spans="1:9" ht="12.6" customHeight="1" x14ac:dyDescent="0.3">
      <c r="A18" s="297" t="s">
        <v>166</v>
      </c>
      <c r="B18" s="298">
        <f>'Ref. ACS-5-YR Add.'!V58</f>
        <v>1409</v>
      </c>
      <c r="C18" s="298">
        <f>'Ref. ACS-5-YR Add.'!Y58</f>
        <v>1419</v>
      </c>
      <c r="D18" s="299">
        <f>'Ref. ACS-5-YR Add.'!AB58</f>
        <v>1688</v>
      </c>
      <c r="E18" s="293">
        <f>'Ref. ACS-5-YR Add.'!AE58</f>
        <v>0.19800000000000001</v>
      </c>
      <c r="H18" s="253"/>
      <c r="I18" s="35"/>
    </row>
    <row r="19" spans="1:9" ht="12.6" customHeight="1" x14ac:dyDescent="0.3">
      <c r="A19" t="s">
        <v>2533</v>
      </c>
      <c r="H19" s="253"/>
    </row>
    <row r="20" spans="1:9" ht="12.6" customHeight="1" x14ac:dyDescent="0.3">
      <c r="A20" s="356" t="s">
        <v>2502</v>
      </c>
      <c r="B20" s="356"/>
      <c r="C20" s="356"/>
      <c r="D20" s="356"/>
      <c r="E20" s="356"/>
      <c r="F20" s="356"/>
      <c r="G20" s="356"/>
      <c r="H20" s="253"/>
      <c r="I20" s="35" t="str">
        <f>A19</f>
        <v>Source: U.S. Census Bureau, ACS16-20 (5-Year Estimates), Table B25105</v>
      </c>
    </row>
    <row r="21" spans="1:9" ht="12.6" customHeight="1" x14ac:dyDescent="0.3">
      <c r="A21" s="285"/>
      <c r="H21" s="253"/>
      <c r="I21" s="90"/>
    </row>
    <row r="22" spans="1:9" ht="29.4" customHeight="1" x14ac:dyDescent="0.3">
      <c r="A22" s="1" t="s">
        <v>2560</v>
      </c>
      <c r="H22" s="253"/>
      <c r="I22" s="59" t="s">
        <v>2563</v>
      </c>
    </row>
    <row r="23" spans="1:9" ht="12.6" customHeight="1" x14ac:dyDescent="0.3">
      <c r="A23" s="55"/>
      <c r="B23" s="300">
        <v>2010</v>
      </c>
      <c r="C23" s="300">
        <v>2015</v>
      </c>
      <c r="D23" s="300">
        <v>2020</v>
      </c>
      <c r="H23" s="253"/>
    </row>
    <row r="24" spans="1:9" ht="12.6" customHeight="1" x14ac:dyDescent="0.3">
      <c r="A24" s="95" t="s">
        <v>1390</v>
      </c>
      <c r="B24" s="301">
        <f>'Ref. ACS-5-YR'!L1201</f>
        <v>0.28800000000000003</v>
      </c>
      <c r="C24" s="301">
        <f>'Ref. ACS-5-YR'!R1201/100</f>
        <v>0.27800000000000002</v>
      </c>
      <c r="D24" s="301">
        <f>'Ref. ACS-5-YR'!R1201/100</f>
        <v>0.27800000000000002</v>
      </c>
      <c r="H24" s="253"/>
    </row>
    <row r="25" spans="1:9" ht="12.6" customHeight="1" x14ac:dyDescent="0.3">
      <c r="A25" s="302" t="s">
        <v>2534</v>
      </c>
      <c r="B25" s="301">
        <f>'Ref. ACS-5-YR'!L1241/100</f>
        <v>0.23199999999999998</v>
      </c>
      <c r="C25" s="301">
        <f>'Ref. ACS-5-YR'!O1241/100</f>
        <v>0.20699999999999999</v>
      </c>
      <c r="D25" s="301">
        <f>'Ref. ACS-5-YR'!R1241/100</f>
        <v>0.185</v>
      </c>
      <c r="H25" s="253"/>
    </row>
    <row r="26" spans="1:9" ht="12.6" customHeight="1" x14ac:dyDescent="0.3">
      <c r="A26" s="302" t="s">
        <v>2535</v>
      </c>
      <c r="B26" s="301">
        <f>'Ref. ACS-5-YR'!L1242/100</f>
        <v>0.26800000000000002</v>
      </c>
      <c r="C26" s="301">
        <f>'Ref. ACS-5-YR'!O1242/100</f>
        <v>0.247</v>
      </c>
      <c r="D26" s="301">
        <f>'Ref. ACS-5-YR'!R1242/100</f>
        <v>0.218</v>
      </c>
      <c r="H26" s="253"/>
    </row>
    <row r="27" spans="1:9" ht="12.6" customHeight="1" x14ac:dyDescent="0.3">
      <c r="A27" s="303" t="s">
        <v>2536</v>
      </c>
      <c r="B27" s="301">
        <f>'Ref. ACS-5-YR'!L1243/100</f>
        <v>0.10199999999999999</v>
      </c>
      <c r="C27" s="301">
        <f>'Ref. ACS-5-YR'!O1243/100</f>
        <v>0.1</v>
      </c>
      <c r="D27" s="301">
        <f>'Ref. ACS-5-YR'!R1243/100</f>
        <v>0.09</v>
      </c>
      <c r="H27" s="253"/>
      <c r="I27" s="35"/>
    </row>
    <row r="28" spans="1:9" ht="12.6" customHeight="1" x14ac:dyDescent="0.3">
      <c r="A28" t="s">
        <v>2537</v>
      </c>
      <c r="H28" s="253"/>
      <c r="I28" s="35"/>
    </row>
    <row r="29" spans="1:9" ht="12.6" customHeight="1" x14ac:dyDescent="0.3">
      <c r="A29" s="356" t="s">
        <v>2502</v>
      </c>
      <c r="B29" s="356"/>
      <c r="C29" s="356"/>
      <c r="D29" s="356"/>
      <c r="E29" s="356"/>
      <c r="F29" s="356"/>
      <c r="G29" s="356"/>
      <c r="H29" s="253"/>
      <c r="I29" s="35"/>
    </row>
    <row r="30" spans="1:9" ht="12.6" customHeight="1" x14ac:dyDescent="0.3">
      <c r="A30" s="64"/>
      <c r="B30" s="64"/>
      <c r="C30" s="64"/>
      <c r="D30" s="64"/>
      <c r="E30" s="64"/>
      <c r="F30" s="64"/>
      <c r="G30" s="64"/>
      <c r="H30" s="253"/>
      <c r="I30" s="35"/>
    </row>
    <row r="31" spans="1:9" ht="12.6" customHeight="1" x14ac:dyDescent="0.3">
      <c r="A31" s="64"/>
      <c r="B31" s="64"/>
      <c r="C31" s="64"/>
      <c r="D31" s="64"/>
      <c r="E31" s="64"/>
      <c r="F31" s="64"/>
      <c r="G31" s="64"/>
      <c r="H31" s="253"/>
      <c r="I31" s="35"/>
    </row>
    <row r="32" spans="1:9" ht="12.6" customHeight="1" x14ac:dyDescent="0.3">
      <c r="A32" s="64"/>
      <c r="B32" s="64"/>
      <c r="C32" s="64"/>
      <c r="D32" s="64"/>
      <c r="E32" s="64"/>
      <c r="F32" s="64"/>
      <c r="G32" s="64"/>
      <c r="H32" s="253"/>
    </row>
    <row r="33" spans="1:9" ht="12.6" customHeight="1" x14ac:dyDescent="0.3">
      <c r="A33" s="64"/>
      <c r="B33" s="64"/>
      <c r="C33" s="64"/>
      <c r="D33" s="64"/>
      <c r="E33" s="64"/>
      <c r="F33" s="64"/>
      <c r="G33" s="64"/>
      <c r="H33" s="253"/>
    </row>
    <row r="34" spans="1:9" ht="12.6" customHeight="1" x14ac:dyDescent="0.3">
      <c r="A34" s="64"/>
      <c r="B34" s="64"/>
      <c r="C34" s="64"/>
      <c r="D34" s="64"/>
      <c r="E34" s="64"/>
      <c r="F34" s="64"/>
      <c r="G34" s="64"/>
      <c r="H34" s="253"/>
    </row>
    <row r="35" spans="1:9" ht="12.6" customHeight="1" x14ac:dyDescent="0.3">
      <c r="A35" s="64"/>
      <c r="B35" s="64"/>
      <c r="C35" s="64"/>
      <c r="D35" s="64"/>
      <c r="E35" s="64"/>
      <c r="F35" s="64"/>
      <c r="G35" s="64"/>
      <c r="H35" s="253"/>
    </row>
    <row r="36" spans="1:9" ht="12.6" customHeight="1" x14ac:dyDescent="0.3">
      <c r="A36" s="64"/>
      <c r="B36" s="64"/>
      <c r="C36" s="64"/>
      <c r="D36" s="64"/>
      <c r="E36" s="64"/>
      <c r="F36" s="64"/>
      <c r="G36" s="64"/>
      <c r="H36" s="253"/>
    </row>
    <row r="37" spans="1:9" ht="12.6" customHeight="1" x14ac:dyDescent="0.3">
      <c r="A37" s="64"/>
      <c r="B37" s="64"/>
      <c r="C37" s="64"/>
      <c r="D37" s="64"/>
      <c r="E37" s="64"/>
      <c r="F37" s="64"/>
      <c r="G37" s="64"/>
      <c r="H37" s="253"/>
    </row>
    <row r="38" spans="1:9" ht="12.6" customHeight="1" x14ac:dyDescent="0.3">
      <c r="A38" s="64"/>
      <c r="B38" s="64"/>
      <c r="C38" s="64"/>
      <c r="D38" s="64"/>
      <c r="E38" s="64"/>
      <c r="F38" s="64"/>
      <c r="G38" s="64"/>
      <c r="H38" s="253"/>
    </row>
    <row r="39" spans="1:9" ht="12.6" customHeight="1" x14ac:dyDescent="0.3">
      <c r="A39" s="64"/>
      <c r="B39" s="64"/>
      <c r="C39" s="64"/>
      <c r="D39" s="64"/>
      <c r="E39" s="64"/>
      <c r="F39" s="64"/>
      <c r="G39" s="64"/>
      <c r="H39" s="253"/>
    </row>
    <row r="40" spans="1:9" ht="12.6" customHeight="1" x14ac:dyDescent="0.3">
      <c r="A40" s="64"/>
      <c r="B40" s="64"/>
      <c r="C40" s="64"/>
      <c r="D40" s="64"/>
      <c r="E40" s="64"/>
      <c r="F40" s="64"/>
      <c r="G40" s="64"/>
      <c r="H40" s="253"/>
      <c r="I40" s="40" t="str">
        <f>A28</f>
        <v>Source: U.S. Census Bureau, ACS16-20 (5-Year Estimates), Tables B25071, B25092</v>
      </c>
    </row>
    <row r="41" spans="1:9" ht="12.6" customHeight="1" x14ac:dyDescent="0.3">
      <c r="A41" s="64"/>
      <c r="B41" s="64"/>
      <c r="C41" s="64"/>
      <c r="D41" s="64"/>
      <c r="E41" s="64"/>
      <c r="F41" s="64"/>
      <c r="G41" s="64"/>
      <c r="H41" s="253"/>
      <c r="I41" s="269" t="s">
        <v>2539</v>
      </c>
    </row>
    <row r="42" spans="1:9" ht="12.6" customHeight="1" x14ac:dyDescent="0.3">
      <c r="A42" s="64"/>
      <c r="B42" s="64"/>
      <c r="C42" s="64"/>
      <c r="D42" s="64"/>
      <c r="E42" s="64"/>
      <c r="F42" s="64"/>
      <c r="G42" s="64"/>
      <c r="H42" s="253"/>
    </row>
    <row r="43" spans="1:9" ht="12.6" customHeight="1" x14ac:dyDescent="0.3">
      <c r="A43" s="64"/>
      <c r="B43" s="64"/>
      <c r="C43" s="64"/>
      <c r="D43" s="64"/>
      <c r="E43" s="64"/>
      <c r="F43" s="64"/>
      <c r="G43" s="64"/>
      <c r="H43" s="253"/>
    </row>
    <row r="44" spans="1:9" ht="12.6" customHeight="1" x14ac:dyDescent="0.3">
      <c r="A44" s="64"/>
      <c r="B44" s="64"/>
      <c r="C44" s="64"/>
      <c r="D44" s="64"/>
      <c r="E44" s="64"/>
      <c r="F44" s="64"/>
      <c r="G44" s="64"/>
      <c r="H44" s="253"/>
    </row>
    <row r="45" spans="1:9" ht="12.6" customHeight="1" x14ac:dyDescent="0.3">
      <c r="A45" s="1" t="s">
        <v>2520</v>
      </c>
      <c r="E45" s="64"/>
      <c r="F45" s="64"/>
      <c r="G45" s="64"/>
      <c r="H45" s="253"/>
      <c r="I45" s="59" t="s">
        <v>2528</v>
      </c>
    </row>
    <row r="46" spans="1:9" ht="25.2" customHeight="1" x14ac:dyDescent="0.3">
      <c r="A46" s="46"/>
      <c r="B46" s="74" t="str">
        <f>B3</f>
        <v>Unincorporated Kings County</v>
      </c>
      <c r="C46" s="74" t="str">
        <f>B4</f>
        <v>Kings County</v>
      </c>
      <c r="D46" s="74" t="s">
        <v>166</v>
      </c>
      <c r="E46" s="64"/>
      <c r="F46" s="64"/>
      <c r="G46" s="64"/>
      <c r="H46" s="253"/>
      <c r="I46" s="35"/>
    </row>
    <row r="47" spans="1:9" ht="12.6" customHeight="1" x14ac:dyDescent="0.3">
      <c r="A47" s="11" t="s">
        <v>1414</v>
      </c>
      <c r="B47" s="288"/>
      <c r="C47" s="288">
        <f>'Ref. ACS-5-YR'!R840</f>
        <v>74918</v>
      </c>
      <c r="D47" s="288">
        <f>'Ref. ACS-5-YR'!AB840</f>
        <v>90496</v>
      </c>
      <c r="E47" s="64"/>
      <c r="F47" s="64"/>
      <c r="G47" s="64"/>
      <c r="H47" s="253"/>
      <c r="I47" s="35"/>
    </row>
    <row r="48" spans="1:9" ht="12.6" customHeight="1" x14ac:dyDescent="0.3">
      <c r="A48" s="11" t="s">
        <v>2521</v>
      </c>
      <c r="B48" s="288"/>
      <c r="C48" s="288">
        <f>'Ref. ACS-5-YR'!R816</f>
        <v>56076</v>
      </c>
      <c r="D48" s="288">
        <f>'Ref. ACS-5-YR'!AB816</f>
        <v>54976</v>
      </c>
      <c r="E48" s="64"/>
      <c r="F48" s="64"/>
      <c r="G48" s="64"/>
      <c r="H48" s="253"/>
      <c r="I48" s="35"/>
    </row>
    <row r="49" spans="1:9" ht="12.6" customHeight="1" x14ac:dyDescent="0.3">
      <c r="A49" s="11" t="s">
        <v>2522</v>
      </c>
      <c r="B49" s="288"/>
      <c r="C49" s="288">
        <f>'Ref. ACS-5-YR'!R820</f>
        <v>44842</v>
      </c>
      <c r="D49" s="288">
        <f>'Ref. ACS-5-YR'!AB820</f>
        <v>60182</v>
      </c>
      <c r="E49" s="64"/>
      <c r="F49" s="64"/>
      <c r="G49" s="64"/>
      <c r="H49" s="253"/>
      <c r="I49" s="35"/>
    </row>
    <row r="50" spans="1:9" ht="12.6" customHeight="1" x14ac:dyDescent="0.3">
      <c r="A50" s="11" t="s">
        <v>2523</v>
      </c>
      <c r="B50" s="288"/>
      <c r="C50" s="288">
        <f>'Ref. ACS-5-YR'!R824</f>
        <v>80530</v>
      </c>
      <c r="D50" s="288">
        <f>'Ref. ACS-5-YR'!AB824</f>
        <v>101380</v>
      </c>
      <c r="E50" s="64"/>
      <c r="F50" s="64"/>
      <c r="G50" s="64"/>
      <c r="H50" s="253"/>
      <c r="I50" s="35"/>
    </row>
    <row r="51" spans="1:9" ht="12.6" customHeight="1" x14ac:dyDescent="0.3">
      <c r="A51" s="11" t="s">
        <v>2524</v>
      </c>
      <c r="B51" s="288"/>
      <c r="C51" s="288">
        <f>'Ref. ACS-5-YR'!R828</f>
        <v>98864</v>
      </c>
      <c r="D51" s="288">
        <f>'Ref. ACS-5-YR'!AB828</f>
        <v>81682</v>
      </c>
      <c r="E51" s="64"/>
      <c r="F51" s="64"/>
      <c r="G51" s="64"/>
      <c r="H51" s="253"/>
      <c r="I51" s="35"/>
    </row>
    <row r="52" spans="1:9" ht="12.6" customHeight="1" x14ac:dyDescent="0.3">
      <c r="A52" s="11" t="s">
        <v>2525</v>
      </c>
      <c r="B52" s="288"/>
      <c r="C52" s="288">
        <f>'Ref. ACS-5-YR'!R832</f>
        <v>47592</v>
      </c>
      <c r="D52" s="288">
        <f>'Ref. ACS-5-YR'!AB832</f>
        <v>59287</v>
      </c>
      <c r="E52" s="64"/>
      <c r="F52" s="64"/>
      <c r="G52" s="64"/>
      <c r="H52" s="253"/>
    </row>
    <row r="53" spans="1:9" ht="12.6" customHeight="1" x14ac:dyDescent="0.3">
      <c r="A53" s="11" t="s">
        <v>2526</v>
      </c>
      <c r="B53" s="288"/>
      <c r="C53" s="288">
        <f>'Ref. ACS-5-YR'!R836</f>
        <v>72188</v>
      </c>
      <c r="D53" s="288">
        <f>'Ref. ACS-5-YR'!AB836</f>
        <v>76733</v>
      </c>
      <c r="E53" s="64"/>
      <c r="F53" s="64"/>
      <c r="G53" s="64"/>
      <c r="H53" s="253"/>
      <c r="I53" s="35"/>
    </row>
    <row r="54" spans="1:9" ht="12.6" customHeight="1" x14ac:dyDescent="0.3">
      <c r="A54" s="11" t="s">
        <v>1415</v>
      </c>
      <c r="B54" s="288"/>
      <c r="C54" s="288">
        <f>'Ref. ACS-5-YR'!R844</f>
        <v>49373</v>
      </c>
      <c r="D54" s="288">
        <f>'Ref. ACS-5-YR'!AB844</f>
        <v>62330</v>
      </c>
      <c r="E54" s="64"/>
      <c r="F54" s="64"/>
      <c r="G54" s="64"/>
      <c r="H54" s="253"/>
      <c r="I54" s="35"/>
    </row>
    <row r="55" spans="1:9" ht="12.6" customHeight="1" x14ac:dyDescent="0.3">
      <c r="A55" t="s">
        <v>2527</v>
      </c>
      <c r="B55" s="289"/>
      <c r="C55" s="289"/>
      <c r="D55" s="289"/>
      <c r="E55" s="64"/>
      <c r="F55" s="64"/>
      <c r="G55" s="64"/>
      <c r="H55" s="253"/>
      <c r="I55" s="35"/>
    </row>
    <row r="56" spans="1:9" ht="12.6" customHeight="1" x14ac:dyDescent="0.3">
      <c r="A56" s="64"/>
      <c r="B56" s="64"/>
      <c r="C56" s="64"/>
      <c r="D56" s="64"/>
      <c r="E56" s="64"/>
      <c r="F56" s="64"/>
      <c r="G56" s="64"/>
      <c r="H56" s="253"/>
      <c r="I56" s="35"/>
    </row>
    <row r="57" spans="1:9" ht="12.6" customHeight="1" x14ac:dyDescent="0.3">
      <c r="A57" s="64" t="s">
        <v>1417</v>
      </c>
      <c r="B57" s="64"/>
      <c r="C57" s="64"/>
      <c r="D57" s="64"/>
      <c r="E57" s="64"/>
      <c r="F57" s="64"/>
      <c r="G57" s="64"/>
      <c r="H57" s="253"/>
      <c r="I57" s="35"/>
    </row>
    <row r="58" spans="1:9" x14ac:dyDescent="0.3">
      <c r="A58" s="1" t="s">
        <v>1416</v>
      </c>
      <c r="I58" s="35"/>
    </row>
    <row r="59" spans="1:9" ht="28.2" customHeight="1" x14ac:dyDescent="0.3">
      <c r="A59" s="46" t="s">
        <v>165</v>
      </c>
      <c r="B59" s="58" t="str">
        <f>B3</f>
        <v>Unincorporated Kings County</v>
      </c>
      <c r="C59" s="58" t="s">
        <v>172</v>
      </c>
      <c r="D59" s="58" t="str">
        <f>B4</f>
        <v>Kings County</v>
      </c>
      <c r="E59" s="58" t="s">
        <v>172</v>
      </c>
      <c r="F59" s="58" t="s">
        <v>166</v>
      </c>
      <c r="G59" s="58" t="s">
        <v>172</v>
      </c>
      <c r="I59" s="35"/>
    </row>
    <row r="60" spans="1:9" x14ac:dyDescent="0.3">
      <c r="A60" s="11" t="s">
        <v>1417</v>
      </c>
      <c r="B60" s="14">
        <f>'Ref. ACS-5-YR'!H745</f>
        <v>847</v>
      </c>
      <c r="C60" s="53">
        <f>'Ref. ACS-5-YR'!I745</f>
        <v>0.11181518151815181</v>
      </c>
      <c r="D60" s="14">
        <f>'Ref. ACS-5-YR'!R745</f>
        <v>4464</v>
      </c>
      <c r="E60" s="53">
        <f>'Ref. ACS-5-YR'!S745</f>
        <v>0.13069828722002635</v>
      </c>
      <c r="F60" s="14">
        <f>'Ref. ACS-5-YR'!AB745</f>
        <v>806599</v>
      </c>
      <c r="G60" s="53">
        <f>'Ref. ACS-5-YR'!AC745</f>
        <v>0.09</v>
      </c>
      <c r="I60" s="35"/>
    </row>
    <row r="61" spans="1:9" x14ac:dyDescent="0.3">
      <c r="A61" t="s">
        <v>1418</v>
      </c>
      <c r="I61" s="35"/>
    </row>
    <row r="62" spans="1:9" x14ac:dyDescent="0.3">
      <c r="I62" s="35"/>
    </row>
    <row r="63" spans="1:9" x14ac:dyDescent="0.3">
      <c r="I63" s="35" t="str">
        <f>A55</f>
        <v>Source: U.S. Census Bureau, ACS16-20 (5-year Estimates), Table B19013.</v>
      </c>
    </row>
    <row r="64" spans="1:9" ht="72.599999999999994" customHeight="1" x14ac:dyDescent="0.3">
      <c r="I64" s="79" t="s">
        <v>2381</v>
      </c>
    </row>
    <row r="65" spans="1:9" x14ac:dyDescent="0.3">
      <c r="A65" s="1" t="s">
        <v>1419</v>
      </c>
      <c r="I65" s="90"/>
    </row>
    <row r="66" spans="1:9" x14ac:dyDescent="0.3">
      <c r="A66" s="55"/>
      <c r="B66" s="74">
        <v>2010</v>
      </c>
      <c r="C66" s="74">
        <v>2015</v>
      </c>
      <c r="D66" s="74">
        <v>2020</v>
      </c>
      <c r="I66" s="59" t="s">
        <v>1420</v>
      </c>
    </row>
    <row r="67" spans="1:9" ht="28.95" customHeight="1" x14ac:dyDescent="0.3">
      <c r="A67" s="11" t="s">
        <v>2582</v>
      </c>
      <c r="B67" s="14">
        <f>'Ref. ACS-5-YR'!B745</f>
        <v>954</v>
      </c>
      <c r="C67" s="14">
        <f>'Ref. ACS-5-YR'!E745</f>
        <v>1338</v>
      </c>
      <c r="D67" s="14">
        <f>'Ref. ACS-5-YR'!H745</f>
        <v>847</v>
      </c>
      <c r="H67" s="249"/>
      <c r="I67" s="35"/>
    </row>
    <row r="68" spans="1:9" x14ac:dyDescent="0.3">
      <c r="A68" s="11" t="s">
        <v>1287</v>
      </c>
      <c r="B68" s="14">
        <f>'Ref. ACS-5-YR'!B744</f>
        <v>7562</v>
      </c>
      <c r="C68" s="14">
        <f>'Ref. ACS-5-YR'!E744</f>
        <v>8064</v>
      </c>
      <c r="D68" s="14">
        <f>'Ref. ACS-5-YR'!H744</f>
        <v>7575</v>
      </c>
      <c r="E68" s="98"/>
      <c r="F68" s="98"/>
      <c r="G68" s="98"/>
      <c r="H68" s="250"/>
      <c r="I68" s="35"/>
    </row>
    <row r="69" spans="1:9" x14ac:dyDescent="0.3">
      <c r="A69" s="11" t="s">
        <v>1421</v>
      </c>
      <c r="B69" s="99">
        <f>B67/B68</f>
        <v>0.12615710129595345</v>
      </c>
      <c r="C69" s="99">
        <f t="shared" ref="C69" si="0">C67/C68</f>
        <v>0.16592261904761904</v>
      </c>
      <c r="D69" s="99">
        <f>D67/D68</f>
        <v>0.11181518151815181</v>
      </c>
      <c r="H69" s="250"/>
      <c r="I69" s="35"/>
    </row>
    <row r="70" spans="1:9" x14ac:dyDescent="0.3">
      <c r="A70" s="11" t="s">
        <v>2583</v>
      </c>
      <c r="B70" s="99"/>
      <c r="C70" s="99">
        <f>(C69-B69)/B69</f>
        <v>0.3152063367275631</v>
      </c>
      <c r="D70" s="99">
        <f>(D69-C69)/C69</f>
        <v>-0.32610043067086975</v>
      </c>
      <c r="H70" s="250"/>
      <c r="I70" s="35"/>
    </row>
    <row r="71" spans="1:9" x14ac:dyDescent="0.3">
      <c r="A71" t="s">
        <v>1418</v>
      </c>
      <c r="H71" s="250"/>
      <c r="I71" s="35"/>
    </row>
    <row r="72" spans="1:9" x14ac:dyDescent="0.3">
      <c r="H72" s="250"/>
    </row>
    <row r="73" spans="1:9" x14ac:dyDescent="0.3">
      <c r="H73" s="250"/>
      <c r="I73" s="35"/>
    </row>
    <row r="74" spans="1:9" x14ac:dyDescent="0.3">
      <c r="H74" s="250"/>
    </row>
    <row r="75" spans="1:9" x14ac:dyDescent="0.3">
      <c r="H75" s="250"/>
      <c r="I75" s="40" t="str">
        <f>A71</f>
        <v>Source: U.S. Census Bureau, ACS16-20 (5-year Estimates), Table B17019.</v>
      </c>
    </row>
    <row r="76" spans="1:9" x14ac:dyDescent="0.3">
      <c r="H76" s="250"/>
      <c r="I76" s="35"/>
    </row>
    <row r="77" spans="1:9" x14ac:dyDescent="0.3">
      <c r="A77" s="1" t="s">
        <v>1422</v>
      </c>
      <c r="I77" s="59" t="s">
        <v>2417</v>
      </c>
    </row>
    <row r="78" spans="1:9" ht="28.95" customHeight="1" x14ac:dyDescent="0.3">
      <c r="A78" s="55" t="s">
        <v>165</v>
      </c>
      <c r="B78" s="58" t="str">
        <f>B3</f>
        <v>Unincorporated Kings County</v>
      </c>
      <c r="C78" s="58" t="s">
        <v>172</v>
      </c>
      <c r="D78" s="58" t="str">
        <f>B4</f>
        <v>Kings County</v>
      </c>
      <c r="E78" s="58" t="s">
        <v>172</v>
      </c>
      <c r="F78" s="58" t="s">
        <v>166</v>
      </c>
      <c r="G78" s="58" t="s">
        <v>172</v>
      </c>
    </row>
    <row r="79" spans="1:9" x14ac:dyDescent="0.3">
      <c r="A79" s="11" t="s">
        <v>173</v>
      </c>
      <c r="B79" s="14">
        <f>'Ref. ACS-5-YR'!H305</f>
        <v>847</v>
      </c>
      <c r="C79" s="53"/>
      <c r="D79" s="14">
        <f>'Ref. ACS-5-YR'!R305</f>
        <v>4464</v>
      </c>
      <c r="E79" s="53"/>
      <c r="F79" s="14">
        <f>'Ref. ACS-5-YR'!AB305</f>
        <v>806599</v>
      </c>
      <c r="G79" s="53"/>
    </row>
    <row r="80" spans="1:9" x14ac:dyDescent="0.3">
      <c r="A80" s="11" t="s">
        <v>1414</v>
      </c>
      <c r="B80" s="14">
        <f>'Ref. ACS-5-YR'!H657</f>
        <v>162</v>
      </c>
      <c r="C80" s="53">
        <f>'Ref. ACS-5-YR'!I657</f>
        <v>5.1217198861840028E-2</v>
      </c>
      <c r="D80" s="14">
        <f>'Ref. ACS-5-YR'!R657</f>
        <v>604</v>
      </c>
      <c r="E80" s="53">
        <f>'Ref. ACS-5-YR'!S657</f>
        <v>4.712491222594991E-2</v>
      </c>
      <c r="F80" s="14">
        <f>'Ref. ACS-5-YR'!AB657</f>
        <v>184715</v>
      </c>
      <c r="G80" s="53">
        <f>'Ref. ACS-5-YR'!AC657</f>
        <v>4.9000000000000002E-2</v>
      </c>
      <c r="I80" s="35"/>
    </row>
    <row r="81" spans="1:9" x14ac:dyDescent="0.3">
      <c r="A81" s="11" t="s">
        <v>1423</v>
      </c>
      <c r="B81" s="14">
        <f>'Ref. ACS-5-YR'!H393</f>
        <v>49</v>
      </c>
      <c r="C81" s="53">
        <f>'Ref. ACS-5-YR'!I393</f>
        <v>0.13535911602209943</v>
      </c>
      <c r="D81" s="14">
        <f>'Ref. ACS-5-YR'!R393</f>
        <v>374</v>
      </c>
      <c r="E81" s="53">
        <f>'Ref. ACS-5-YR'!S393</f>
        <v>0.20304017372421282</v>
      </c>
      <c r="F81" s="14">
        <f>'Ref. ACS-5-YR'!AB393</f>
        <v>71144</v>
      </c>
      <c r="G81" s="53">
        <f>'Ref. ACS-5-YR'!AC393</f>
        <v>0.15</v>
      </c>
      <c r="H81" s="249"/>
      <c r="I81" s="35"/>
    </row>
    <row r="82" spans="1:9" x14ac:dyDescent="0.3">
      <c r="A82" s="11" t="s">
        <v>1424</v>
      </c>
      <c r="B82" s="14">
        <f>'Ref. ACS-5-YR'!H437</f>
        <v>42</v>
      </c>
      <c r="C82" s="53">
        <f>'Ref. ACS-5-YR'!I437</f>
        <v>0.25609756097560982</v>
      </c>
      <c r="D82" s="14">
        <f>'Ref. ACS-5-YR'!R437</f>
        <v>107</v>
      </c>
      <c r="E82" s="53">
        <f>'Ref. ACS-5-YR'!S437</f>
        <v>0.26952141057934509</v>
      </c>
      <c r="F82" s="14">
        <f>'Ref. ACS-5-YR'!AB437</f>
        <v>9939</v>
      </c>
      <c r="G82" s="53">
        <f>'Ref. ACS-5-YR'!AC437</f>
        <v>0.14299999999999999</v>
      </c>
      <c r="H82" s="250"/>
    </row>
    <row r="83" spans="1:9" x14ac:dyDescent="0.3">
      <c r="A83" s="11" t="s">
        <v>1425</v>
      </c>
      <c r="B83" s="14">
        <f>'Ref. ACS-5-YR'!H481</f>
        <v>32</v>
      </c>
      <c r="C83" s="53">
        <f>'Ref. ACS-5-YR'!I481</f>
        <v>0.14746543778801843</v>
      </c>
      <c r="D83" s="14">
        <f>'Ref. ACS-5-YR'!R481</f>
        <v>119</v>
      </c>
      <c r="E83" s="53">
        <f>'Ref. ACS-5-YR'!S481</f>
        <v>9.9249374478732277E-2</v>
      </c>
      <c r="F83" s="14">
        <f>'Ref. ACS-5-YR'!AB481</f>
        <v>96657</v>
      </c>
      <c r="G83" s="53">
        <f>'Ref. ACS-5-YR'!AC481</f>
        <v>7.0000000000000007E-2</v>
      </c>
      <c r="H83" s="250"/>
      <c r="I83" s="35"/>
    </row>
    <row r="84" spans="1:9" x14ac:dyDescent="0.3">
      <c r="A84" s="11" t="s">
        <v>1426</v>
      </c>
      <c r="B84" s="14">
        <f>'Ref. ACS-5-YR'!H525</f>
        <v>0</v>
      </c>
      <c r="C84" s="53" t="str">
        <f>'Ref. ACS-5-YR'!I525</f>
        <v/>
      </c>
      <c r="D84" s="14">
        <f>'Ref. ACS-5-YR'!R525</f>
        <v>0</v>
      </c>
      <c r="E84" s="53">
        <f>'Ref. ACS-5-YR'!S525</f>
        <v>0</v>
      </c>
      <c r="F84" s="14">
        <f>'Ref. ACS-5-YR'!AB525</f>
        <v>2702</v>
      </c>
      <c r="G84" s="53">
        <f>'Ref. ACS-5-YR'!AC525</f>
        <v>8.6999999999999994E-2</v>
      </c>
      <c r="H84" s="250"/>
      <c r="I84" s="35"/>
    </row>
    <row r="85" spans="1:9" x14ac:dyDescent="0.3">
      <c r="A85" s="11" t="s">
        <v>1427</v>
      </c>
      <c r="B85" s="14">
        <f>'Ref. ACS-5-YR'!H569</f>
        <v>284</v>
      </c>
      <c r="C85" s="53">
        <f>'Ref. ACS-5-YR'!I569</f>
        <v>0.22066822066822067</v>
      </c>
      <c r="D85" s="14">
        <f>'Ref. ACS-5-YR'!R569</f>
        <v>865</v>
      </c>
      <c r="E85" s="53">
        <f>'Ref. ACS-5-YR'!S569</f>
        <v>0.17527862208713271</v>
      </c>
      <c r="F85" s="14">
        <f>'Ref. ACS-5-YR'!AB569</f>
        <v>172587</v>
      </c>
      <c r="G85" s="53">
        <f>'Ref. ACS-5-YR'!AC569</f>
        <v>0.151</v>
      </c>
      <c r="I85" s="35"/>
    </row>
    <row r="86" spans="1:9" x14ac:dyDescent="0.3">
      <c r="A86" s="11" t="s">
        <v>1428</v>
      </c>
      <c r="B86" s="14">
        <f>'Ref. ACS-5-YR'!H613</f>
        <v>29</v>
      </c>
      <c r="C86" s="53">
        <f>'Ref. ACS-5-YR'!I613</f>
        <v>6.4876957494407153E-2</v>
      </c>
      <c r="D86" s="14">
        <f>'Ref. ACS-5-YR'!R613</f>
        <v>175</v>
      </c>
      <c r="E86" s="53">
        <f>'Ref. ACS-5-YR'!S613</f>
        <v>8.3492366412213734E-2</v>
      </c>
      <c r="F86" s="14">
        <f>'Ref. ACS-5-YR'!AB613</f>
        <v>49254</v>
      </c>
      <c r="G86" s="53">
        <f>'Ref. ACS-5-YR'!AC613</f>
        <v>9.5000000000000001E-2</v>
      </c>
      <c r="I86" s="35"/>
    </row>
    <row r="87" spans="1:9" x14ac:dyDescent="0.3">
      <c r="A87" s="11" t="s">
        <v>1415</v>
      </c>
      <c r="B87" s="14">
        <f>'Ref. ACS-5-YR'!H701</f>
        <v>563</v>
      </c>
      <c r="C87" s="53">
        <f>'Ref. ACS-5-YR'!I701</f>
        <v>0.16094911377930254</v>
      </c>
      <c r="D87" s="14">
        <f>'Ref. ACS-5-YR'!R701</f>
        <v>3293</v>
      </c>
      <c r="E87" s="53">
        <f>'Ref. ACS-5-YR'!S701</f>
        <v>0.18827901658090337</v>
      </c>
      <c r="F87" s="14">
        <f>'Ref. ACS-5-YR'!AB701</f>
        <v>432193</v>
      </c>
      <c r="G87" s="53">
        <f>'Ref. ACS-5-YR'!AC701</f>
        <v>0.14000000000000001</v>
      </c>
      <c r="I87" s="35"/>
    </row>
    <row r="88" spans="1:9" x14ac:dyDescent="0.3">
      <c r="A88" t="s">
        <v>1429</v>
      </c>
      <c r="C88" s="52"/>
    </row>
    <row r="92" spans="1:9" x14ac:dyDescent="0.3">
      <c r="I92" s="35"/>
    </row>
    <row r="93" spans="1:9" x14ac:dyDescent="0.3">
      <c r="I93" s="35"/>
    </row>
    <row r="94" spans="1:9" x14ac:dyDescent="0.3">
      <c r="I94" s="35" t="str">
        <f>A88</f>
        <v>Source: U.S. Census Bureau, ACS16-20 (5-year Estimates), Table B17010A.</v>
      </c>
    </row>
    <row r="95" spans="1:9" ht="57.6" customHeight="1" x14ac:dyDescent="0.3">
      <c r="I95" s="79" t="s">
        <v>2413</v>
      </c>
    </row>
    <row r="96" spans="1:9" x14ac:dyDescent="0.3">
      <c r="I96"/>
    </row>
    <row r="97" spans="1:9" x14ac:dyDescent="0.3">
      <c r="A97" s="1"/>
      <c r="H97" s="250"/>
      <c r="I97"/>
    </row>
    <row r="98" spans="1:9" ht="28.8" x14ac:dyDescent="0.3">
      <c r="A98" s="202" t="s">
        <v>1430</v>
      </c>
      <c r="H98" s="250"/>
      <c r="I98" s="59" t="str">
        <f>_xlfn.CONCAT(B3," Worker Population for Workplace Geography Over Time (2010 to 2020)")</f>
        <v>Unincorporated Kings County Worker Population for Workplace Geography Over Time (2010 to 2020)</v>
      </c>
    </row>
    <row r="99" spans="1:9" x14ac:dyDescent="0.3">
      <c r="A99" s="55" t="s">
        <v>165</v>
      </c>
      <c r="B99" s="58">
        <v>2010</v>
      </c>
      <c r="C99" s="58">
        <v>2015</v>
      </c>
      <c r="D99" s="58">
        <v>2020</v>
      </c>
      <c r="H99" s="250"/>
      <c r="I99"/>
    </row>
    <row r="100" spans="1:9" x14ac:dyDescent="0.3">
      <c r="A100" s="11" t="str">
        <f>B3</f>
        <v>Unincorporated Kings County</v>
      </c>
      <c r="B100" s="14">
        <f>'Ref. ACS-5-YR Add.'!B28</f>
        <v>21385</v>
      </c>
      <c r="C100" s="14">
        <f>'Ref. ACS-5-YR Add.'!E28</f>
        <v>20654</v>
      </c>
      <c r="D100" s="14">
        <f>'Ref. ACS-5-YR Add.'!H28</f>
        <v>21992</v>
      </c>
      <c r="H100" s="250"/>
      <c r="I100"/>
    </row>
    <row r="101" spans="1:9" x14ac:dyDescent="0.3">
      <c r="A101" s="11" t="str">
        <f>_xlfn.CONCAT(A100," Percent Change")</f>
        <v>Unincorporated Kings County Percent Change</v>
      </c>
      <c r="B101" s="14"/>
      <c r="C101" s="5">
        <f>(C100-B100)/B100</f>
        <v>-3.4182838438157587E-2</v>
      </c>
      <c r="D101" s="5">
        <f>(D100-C100)/C100</f>
        <v>6.4781640360220785E-2</v>
      </c>
      <c r="H101" s="250"/>
      <c r="I101"/>
    </row>
    <row r="102" spans="1:9" x14ac:dyDescent="0.3">
      <c r="A102" s="11" t="str">
        <f>B4</f>
        <v>Kings County</v>
      </c>
      <c r="B102" s="14">
        <f>'Ref. ACS-5-YR Add.'!L28</f>
        <v>54734</v>
      </c>
      <c r="C102" s="14">
        <f>'Ref. ACS-5-YR Add.'!O28</f>
        <v>54129</v>
      </c>
      <c r="D102" s="14">
        <f>'Ref. ACS-5-YR Add.'!R28</f>
        <v>56712</v>
      </c>
      <c r="H102" s="250"/>
      <c r="I102"/>
    </row>
    <row r="103" spans="1:9" x14ac:dyDescent="0.3">
      <c r="A103" s="11" t="str">
        <f>_xlfn.CONCAT(A102," Percent Change")</f>
        <v>Kings County Percent Change</v>
      </c>
      <c r="B103" s="14"/>
      <c r="C103" s="5">
        <f>(C102-B102)/B102</f>
        <v>-1.1053458544962912E-2</v>
      </c>
      <c r="D103" s="5">
        <f>(D102-C102)/C102</f>
        <v>4.7719337139056697E-2</v>
      </c>
      <c r="H103" s="250"/>
      <c r="I103"/>
    </row>
    <row r="104" spans="1:9" x14ac:dyDescent="0.3">
      <c r="A104" s="11" t="s">
        <v>166</v>
      </c>
      <c r="B104" s="14">
        <f>'Ref. ACS-5-YR Add.'!V28</f>
        <v>16272337</v>
      </c>
      <c r="C104" s="14">
        <f>'Ref. ACS-5-YR Add.'!Y28</f>
        <v>16864403</v>
      </c>
      <c r="D104" s="14">
        <f>'Ref. ACS-5-YR Add.'!AB28</f>
        <v>18246043</v>
      </c>
      <c r="H104" s="250"/>
      <c r="I104"/>
    </row>
    <row r="105" spans="1:9" x14ac:dyDescent="0.3">
      <c r="A105" s="11" t="str">
        <f>_xlfn.CONCAT(A104," Percent Change")</f>
        <v>California Percent Change</v>
      </c>
      <c r="B105" s="14"/>
      <c r="C105" s="5">
        <f>(C104-B104)/B104</f>
        <v>3.6384816759879049E-2</v>
      </c>
      <c r="D105" s="5">
        <f>(D104-C104)/C104</f>
        <v>8.1926410321195478E-2</v>
      </c>
      <c r="H105" s="250"/>
      <c r="I105"/>
    </row>
    <row r="106" spans="1:9" x14ac:dyDescent="0.3">
      <c r="A106" t="s">
        <v>1431</v>
      </c>
      <c r="H106" s="250"/>
      <c r="I106"/>
    </row>
    <row r="107" spans="1:9" x14ac:dyDescent="0.3">
      <c r="H107" s="250"/>
      <c r="I107"/>
    </row>
    <row r="108" spans="1:9" x14ac:dyDescent="0.3">
      <c r="H108" s="250"/>
      <c r="I108"/>
    </row>
    <row r="109" spans="1:9" x14ac:dyDescent="0.3">
      <c r="H109" s="250"/>
      <c r="I109"/>
    </row>
    <row r="110" spans="1:9" x14ac:dyDescent="0.3">
      <c r="H110" s="250"/>
      <c r="I110"/>
    </row>
    <row r="111" spans="1:9" x14ac:dyDescent="0.3">
      <c r="H111" s="250"/>
      <c r="I111" s="35" t="str">
        <f>A106</f>
        <v>Source: U.S. Census Bureau, ACS 06-10, 11-15, 16-20 (5-year Estimates), Table B08604.</v>
      </c>
    </row>
    <row r="112" spans="1:9" x14ac:dyDescent="0.3">
      <c r="H112" s="250"/>
      <c r="I112"/>
    </row>
    <row r="113" spans="1:9" x14ac:dyDescent="0.3">
      <c r="H113" s="250"/>
      <c r="I113" s="59" t="str">
        <f>_xlfn.CONCAT(B4," Worker Population for Workplace Geography Over Time (2010 to 2020)")</f>
        <v>Kings County Worker Population for Workplace Geography Over Time (2010 to 2020)</v>
      </c>
    </row>
    <row r="114" spans="1:9" x14ac:dyDescent="0.3">
      <c r="H114" s="250"/>
      <c r="I114"/>
    </row>
    <row r="115" spans="1:9" x14ac:dyDescent="0.3">
      <c r="H115" s="250"/>
      <c r="I115"/>
    </row>
    <row r="116" spans="1:9" x14ac:dyDescent="0.3">
      <c r="H116" s="250"/>
      <c r="I116"/>
    </row>
    <row r="117" spans="1:9" x14ac:dyDescent="0.3">
      <c r="H117" s="250"/>
      <c r="I117"/>
    </row>
    <row r="118" spans="1:9" x14ac:dyDescent="0.3">
      <c r="H118" s="250"/>
      <c r="I118"/>
    </row>
    <row r="119" spans="1:9" x14ac:dyDescent="0.3">
      <c r="H119" s="250"/>
      <c r="I119"/>
    </row>
    <row r="120" spans="1:9" x14ac:dyDescent="0.3">
      <c r="H120" s="250"/>
      <c r="I120"/>
    </row>
    <row r="121" spans="1:9" x14ac:dyDescent="0.3">
      <c r="H121" s="250"/>
      <c r="I121"/>
    </row>
    <row r="122" spans="1:9" x14ac:dyDescent="0.3">
      <c r="H122" s="250"/>
      <c r="I122"/>
    </row>
    <row r="123" spans="1:9" x14ac:dyDescent="0.3">
      <c r="I123"/>
    </row>
    <row r="124" spans="1:9" x14ac:dyDescent="0.3">
      <c r="H124" s="259"/>
      <c r="I124"/>
    </row>
    <row r="125" spans="1:9" x14ac:dyDescent="0.3">
      <c r="I125"/>
    </row>
    <row r="126" spans="1:9" x14ac:dyDescent="0.3">
      <c r="H126" s="260"/>
      <c r="I126" t="str">
        <f>A106</f>
        <v>Source: U.S. Census Bureau, ACS 06-10, 11-15, 16-20 (5-year Estimates), Table B08604.</v>
      </c>
    </row>
    <row r="127" spans="1:9" x14ac:dyDescent="0.3">
      <c r="H127" s="250"/>
      <c r="I127"/>
    </row>
    <row r="128" spans="1:9" x14ac:dyDescent="0.3">
      <c r="A128" s="1" t="s">
        <v>1432</v>
      </c>
      <c r="H128" s="250"/>
      <c r="I128" s="59" t="s">
        <v>2566</v>
      </c>
    </row>
    <row r="129" spans="1:9" ht="44.4" customHeight="1" x14ac:dyDescent="0.3">
      <c r="A129" s="55" t="s">
        <v>165</v>
      </c>
      <c r="B129" s="58" t="str">
        <f>B3</f>
        <v>Unincorporated Kings County</v>
      </c>
      <c r="C129" s="58" t="str">
        <f>B4</f>
        <v>Kings County</v>
      </c>
      <c r="D129" s="58" t="s">
        <v>2473</v>
      </c>
      <c r="E129" s="58" t="s">
        <v>166</v>
      </c>
      <c r="F129" s="58" t="s">
        <v>2506</v>
      </c>
      <c r="H129" s="250"/>
      <c r="I129" s="35"/>
    </row>
    <row r="130" spans="1:9" x14ac:dyDescent="0.3">
      <c r="A130" s="67" t="s">
        <v>1432</v>
      </c>
      <c r="B130" s="61"/>
      <c r="C130" s="61">
        <f>'Ref. ACS-5-YR'!R920</f>
        <v>0.41370000000000001</v>
      </c>
      <c r="D130" s="53"/>
      <c r="E130" s="61">
        <f>'Ref. ACS-5-YR'!AB920</f>
        <v>0.49</v>
      </c>
      <c r="F130" s="53">
        <f>B130/E130</f>
        <v>0</v>
      </c>
      <c r="H130" s="250"/>
      <c r="I130" s="35"/>
    </row>
    <row r="131" spans="1:9" x14ac:dyDescent="0.3">
      <c r="A131" s="361" t="s">
        <v>2518</v>
      </c>
      <c r="B131" s="361"/>
      <c r="H131" s="250"/>
      <c r="I131" s="35"/>
    </row>
    <row r="132" spans="1:9" x14ac:dyDescent="0.3">
      <c r="H132" s="250"/>
      <c r="I132" s="35"/>
    </row>
    <row r="133" spans="1:9" x14ac:dyDescent="0.3">
      <c r="A133" s="1" t="s">
        <v>2565</v>
      </c>
      <c r="H133" s="250"/>
      <c r="I133" s="35"/>
    </row>
    <row r="134" spans="1:9" x14ac:dyDescent="0.3">
      <c r="A134" s="46"/>
      <c r="B134" s="74">
        <v>2010</v>
      </c>
      <c r="C134" s="74">
        <v>2015</v>
      </c>
      <c r="D134" s="74">
        <v>2020</v>
      </c>
      <c r="H134" s="250"/>
      <c r="I134" s="35"/>
    </row>
    <row r="135" spans="1:9" x14ac:dyDescent="0.3">
      <c r="A135" s="67" t="s">
        <v>1432</v>
      </c>
      <c r="B135" s="287">
        <f>'Ref. ACS-5-YR'!L920</f>
        <v>0.41299999999999998</v>
      </c>
      <c r="C135" s="287">
        <f>'Ref. ACS-5-YR'!O920</f>
        <v>0.45040000000000002</v>
      </c>
      <c r="D135" s="287">
        <f>'Ref. ACS-5-YR'!R920</f>
        <v>0.41370000000000001</v>
      </c>
      <c r="H135" s="250"/>
      <c r="I135" s="35"/>
    </row>
    <row r="136" spans="1:9" x14ac:dyDescent="0.3">
      <c r="A136" s="67" t="s">
        <v>170</v>
      </c>
      <c r="B136" s="287"/>
      <c r="C136" s="5">
        <f>(C135-B135)/B135</f>
        <v>9.0556900726392359E-2</v>
      </c>
      <c r="D136" s="5">
        <f>(D135-C135)/C135</f>
        <v>-8.1483126110124357E-2</v>
      </c>
      <c r="H136" s="250"/>
      <c r="I136" s="35"/>
    </row>
    <row r="137" spans="1:9" x14ac:dyDescent="0.3">
      <c r="A137" t="s">
        <v>2519</v>
      </c>
      <c r="H137" s="250"/>
      <c r="I137"/>
    </row>
    <row r="138" spans="1:9" x14ac:dyDescent="0.3">
      <c r="H138" s="250"/>
      <c r="I138" s="35"/>
    </row>
    <row r="139" spans="1:9" x14ac:dyDescent="0.3">
      <c r="H139" s="250"/>
      <c r="I139"/>
    </row>
    <row r="140" spans="1:9" x14ac:dyDescent="0.3">
      <c r="B140" s="2"/>
      <c r="H140" s="250"/>
      <c r="I140" t="str">
        <f>A137</f>
        <v>Source: U.S. Census Bureau, ACS 06-10, 11-15, 16-20 (5-year Estimates), Table B19083</v>
      </c>
    </row>
    <row r="141" spans="1:9" x14ac:dyDescent="0.3">
      <c r="B141" s="2"/>
      <c r="H141" s="250"/>
      <c r="I141"/>
    </row>
    <row r="142" spans="1:9" x14ac:dyDescent="0.3">
      <c r="A142" s="1" t="s">
        <v>1433</v>
      </c>
      <c r="C142" t="s">
        <v>172</v>
      </c>
      <c r="E142" t="s">
        <v>172</v>
      </c>
      <c r="G142" t="s">
        <v>172</v>
      </c>
      <c r="I142" s="59" t="s">
        <v>1434</v>
      </c>
    </row>
    <row r="143" spans="1:9" ht="28.95" customHeight="1" x14ac:dyDescent="0.3">
      <c r="A143" s="46" t="s">
        <v>165</v>
      </c>
      <c r="B143" s="49" t="str">
        <f>B3</f>
        <v>Unincorporated Kings County</v>
      </c>
      <c r="C143" s="49" t="str">
        <f>B3</f>
        <v>Unincorporated Kings County</v>
      </c>
      <c r="D143" s="49" t="str">
        <f>B4</f>
        <v>Kings County</v>
      </c>
      <c r="E143" s="49" t="str">
        <f>B4</f>
        <v>Kings County</v>
      </c>
      <c r="F143" s="49" t="s">
        <v>166</v>
      </c>
      <c r="G143" s="49" t="s">
        <v>166</v>
      </c>
      <c r="I143" s="35"/>
    </row>
    <row r="144" spans="1:9" x14ac:dyDescent="0.3">
      <c r="A144" s="11" t="s">
        <v>173</v>
      </c>
      <c r="B144" s="14">
        <f>'Ref. ACS-5-YR'!H106</f>
        <v>13662</v>
      </c>
      <c r="C144" s="53"/>
      <c r="D144" s="14">
        <f>'Ref. ACS-5-YR'!R106</f>
        <v>56560</v>
      </c>
      <c r="E144" s="53"/>
      <c r="F144" s="14">
        <f>'Ref. ACS-5-YR'!AB106</f>
        <v>18239892</v>
      </c>
      <c r="G144" s="53"/>
      <c r="I144" s="35"/>
    </row>
    <row r="145" spans="1:9" x14ac:dyDescent="0.3">
      <c r="A145" s="11" t="s">
        <v>1435</v>
      </c>
      <c r="B145" s="14">
        <f>'Ref. ACS-5-YR'!H107</f>
        <v>11679</v>
      </c>
      <c r="C145" s="53">
        <f>'Ref. ACS-5-YR'!I107</f>
        <v>0.85485287659200704</v>
      </c>
      <c r="D145" s="14">
        <f>'Ref. ACS-5-YR'!R107</f>
        <v>51525</v>
      </c>
      <c r="E145" s="53">
        <f>'Ref. ACS-5-YR'!S107</f>
        <v>0.91097949080622342</v>
      </c>
      <c r="F145" s="14">
        <f>'Ref. ACS-5-YR'!AB107</f>
        <v>14963132</v>
      </c>
      <c r="G145" s="53">
        <f>'Ref. ACS-5-YR'!AC107</f>
        <v>0.82</v>
      </c>
      <c r="H145" s="246"/>
      <c r="I145" s="35"/>
    </row>
    <row r="146" spans="1:9" x14ac:dyDescent="0.3">
      <c r="A146" s="7" t="s">
        <v>1436</v>
      </c>
      <c r="B146" s="14">
        <f>'Ref. ACS-5-YR'!H108</f>
        <v>10150</v>
      </c>
      <c r="C146" s="53">
        <f>'Ref. ACS-5-YR'!I108</f>
        <v>0.74293661250182985</v>
      </c>
      <c r="D146" s="14">
        <f>'Ref. ACS-5-YR'!R108</f>
        <v>43803</v>
      </c>
      <c r="E146" s="53">
        <f>'Ref. ACS-5-YR'!S108</f>
        <v>0.77445190947666198</v>
      </c>
      <c r="F146" s="14">
        <f>'Ref. ACS-5-YR'!AB108</f>
        <v>13146038</v>
      </c>
      <c r="G146" s="53">
        <f>'Ref. ACS-5-YR'!AC108</f>
        <v>0.72099999999999997</v>
      </c>
      <c r="H146" s="250"/>
      <c r="I146" s="35"/>
    </row>
    <row r="147" spans="1:9" x14ac:dyDescent="0.3">
      <c r="A147" s="7" t="s">
        <v>1437</v>
      </c>
      <c r="B147" s="14">
        <f>'Ref. ACS-5-YR'!H109</f>
        <v>1529</v>
      </c>
      <c r="C147" s="53">
        <f>'Ref. ACS-5-YR'!I109</f>
        <v>0.11191626409017713</v>
      </c>
      <c r="D147" s="14">
        <f>'Ref. ACS-5-YR'!R109</f>
        <v>7722</v>
      </c>
      <c r="E147" s="53">
        <f>'Ref. ACS-5-YR'!S109</f>
        <v>0.13652758132956153</v>
      </c>
      <c r="F147" s="14">
        <f>'Ref. ACS-5-YR'!AB109</f>
        <v>1817094</v>
      </c>
      <c r="G147" s="53">
        <f>'Ref. ACS-5-YR'!AC109</f>
        <v>0.1</v>
      </c>
      <c r="H147" s="250"/>
      <c r="I147" s="35"/>
    </row>
    <row r="148" spans="1:9" x14ac:dyDescent="0.3">
      <c r="A148" s="11" t="s">
        <v>1438</v>
      </c>
      <c r="B148" s="14">
        <f>'Ref. ACS-5-YR'!H110</f>
        <v>872</v>
      </c>
      <c r="C148" s="53">
        <f>'Ref. ACS-5-YR'!I110</f>
        <v>6.3826672522324657E-2</v>
      </c>
      <c r="D148" s="14">
        <f>'Ref. ACS-5-YR'!R110</f>
        <v>4116</v>
      </c>
      <c r="E148" s="53">
        <f>'Ref. ACS-5-YR'!S110</f>
        <v>7.2772277227722768E-2</v>
      </c>
      <c r="F148" s="14">
        <f>'Ref. ACS-5-YR'!AB110</f>
        <v>1325863</v>
      </c>
      <c r="G148" s="53">
        <f>'Ref. ACS-5-YR'!AC110</f>
        <v>7.2999999999999995E-2</v>
      </c>
      <c r="H148" s="250"/>
      <c r="I148" s="35"/>
    </row>
    <row r="149" spans="1:9" x14ac:dyDescent="0.3">
      <c r="A149" s="11" t="s">
        <v>1439</v>
      </c>
      <c r="B149" s="14">
        <f>'Ref. ACS-5-YR'!H111</f>
        <v>374</v>
      </c>
      <c r="C149" s="53">
        <f>'Ref. ACS-5-YR'!I111</f>
        <v>2.7375201288244767E-2</v>
      </c>
      <c r="D149" s="14">
        <f>'Ref. ACS-5-YR'!R111</f>
        <v>1378</v>
      </c>
      <c r="E149" s="53">
        <f>'Ref. ACS-5-YR'!S111</f>
        <v>2.4363507779349362E-2</v>
      </c>
      <c r="F149" s="14">
        <f>'Ref. ACS-5-YR'!AB111</f>
        <v>284797</v>
      </c>
      <c r="G149" s="53">
        <f>'Ref. ACS-5-YR'!AC111</f>
        <v>1.6E-2</v>
      </c>
      <c r="H149" s="250"/>
      <c r="I149" s="35"/>
    </row>
    <row r="150" spans="1:9" x14ac:dyDescent="0.3">
      <c r="A150" s="11" t="s">
        <v>1440</v>
      </c>
      <c r="B150" s="14">
        <f>'Ref. ACS-5-YR'!H112</f>
        <v>78</v>
      </c>
      <c r="C150" s="53">
        <f>'Ref. ACS-5-YR'!I112</f>
        <v>5.709266578831796E-3</v>
      </c>
      <c r="D150" s="14">
        <f>'Ref. ACS-5-YR'!R112</f>
        <v>713</v>
      </c>
      <c r="E150" s="53">
        <f>'Ref. ACS-5-YR'!S112</f>
        <v>1.2606082036775107E-2</v>
      </c>
      <c r="F150" s="14">
        <f>'Ref. ACS-5-YR'!AB112</f>
        <v>111224</v>
      </c>
      <c r="G150" s="53">
        <f>'Ref. ACS-5-YR'!AC112</f>
        <v>6.0000000000000001E-3</v>
      </c>
      <c r="H150" s="250"/>
      <c r="I150" s="35"/>
    </row>
    <row r="151" spans="1:9" x14ac:dyDescent="0.3">
      <c r="A151" s="11" t="s">
        <v>1441</v>
      </c>
      <c r="B151" s="14">
        <f>'Ref. ACS-5-YR'!H113</f>
        <v>95</v>
      </c>
      <c r="C151" s="53">
        <f>'Ref. ACS-5-YR'!I113</f>
        <v>6.9535939101156496E-3</v>
      </c>
      <c r="D151" s="14">
        <f>'Ref. ACS-5-YR'!R113</f>
        <v>394</v>
      </c>
      <c r="E151" s="53">
        <f>'Ref. ACS-5-YR'!S113</f>
        <v>6.9660537482319658E-3</v>
      </c>
      <c r="F151" s="14">
        <f>'Ref. ACS-5-YR'!AB113</f>
        <v>60986</v>
      </c>
      <c r="G151" s="53">
        <f>'Ref. ACS-5-YR'!AC113</f>
        <v>3.0000000000000001E-3</v>
      </c>
      <c r="H151" s="250"/>
      <c r="I151" s="35"/>
    </row>
    <row r="152" spans="1:9" x14ac:dyDescent="0.3">
      <c r="A152" s="11" t="s">
        <v>1442</v>
      </c>
      <c r="B152" s="14">
        <f>'Ref. ACS-5-YR'!H114</f>
        <v>110</v>
      </c>
      <c r="C152" s="53">
        <f>'Ref. ACS-5-YR'!I114</f>
        <v>8.0515297906602248E-3</v>
      </c>
      <c r="D152" s="14">
        <f>'Ref. ACS-5-YR'!R114</f>
        <v>1121</v>
      </c>
      <c r="E152" s="53">
        <f>'Ref. ACS-5-YR'!S114</f>
        <v>1.9819660537482318E-2</v>
      </c>
      <c r="F152" s="14">
        <f>'Ref. ACS-5-YR'!AB114</f>
        <v>34224</v>
      </c>
      <c r="G152" s="53">
        <f>'Ref. ACS-5-YR'!AC114</f>
        <v>2E-3</v>
      </c>
      <c r="H152" s="250"/>
      <c r="I152" s="35"/>
    </row>
    <row r="153" spans="1:9" x14ac:dyDescent="0.3">
      <c r="A153" s="7" t="s">
        <v>1443</v>
      </c>
      <c r="B153" s="14">
        <f>'Ref. ACS-5-YR'!H115</f>
        <v>38</v>
      </c>
      <c r="C153" s="53">
        <f>'Ref. ACS-5-YR'!I115</f>
        <v>2.7814375640462584E-3</v>
      </c>
      <c r="D153" s="14">
        <f>'Ref. ACS-5-YR'!R115</f>
        <v>149</v>
      </c>
      <c r="E153" s="53">
        <f>'Ref. ACS-5-YR'!S115</f>
        <v>2.6343705799151342E-3</v>
      </c>
      <c r="F153" s="14">
        <f>'Ref. ACS-5-YR'!AB115</f>
        <v>843498</v>
      </c>
      <c r="G153" s="53">
        <f>'Ref. ACS-5-YR'!AC115</f>
        <v>4.5999999999999999E-2</v>
      </c>
      <c r="H153" s="250"/>
      <c r="I153" s="35"/>
    </row>
    <row r="154" spans="1:9" x14ac:dyDescent="0.3">
      <c r="A154" s="11" t="s">
        <v>1444</v>
      </c>
      <c r="B154" s="14">
        <f>'Ref. ACS-5-YR'!H116</f>
        <v>38</v>
      </c>
      <c r="C154" s="53">
        <f>'Ref. ACS-5-YR'!I116</f>
        <v>2.7814375640462584E-3</v>
      </c>
      <c r="D154" s="14">
        <f>'Ref. ACS-5-YR'!R116</f>
        <v>149</v>
      </c>
      <c r="E154" s="53">
        <f>'Ref. ACS-5-YR'!S116</f>
        <v>2.6343705799151342E-3</v>
      </c>
      <c r="F154" s="14">
        <f>'Ref. ACS-5-YR'!AB116</f>
        <v>525023</v>
      </c>
      <c r="G154" s="53">
        <f>'Ref. ACS-5-YR'!AC116</f>
        <v>2.9000000000000001E-2</v>
      </c>
      <c r="H154" s="250"/>
      <c r="I154" s="35"/>
    </row>
    <row r="155" spans="1:9" x14ac:dyDescent="0.3">
      <c r="A155" s="11" t="s">
        <v>1445</v>
      </c>
      <c r="B155" s="14">
        <f>'Ref. ACS-5-YR'!H117</f>
        <v>0</v>
      </c>
      <c r="C155" s="53" t="str">
        <f>'Ref. ACS-5-YR'!I117</f>
        <v/>
      </c>
      <c r="D155" s="14">
        <f>'Ref. ACS-5-YR'!R117</f>
        <v>0</v>
      </c>
      <c r="E155" s="53">
        <f>'Ref. ACS-5-YR'!S117</f>
        <v>0</v>
      </c>
      <c r="F155" s="14">
        <f>'Ref. ACS-5-YR'!AB117</f>
        <v>198976</v>
      </c>
      <c r="G155" s="53">
        <f>'Ref. ACS-5-YR'!AC117</f>
        <v>1.0999999999999999E-2</v>
      </c>
      <c r="H155" s="250"/>
      <c r="I155" s="35"/>
    </row>
    <row r="156" spans="1:9" x14ac:dyDescent="0.3">
      <c r="A156" s="11" t="s">
        <v>1446</v>
      </c>
      <c r="B156" s="14">
        <f>'Ref. ACS-5-YR'!H118</f>
        <v>0</v>
      </c>
      <c r="C156" s="53" t="str">
        <f>'Ref. ACS-5-YR'!I118</f>
        <v/>
      </c>
      <c r="D156" s="14">
        <f>'Ref. ACS-5-YR'!R118</f>
        <v>0</v>
      </c>
      <c r="E156" s="53">
        <f>'Ref. ACS-5-YR'!S118</f>
        <v>0</v>
      </c>
      <c r="F156" s="14">
        <f>'Ref. ACS-5-YR'!AB118</f>
        <v>77897</v>
      </c>
      <c r="G156" s="53">
        <f>'Ref. ACS-5-YR'!AC118</f>
        <v>4.0000000000000001E-3</v>
      </c>
      <c r="H156" s="250"/>
      <c r="I156" s="35"/>
    </row>
    <row r="157" spans="1:9" x14ac:dyDescent="0.3">
      <c r="A157" s="11" t="s">
        <v>1447</v>
      </c>
      <c r="B157" s="14">
        <f>'Ref. ACS-5-YR'!H119</f>
        <v>0</v>
      </c>
      <c r="C157" s="53" t="str">
        <f>'Ref. ACS-5-YR'!I119</f>
        <v/>
      </c>
      <c r="D157" s="14">
        <f>'Ref. ACS-5-YR'!R119</f>
        <v>0</v>
      </c>
      <c r="E157" s="53">
        <f>'Ref. ACS-5-YR'!S119</f>
        <v>0</v>
      </c>
      <c r="F157" s="14">
        <f>'Ref. ACS-5-YR'!AB119</f>
        <v>29447</v>
      </c>
      <c r="G157" s="53">
        <f>'Ref. ACS-5-YR'!AC119</f>
        <v>2E-3</v>
      </c>
      <c r="H157" s="250"/>
      <c r="I157" s="35"/>
    </row>
    <row r="158" spans="1:9" x14ac:dyDescent="0.3">
      <c r="A158" s="11" t="s">
        <v>1448</v>
      </c>
      <c r="B158" s="14">
        <f>'Ref. ACS-5-YR'!H120</f>
        <v>0</v>
      </c>
      <c r="C158" s="53" t="str">
        <f>'Ref. ACS-5-YR'!I120</f>
        <v/>
      </c>
      <c r="D158" s="14">
        <f>'Ref. ACS-5-YR'!R120</f>
        <v>0</v>
      </c>
      <c r="E158" s="53">
        <f>'Ref. ACS-5-YR'!S120</f>
        <v>0</v>
      </c>
      <c r="F158" s="14">
        <f>'Ref. ACS-5-YR'!AB120</f>
        <v>12155</v>
      </c>
      <c r="G158" s="53">
        <f>'Ref. ACS-5-YR'!AC120</f>
        <v>1E-3</v>
      </c>
      <c r="H158" s="250"/>
      <c r="I158" s="35"/>
    </row>
    <row r="159" spans="1:9" x14ac:dyDescent="0.3">
      <c r="A159" s="11" t="s">
        <v>1449</v>
      </c>
      <c r="B159" s="14">
        <f>'Ref. ACS-5-YR'!H121</f>
        <v>0</v>
      </c>
      <c r="C159" s="53">
        <f>'Ref. ACS-5-YR'!I121</f>
        <v>0</v>
      </c>
      <c r="D159" s="14">
        <f>'Ref. ACS-5-YR'!R121</f>
        <v>1</v>
      </c>
      <c r="E159" s="53">
        <f>'Ref. ACS-5-YR'!S121</f>
        <v>1.768033946251768E-5</v>
      </c>
      <c r="F159" s="14">
        <f>'Ref. ACS-5-YR'!AB121</f>
        <v>36638</v>
      </c>
      <c r="G159" s="53">
        <f>'Ref. ACS-5-YR'!AC121</f>
        <v>2E-3</v>
      </c>
      <c r="I159" s="35"/>
    </row>
    <row r="160" spans="1:9" x14ac:dyDescent="0.3">
      <c r="A160" s="11" t="s">
        <v>1450</v>
      </c>
      <c r="B160" s="14">
        <f>'Ref. ACS-5-YR'!H122</f>
        <v>157</v>
      </c>
      <c r="C160" s="53">
        <f>'Ref. ACS-5-YR'!I122</f>
        <v>1.1491728883033231E-2</v>
      </c>
      <c r="D160" s="14">
        <f>'Ref. ACS-5-YR'!R122</f>
        <v>214</v>
      </c>
      <c r="E160" s="53">
        <f>'Ref. ACS-5-YR'!S122</f>
        <v>3.7835926449787836E-3</v>
      </c>
      <c r="F160" s="14">
        <f>'Ref. ACS-5-YR'!AB122</f>
        <v>52947</v>
      </c>
      <c r="G160" s="53">
        <f>'Ref. ACS-5-YR'!AC122</f>
        <v>3.0000000000000001E-3</v>
      </c>
      <c r="I160" s="35"/>
    </row>
    <row r="161" spans="1:9" x14ac:dyDescent="0.3">
      <c r="A161" s="11" t="s">
        <v>1451</v>
      </c>
      <c r="B161" s="14">
        <f>'Ref. ACS-5-YR'!H123</f>
        <v>50</v>
      </c>
      <c r="C161" s="53">
        <f>'Ref. ACS-5-YR'!I123</f>
        <v>3.6597862684819207E-3</v>
      </c>
      <c r="D161" s="14">
        <f>'Ref. ACS-5-YR'!R123</f>
        <v>290</v>
      </c>
      <c r="E161" s="53">
        <f>'Ref. ACS-5-YR'!S123</f>
        <v>5.1272984441301274E-3</v>
      </c>
      <c r="F161" s="14">
        <f>'Ref. ACS-5-YR'!AB123</f>
        <v>153669</v>
      </c>
      <c r="G161" s="53">
        <f>'Ref. ACS-5-YR'!AC123</f>
        <v>8.0000000000000002E-3</v>
      </c>
      <c r="I161" s="35"/>
    </row>
    <row r="162" spans="1:9" x14ac:dyDescent="0.3">
      <c r="A162" s="11" t="s">
        <v>1452</v>
      </c>
      <c r="B162" s="14">
        <f>'Ref. ACS-5-YR'!H124</f>
        <v>351</v>
      </c>
      <c r="C162" s="53">
        <f>'Ref. ACS-5-YR'!I124</f>
        <v>2.5691699604743084E-2</v>
      </c>
      <c r="D162" s="14">
        <f>'Ref. ACS-5-YR'!R124</f>
        <v>1000</v>
      </c>
      <c r="E162" s="53">
        <f>'Ref. ACS-5-YR'!S124</f>
        <v>1.768033946251768E-2</v>
      </c>
      <c r="F162" s="14">
        <f>'Ref. ACS-5-YR'!AB124</f>
        <v>461980</v>
      </c>
      <c r="G162" s="53">
        <f>'Ref. ACS-5-YR'!AC124</f>
        <v>2.5000000000000001E-2</v>
      </c>
      <c r="I162"/>
    </row>
    <row r="163" spans="1:9" x14ac:dyDescent="0.3">
      <c r="A163" s="7" t="s">
        <v>1453</v>
      </c>
      <c r="B163" s="14">
        <f>B161+B162</f>
        <v>401</v>
      </c>
      <c r="C163" s="53">
        <f t="shared" ref="C163:G163" si="1">C161+C162</f>
        <v>2.9351485873225003E-2</v>
      </c>
      <c r="D163" s="14">
        <f t="shared" si="1"/>
        <v>1290</v>
      </c>
      <c r="E163" s="53">
        <f t="shared" si="1"/>
        <v>2.2807637906647808E-2</v>
      </c>
      <c r="F163" s="14">
        <f t="shared" si="1"/>
        <v>615649</v>
      </c>
      <c r="G163" s="53">
        <f t="shared" si="1"/>
        <v>3.3000000000000002E-2</v>
      </c>
      <c r="I163"/>
    </row>
    <row r="164" spans="1:9" x14ac:dyDescent="0.3">
      <c r="A164" s="11" t="s">
        <v>1454</v>
      </c>
      <c r="B164" s="14">
        <f>'Ref. ACS-5-YR'!H125</f>
        <v>120</v>
      </c>
      <c r="C164" s="53">
        <f>'Ref. ACS-5-YR'!I125</f>
        <v>8.7834870443566099E-3</v>
      </c>
      <c r="D164" s="14">
        <f>'Ref. ACS-5-YR'!R125</f>
        <v>469</v>
      </c>
      <c r="E164" s="53">
        <f>'Ref. ACS-5-YR'!S125</f>
        <v>8.2920792079207925E-3</v>
      </c>
      <c r="F164" s="14">
        <f>'Ref. ACS-5-YR'!AB125</f>
        <v>198331</v>
      </c>
      <c r="G164" s="53">
        <f>'Ref. ACS-5-YR'!AC125</f>
        <v>1.0999999999999999E-2</v>
      </c>
      <c r="I164"/>
    </row>
    <row r="165" spans="1:9" x14ac:dyDescent="0.3">
      <c r="A165" s="7" t="s">
        <v>1455</v>
      </c>
      <c r="B165" s="14">
        <f>B164+B160+B159</f>
        <v>277</v>
      </c>
      <c r="C165" s="53">
        <f t="shared" ref="C165:G165" si="2">C164+C160+C159</f>
        <v>2.0275215927389841E-2</v>
      </c>
      <c r="D165" s="14">
        <f t="shared" si="2"/>
        <v>684</v>
      </c>
      <c r="E165" s="53">
        <f t="shared" si="2"/>
        <v>1.2093352192362095E-2</v>
      </c>
      <c r="F165" s="14">
        <f t="shared" si="2"/>
        <v>287916</v>
      </c>
      <c r="G165" s="53">
        <f t="shared" si="2"/>
        <v>1.6E-2</v>
      </c>
      <c r="I165"/>
    </row>
    <row r="166" spans="1:9" x14ac:dyDescent="0.3">
      <c r="A166" s="7" t="s">
        <v>1456</v>
      </c>
      <c r="B166" s="14">
        <f>'Ref. ACS-5-YR'!H126</f>
        <v>1267</v>
      </c>
      <c r="C166" s="53">
        <f>'Ref. ACS-5-YR'!I126</f>
        <v>9.2738984043331876E-2</v>
      </c>
      <c r="D166" s="14">
        <f>'Ref. ACS-5-YR'!R126</f>
        <v>2912</v>
      </c>
      <c r="E166" s="53">
        <f>'Ref. ACS-5-YR'!S126</f>
        <v>5.1485148514851482E-2</v>
      </c>
      <c r="F166" s="14">
        <f>'Ref. ACS-5-YR'!AB126</f>
        <v>1529697</v>
      </c>
      <c r="G166" s="53">
        <f>'Ref. ACS-5-YR'!AC126</f>
        <v>8.4000000000000005E-2</v>
      </c>
      <c r="I166"/>
    </row>
    <row r="167" spans="1:9" x14ac:dyDescent="0.3">
      <c r="A167" s="361" t="s">
        <v>1457</v>
      </c>
      <c r="B167" s="361"/>
      <c r="C167" s="361"/>
      <c r="D167" s="361"/>
      <c r="E167" s="361"/>
      <c r="F167" s="361"/>
      <c r="G167" s="361"/>
      <c r="I167" s="35" t="str">
        <f>A167</f>
        <v>Source: U.S. Census Bureau, ACS 16-20 (5-year Estimates), Table B08301.</v>
      </c>
    </row>
    <row r="168" spans="1:9" x14ac:dyDescent="0.3">
      <c r="B168" s="2"/>
      <c r="C168" s="52"/>
      <c r="D168" s="2"/>
      <c r="G168" s="15"/>
      <c r="I168"/>
    </row>
    <row r="169" spans="1:9" x14ac:dyDescent="0.3">
      <c r="A169" s="1" t="s">
        <v>1458</v>
      </c>
      <c r="C169" t="s">
        <v>172</v>
      </c>
      <c r="E169" t="s">
        <v>172</v>
      </c>
      <c r="G169" t="s">
        <v>172</v>
      </c>
      <c r="I169" s="59" t="s">
        <v>2416</v>
      </c>
    </row>
    <row r="170" spans="1:9" ht="28.2" customHeight="1" x14ac:dyDescent="0.3">
      <c r="A170" s="46" t="s">
        <v>165</v>
      </c>
      <c r="B170" s="49" t="str">
        <f>B3</f>
        <v>Unincorporated Kings County</v>
      </c>
      <c r="C170" s="49" t="str">
        <f>B3</f>
        <v>Unincorporated Kings County</v>
      </c>
      <c r="D170" s="49" t="str">
        <f>B4</f>
        <v>Kings County</v>
      </c>
      <c r="E170" s="49" t="str">
        <f>B4</f>
        <v>Kings County</v>
      </c>
      <c r="F170" s="49" t="s">
        <v>166</v>
      </c>
      <c r="G170" s="49" t="s">
        <v>166</v>
      </c>
      <c r="I170" s="35"/>
    </row>
    <row r="171" spans="1:9" x14ac:dyDescent="0.3">
      <c r="A171" s="11" t="s">
        <v>173</v>
      </c>
      <c r="B171" s="14">
        <f>'Ref. ACS-5-YR'!H130</f>
        <v>12395</v>
      </c>
      <c r="C171" s="53"/>
      <c r="D171" s="14">
        <f>'Ref. ACS-5-YR'!R130</f>
        <v>53648</v>
      </c>
      <c r="E171" s="53"/>
      <c r="F171" s="14">
        <f>'Ref. ACS-5-YR'!AB130</f>
        <v>16710195</v>
      </c>
      <c r="G171" s="53"/>
      <c r="I171" s="35"/>
    </row>
    <row r="172" spans="1:9" x14ac:dyDescent="0.3">
      <c r="A172" s="7" t="s">
        <v>1459</v>
      </c>
      <c r="B172" s="100">
        <f>SUM(B173:B175)</f>
        <v>4438</v>
      </c>
      <c r="C172" s="101">
        <f t="shared" ref="C172:G172" si="3">SUM(C173:C175)</f>
        <v>0.35804759983864459</v>
      </c>
      <c r="D172" s="100">
        <f t="shared" si="3"/>
        <v>19737</v>
      </c>
      <c r="E172" s="101">
        <f t="shared" si="3"/>
        <v>0.36789815090963318</v>
      </c>
      <c r="F172" s="100">
        <f t="shared" si="3"/>
        <v>3557264</v>
      </c>
      <c r="G172" s="101">
        <f t="shared" si="3"/>
        <v>0.21299999999999999</v>
      </c>
      <c r="I172" s="35"/>
    </row>
    <row r="173" spans="1:9" x14ac:dyDescent="0.3">
      <c r="A173" s="11" t="s">
        <v>1460</v>
      </c>
      <c r="B173" s="14">
        <f>'Ref. ACS-5-YR'!H131</f>
        <v>690</v>
      </c>
      <c r="C173" s="53">
        <f>'Ref. ACS-5-YR'!I131</f>
        <v>5.5667607906413875E-2</v>
      </c>
      <c r="D173" s="14">
        <f>'Ref. ACS-5-YR'!R131</f>
        <v>2359</v>
      </c>
      <c r="E173" s="53">
        <f>'Ref. ACS-5-YR'!S131</f>
        <v>4.3971816283924846E-2</v>
      </c>
      <c r="F173" s="14">
        <f>'Ref. ACS-5-YR'!AB131</f>
        <v>303289</v>
      </c>
      <c r="G173" s="53">
        <f>'Ref. ACS-5-YR'!AC131</f>
        <v>1.7999999999999999E-2</v>
      </c>
      <c r="I173" s="35"/>
    </row>
    <row r="174" spans="1:9" x14ac:dyDescent="0.3">
      <c r="A174" s="11" t="s">
        <v>1461</v>
      </c>
      <c r="B174" s="14">
        <f>'Ref. ACS-5-YR'!H132</f>
        <v>1884</v>
      </c>
      <c r="C174" s="53">
        <f>'Ref. ACS-5-YR'!I132</f>
        <v>0.15199677289229527</v>
      </c>
      <c r="D174" s="14">
        <f>'Ref. ACS-5-YR'!R132</f>
        <v>8992</v>
      </c>
      <c r="E174" s="53">
        <f>'Ref. ACS-5-YR'!S132</f>
        <v>0.16761109454220102</v>
      </c>
      <c r="F174" s="14">
        <f>'Ref. ACS-5-YR'!AB132</f>
        <v>1229502</v>
      </c>
      <c r="G174" s="53">
        <f>'Ref. ACS-5-YR'!AC132</f>
        <v>7.3999999999999996E-2</v>
      </c>
      <c r="I174" s="35"/>
    </row>
    <row r="175" spans="1:9" x14ac:dyDescent="0.3">
      <c r="A175" s="11" t="s">
        <v>1462</v>
      </c>
      <c r="B175" s="14">
        <f>'Ref. ACS-5-YR'!H133</f>
        <v>1864</v>
      </c>
      <c r="C175" s="53">
        <f>'Ref. ACS-5-YR'!I133</f>
        <v>0.15038321903993546</v>
      </c>
      <c r="D175" s="14">
        <f>'Ref. ACS-5-YR'!R133</f>
        <v>8386</v>
      </c>
      <c r="E175" s="53">
        <f>'Ref. ACS-5-YR'!S133</f>
        <v>0.15631524008350731</v>
      </c>
      <c r="F175" s="14">
        <f>'Ref. ACS-5-YR'!AB133</f>
        <v>2024473</v>
      </c>
      <c r="G175" s="53">
        <f>'Ref. ACS-5-YR'!AC133</f>
        <v>0.121</v>
      </c>
      <c r="I175" s="35"/>
    </row>
    <row r="176" spans="1:9" x14ac:dyDescent="0.3">
      <c r="A176" s="7" t="s">
        <v>1463</v>
      </c>
      <c r="B176" s="100">
        <f>SUM(B177:B179)</f>
        <v>4637</v>
      </c>
      <c r="C176" s="101">
        <f t="shared" ref="C176:G176" si="4">SUM(C177:C179)</f>
        <v>0.37410246066962483</v>
      </c>
      <c r="D176" s="100">
        <f t="shared" si="4"/>
        <v>17149</v>
      </c>
      <c r="E176" s="101">
        <f t="shared" si="4"/>
        <v>0.31965776916194455</v>
      </c>
      <c r="F176" s="100">
        <f t="shared" si="4"/>
        <v>5816131</v>
      </c>
      <c r="G176" s="101">
        <f t="shared" si="4"/>
        <v>0.34800000000000003</v>
      </c>
      <c r="I176" s="35"/>
    </row>
    <row r="177" spans="1:9" x14ac:dyDescent="0.3">
      <c r="A177" s="11" t="s">
        <v>1464</v>
      </c>
      <c r="B177" s="14">
        <f>'Ref. ACS-5-YR'!H134</f>
        <v>2270</v>
      </c>
      <c r="C177" s="53">
        <f>'Ref. ACS-5-YR'!I134</f>
        <v>0.18313836224283986</v>
      </c>
      <c r="D177" s="14">
        <f>'Ref. ACS-5-YR'!R134</f>
        <v>7868</v>
      </c>
      <c r="E177" s="53">
        <f>'Ref. ACS-5-YR'!S134</f>
        <v>0.14665970772442588</v>
      </c>
      <c r="F177" s="14">
        <f>'Ref. ACS-5-YR'!AB134</f>
        <v>2448694</v>
      </c>
      <c r="G177" s="53">
        <f>'Ref. ACS-5-YR'!AC134</f>
        <v>0.14699999999999999</v>
      </c>
      <c r="I177" s="35"/>
    </row>
    <row r="178" spans="1:9" x14ac:dyDescent="0.3">
      <c r="A178" s="11" t="s">
        <v>1465</v>
      </c>
      <c r="B178" s="14">
        <f>'Ref. ACS-5-YR'!H135</f>
        <v>1827</v>
      </c>
      <c r="C178" s="53">
        <f>'Ref. ACS-5-YR'!I135</f>
        <v>0.14739814441306978</v>
      </c>
      <c r="D178" s="14">
        <f>'Ref. ACS-5-YR'!R135</f>
        <v>6061</v>
      </c>
      <c r="E178" s="53">
        <f>'Ref. ACS-5-YR'!S135</f>
        <v>0.1129771846107963</v>
      </c>
      <c r="F178" s="14">
        <f>'Ref. ACS-5-YR'!AB135</f>
        <v>2347020</v>
      </c>
      <c r="G178" s="53">
        <f>'Ref. ACS-5-YR'!AC135</f>
        <v>0.14000000000000001</v>
      </c>
      <c r="I178" s="35"/>
    </row>
    <row r="179" spans="1:9" x14ac:dyDescent="0.3">
      <c r="A179" s="11" t="s">
        <v>1466</v>
      </c>
      <c r="B179" s="14">
        <f>'Ref. ACS-5-YR'!H136</f>
        <v>540</v>
      </c>
      <c r="C179" s="53">
        <f>'Ref. ACS-5-YR'!I136</f>
        <v>4.3565954013715207E-2</v>
      </c>
      <c r="D179" s="14">
        <f>'Ref. ACS-5-YR'!R136</f>
        <v>3220</v>
      </c>
      <c r="E179" s="53">
        <f>'Ref. ACS-5-YR'!S136</f>
        <v>6.0020876826722337E-2</v>
      </c>
      <c r="F179" s="14">
        <f>'Ref. ACS-5-YR'!AB136</f>
        <v>1020417</v>
      </c>
      <c r="G179" s="53">
        <f>'Ref. ACS-5-YR'!AC136</f>
        <v>6.0999999999999999E-2</v>
      </c>
      <c r="I179" s="35"/>
    </row>
    <row r="180" spans="1:9" x14ac:dyDescent="0.3">
      <c r="A180" s="7" t="s">
        <v>1467</v>
      </c>
      <c r="B180" s="100">
        <f>SUM(B181:B184)</f>
        <v>2784</v>
      </c>
      <c r="C180" s="101">
        <f t="shared" ref="C180:G180" si="5">SUM(C181:C184)</f>
        <v>0.22460669624848731</v>
      </c>
      <c r="D180" s="100">
        <f t="shared" si="5"/>
        <v>13476</v>
      </c>
      <c r="E180" s="101">
        <f t="shared" si="5"/>
        <v>0.25119296152699078</v>
      </c>
      <c r="F180" s="100">
        <f t="shared" si="5"/>
        <v>5218958</v>
      </c>
      <c r="G180" s="101">
        <f t="shared" si="5"/>
        <v>0.31199999999999994</v>
      </c>
      <c r="I180" s="35"/>
    </row>
    <row r="181" spans="1:9" x14ac:dyDescent="0.3">
      <c r="A181" s="11" t="s">
        <v>1468</v>
      </c>
      <c r="B181" s="14">
        <f>'Ref. ACS-5-YR'!H137</f>
        <v>1323</v>
      </c>
      <c r="C181" s="53">
        <f>'Ref. ACS-5-YR'!I137</f>
        <v>0.10673658733360226</v>
      </c>
      <c r="D181" s="14">
        <f>'Ref. ACS-5-YR'!R137</f>
        <v>6124</v>
      </c>
      <c r="E181" s="53">
        <f>'Ref. ACS-5-YR'!S137</f>
        <v>0.11415150611392783</v>
      </c>
      <c r="F181" s="14">
        <f>'Ref. ACS-5-YR'!AB137</f>
        <v>2508520</v>
      </c>
      <c r="G181" s="53">
        <f>'Ref. ACS-5-YR'!AC137</f>
        <v>0.15</v>
      </c>
      <c r="I181" s="35"/>
    </row>
    <row r="182" spans="1:9" x14ac:dyDescent="0.3">
      <c r="A182" s="11" t="s">
        <v>1469</v>
      </c>
      <c r="B182" s="14">
        <f>'Ref. ACS-5-YR'!H138</f>
        <v>587</v>
      </c>
      <c r="C182" s="53">
        <f>'Ref. ACS-5-YR'!I138</f>
        <v>4.7357805566760766E-2</v>
      </c>
      <c r="D182" s="14">
        <f>'Ref. ACS-5-YR'!R138</f>
        <v>1752</v>
      </c>
      <c r="E182" s="53">
        <f>'Ref. ACS-5-YR'!S138</f>
        <v>3.2657321801371902E-2</v>
      </c>
      <c r="F182" s="14">
        <f>'Ref. ACS-5-YR'!AB138</f>
        <v>471835</v>
      </c>
      <c r="G182" s="53">
        <f>'Ref. ACS-5-YR'!AC138</f>
        <v>2.8000000000000001E-2</v>
      </c>
    </row>
    <row r="183" spans="1:9" x14ac:dyDescent="0.3">
      <c r="A183" s="11" t="s">
        <v>1470</v>
      </c>
      <c r="B183" s="14">
        <f>'Ref. ACS-5-YR'!H139</f>
        <v>297</v>
      </c>
      <c r="C183" s="53">
        <f>'Ref. ACS-5-YR'!I139</f>
        <v>2.3961274707543379E-2</v>
      </c>
      <c r="D183" s="14">
        <f>'Ref. ACS-5-YR'!R139</f>
        <v>1730</v>
      </c>
      <c r="E183" s="53">
        <f>'Ref. ACS-5-YR'!S139</f>
        <v>3.2247241276468837E-2</v>
      </c>
      <c r="F183" s="14">
        <f>'Ref. ACS-5-YR'!AB139</f>
        <v>728996</v>
      </c>
      <c r="G183" s="53">
        <f>'Ref. ACS-5-YR'!AC139</f>
        <v>4.3999999999999997E-2</v>
      </c>
      <c r="I183" s="35"/>
    </row>
    <row r="184" spans="1:9" x14ac:dyDescent="0.3">
      <c r="A184" s="11" t="s">
        <v>1471</v>
      </c>
      <c r="B184" s="14">
        <f>'Ref. ACS-5-YR'!H140</f>
        <v>577</v>
      </c>
      <c r="C184" s="53">
        <f>'Ref. ACS-5-YR'!I140</f>
        <v>4.6551028640580881E-2</v>
      </c>
      <c r="D184" s="14">
        <f>'Ref. ACS-5-YR'!R140</f>
        <v>3870</v>
      </c>
      <c r="E184" s="53">
        <f>'Ref. ACS-5-YR'!S140</f>
        <v>7.2136892335222191E-2</v>
      </c>
      <c r="F184" s="14">
        <f>'Ref. ACS-5-YR'!AB140</f>
        <v>1509607</v>
      </c>
      <c r="G184" s="53">
        <f>'Ref. ACS-5-YR'!AC140</f>
        <v>0.09</v>
      </c>
      <c r="I184" s="35"/>
    </row>
    <row r="185" spans="1:9" x14ac:dyDescent="0.3">
      <c r="A185" s="7" t="s">
        <v>1472</v>
      </c>
      <c r="B185" s="100">
        <f>B186+B187</f>
        <v>536</v>
      </c>
      <c r="C185" s="101">
        <f t="shared" ref="C185:G185" si="6">C186+C187</f>
        <v>4.324324324324326E-2</v>
      </c>
      <c r="D185" s="100">
        <f t="shared" si="6"/>
        <v>3286</v>
      </c>
      <c r="E185" s="101">
        <f t="shared" si="6"/>
        <v>6.1251118401431562E-2</v>
      </c>
      <c r="F185" s="100">
        <f t="shared" si="6"/>
        <v>2117842</v>
      </c>
      <c r="G185" s="101">
        <f t="shared" si="6"/>
        <v>0.127</v>
      </c>
      <c r="I185" s="35" t="str">
        <f>A188</f>
        <v>Source: U.S. Census Bureau, ACS16-20 (5-year Estimates), Table B08303.</v>
      </c>
    </row>
    <row r="186" spans="1:9" x14ac:dyDescent="0.3">
      <c r="A186" s="11" t="s">
        <v>1473</v>
      </c>
      <c r="B186" s="14">
        <f>'Ref. ACS-5-YR'!H141</f>
        <v>340</v>
      </c>
      <c r="C186" s="53">
        <f>'Ref. ACS-5-YR'!I141</f>
        <v>2.7430415490116999E-2</v>
      </c>
      <c r="D186" s="14">
        <f>'Ref. ACS-5-YR'!R141</f>
        <v>2001</v>
      </c>
      <c r="E186" s="53">
        <f>'Ref. ACS-5-YR'!S141</f>
        <v>3.7298687742320313E-2</v>
      </c>
      <c r="F186" s="14">
        <f>'Ref. ACS-5-YR'!AB141</f>
        <v>1404642</v>
      </c>
      <c r="G186" s="53">
        <f>'Ref. ACS-5-YR'!AC141</f>
        <v>8.4000000000000005E-2</v>
      </c>
      <c r="I186" s="79" t="s">
        <v>2414</v>
      </c>
    </row>
    <row r="187" spans="1:9" x14ac:dyDescent="0.3">
      <c r="A187" s="11" t="s">
        <v>1474</v>
      </c>
      <c r="B187" s="14">
        <f>'Ref. ACS-5-YR'!H142</f>
        <v>196</v>
      </c>
      <c r="C187" s="53">
        <f>'Ref. ACS-5-YR'!I142</f>
        <v>1.5812827753126261E-2</v>
      </c>
      <c r="D187" s="14">
        <f>'Ref. ACS-5-YR'!R142</f>
        <v>1285</v>
      </c>
      <c r="E187" s="53">
        <f>'Ref. ACS-5-YR'!S142</f>
        <v>2.3952430659111245E-2</v>
      </c>
      <c r="F187" s="14">
        <f>'Ref. ACS-5-YR'!AB142</f>
        <v>713200</v>
      </c>
      <c r="G187" s="53">
        <f>'Ref. ACS-5-YR'!AC142</f>
        <v>4.2999999999999997E-2</v>
      </c>
      <c r="I187"/>
    </row>
    <row r="188" spans="1:9" x14ac:dyDescent="0.3">
      <c r="A188" s="45" t="s">
        <v>1475</v>
      </c>
      <c r="I188"/>
    </row>
    <row r="189" spans="1:9" x14ac:dyDescent="0.3">
      <c r="A189" s="45"/>
      <c r="I189"/>
    </row>
    <row r="190" spans="1:9" x14ac:dyDescent="0.3">
      <c r="A190" s="1" t="s">
        <v>1476</v>
      </c>
      <c r="B190" s="56"/>
      <c r="C190" s="69" t="s">
        <v>172</v>
      </c>
      <c r="E190" t="s">
        <v>172</v>
      </c>
      <c r="G190" t="s">
        <v>172</v>
      </c>
      <c r="I190" s="59" t="s">
        <v>2415</v>
      </c>
    </row>
    <row r="191" spans="1:9" x14ac:dyDescent="0.3">
      <c r="A191" s="54"/>
      <c r="B191" s="206">
        <v>2010</v>
      </c>
      <c r="C191" s="74">
        <v>2010</v>
      </c>
      <c r="D191" s="206">
        <v>2015</v>
      </c>
      <c r="E191" s="74">
        <v>2015</v>
      </c>
      <c r="F191" s="206">
        <v>2020</v>
      </c>
      <c r="G191" s="74">
        <v>2020</v>
      </c>
      <c r="I191"/>
    </row>
    <row r="192" spans="1:9" x14ac:dyDescent="0.3">
      <c r="A192" s="11" t="s">
        <v>167</v>
      </c>
      <c r="B192" s="14">
        <f>'Ref. ACS-5-YR'!B130</f>
        <v>13715</v>
      </c>
      <c r="C192" s="53"/>
      <c r="D192" s="14">
        <f>'Ref. ACS-5-YR'!E130</f>
        <v>12926</v>
      </c>
      <c r="E192" s="53"/>
      <c r="F192" s="14">
        <f>'Ref. ACS-5-YR'!H130</f>
        <v>12395</v>
      </c>
      <c r="G192" s="53"/>
      <c r="I192"/>
    </row>
    <row r="193" spans="1:9" x14ac:dyDescent="0.3">
      <c r="A193" s="7" t="s">
        <v>1459</v>
      </c>
      <c r="B193" s="100">
        <f>SUM(B194:B196)</f>
        <v>6062</v>
      </c>
      <c r="C193" s="101">
        <f t="shared" ref="C193:G193" si="7">SUM(C194:C196)</f>
        <v>0.44199781261392629</v>
      </c>
      <c r="D193" s="100">
        <f t="shared" si="7"/>
        <v>5074</v>
      </c>
      <c r="E193" s="101">
        <f t="shared" si="7"/>
        <v>0.39254216308216</v>
      </c>
      <c r="F193" s="100">
        <f t="shared" si="7"/>
        <v>4438</v>
      </c>
      <c r="G193" s="101">
        <f t="shared" si="7"/>
        <v>0.35804759983864459</v>
      </c>
      <c r="I193"/>
    </row>
    <row r="194" spans="1:9" x14ac:dyDescent="0.3">
      <c r="A194" s="11" t="s">
        <v>1477</v>
      </c>
      <c r="B194" s="14">
        <f>'Ref. ACS-5-YR'!B131</f>
        <v>1051</v>
      </c>
      <c r="C194" s="53">
        <f>'Ref. ACS-5-YR'!C131</f>
        <v>7.6631425446591322E-2</v>
      </c>
      <c r="D194" s="14">
        <f>'Ref. ACS-5-YR'!E131</f>
        <v>1178</v>
      </c>
      <c r="E194" s="53">
        <f>'Ref. ACS-5-YR'!F131</f>
        <v>9.1134148228376913E-2</v>
      </c>
      <c r="F194" s="14">
        <f>'Ref. ACS-5-YR'!H131</f>
        <v>690</v>
      </c>
      <c r="G194" s="53">
        <f>'Ref. ACS-5-YR'!I131</f>
        <v>5.5667607906413875E-2</v>
      </c>
      <c r="I194"/>
    </row>
    <row r="195" spans="1:9" x14ac:dyDescent="0.3">
      <c r="A195" s="11" t="s">
        <v>1478</v>
      </c>
      <c r="B195" s="14">
        <f>'Ref. ACS-5-YR'!B132</f>
        <v>1869</v>
      </c>
      <c r="C195" s="53">
        <f>'Ref. ACS-5-YR'!C132</f>
        <v>0.13627415238789639</v>
      </c>
      <c r="D195" s="14">
        <f>'Ref. ACS-5-YR'!E132</f>
        <v>1649</v>
      </c>
      <c r="E195" s="53">
        <f>'Ref. ACS-5-YR'!F132</f>
        <v>0.12757233482902677</v>
      </c>
      <c r="F195" s="14">
        <f>'Ref. ACS-5-YR'!H132</f>
        <v>1884</v>
      </c>
      <c r="G195" s="53">
        <f>'Ref. ACS-5-YR'!I132</f>
        <v>0.15199677289229527</v>
      </c>
      <c r="I195"/>
    </row>
    <row r="196" spans="1:9" x14ac:dyDescent="0.3">
      <c r="A196" s="11" t="s">
        <v>1479</v>
      </c>
      <c r="B196" s="14">
        <f>'Ref. ACS-5-YR'!B133</f>
        <v>3142</v>
      </c>
      <c r="C196" s="53">
        <f>'Ref. ACS-5-YR'!C133</f>
        <v>0.22909223477943857</v>
      </c>
      <c r="D196" s="14">
        <f>'Ref. ACS-5-YR'!E133</f>
        <v>2247</v>
      </c>
      <c r="E196" s="53">
        <f>'Ref. ACS-5-YR'!F133</f>
        <v>0.1738356800247563</v>
      </c>
      <c r="F196" s="14">
        <f>'Ref. ACS-5-YR'!H133</f>
        <v>1864</v>
      </c>
      <c r="G196" s="53">
        <f>'Ref. ACS-5-YR'!I133</f>
        <v>0.15038321903993546</v>
      </c>
    </row>
    <row r="197" spans="1:9" x14ac:dyDescent="0.3">
      <c r="A197" s="7" t="s">
        <v>1463</v>
      </c>
      <c r="B197" s="100">
        <f>SUM(B198:B200)</f>
        <v>5559</v>
      </c>
      <c r="C197" s="101">
        <f t="shared" ref="C197:G197" si="8">SUM(C198:C200)</f>
        <v>0.40532263944586211</v>
      </c>
      <c r="D197" s="100">
        <f t="shared" si="8"/>
        <v>4828</v>
      </c>
      <c r="E197" s="101">
        <f t="shared" si="8"/>
        <v>0.37351075352003699</v>
      </c>
      <c r="F197" s="100">
        <f t="shared" si="8"/>
        <v>4637</v>
      </c>
      <c r="G197" s="101">
        <f t="shared" si="8"/>
        <v>0.37410246066962483</v>
      </c>
    </row>
    <row r="198" spans="1:9" x14ac:dyDescent="0.3">
      <c r="A198" s="11" t="s">
        <v>1480</v>
      </c>
      <c r="B198" s="14">
        <f>'Ref. ACS-5-YR'!B134</f>
        <v>3004</v>
      </c>
      <c r="C198" s="53">
        <f>'Ref. ACS-5-YR'!C134</f>
        <v>0.21903025884068539</v>
      </c>
      <c r="D198" s="14">
        <f>'Ref. ACS-5-YR'!E134</f>
        <v>2659</v>
      </c>
      <c r="E198" s="53">
        <f>'Ref. ACS-5-YR'!F134</f>
        <v>0.20570942286863675</v>
      </c>
      <c r="F198" s="14">
        <f>'Ref. ACS-5-YR'!H134</f>
        <v>2270</v>
      </c>
      <c r="G198" s="53">
        <f>'Ref. ACS-5-YR'!I134</f>
        <v>0.18313836224283986</v>
      </c>
      <c r="I198" s="35"/>
    </row>
    <row r="199" spans="1:9" x14ac:dyDescent="0.3">
      <c r="A199" s="11" t="s">
        <v>1481</v>
      </c>
      <c r="B199" s="14">
        <f>'Ref. ACS-5-YR'!B135</f>
        <v>2087</v>
      </c>
      <c r="C199" s="53">
        <f>'Ref. ACS-5-YR'!C135</f>
        <v>0.15216915785636156</v>
      </c>
      <c r="D199" s="14">
        <f>'Ref. ACS-5-YR'!E135</f>
        <v>1680</v>
      </c>
      <c r="E199" s="53">
        <f>'Ref. ACS-5-YR'!F135</f>
        <v>0.12997060188766826</v>
      </c>
      <c r="F199" s="14">
        <f>'Ref. ACS-5-YR'!H135</f>
        <v>1827</v>
      </c>
      <c r="G199" s="53">
        <f>'Ref. ACS-5-YR'!I135</f>
        <v>0.14739814441306978</v>
      </c>
      <c r="I199" s="35"/>
    </row>
    <row r="200" spans="1:9" x14ac:dyDescent="0.3">
      <c r="A200" s="11" t="s">
        <v>1482</v>
      </c>
      <c r="B200" s="14">
        <f>'Ref. ACS-5-YR'!B136</f>
        <v>468</v>
      </c>
      <c r="C200" s="53">
        <f>'Ref. ACS-5-YR'!C136</f>
        <v>3.4123222748815164E-2</v>
      </c>
      <c r="D200" s="14">
        <f>'Ref. ACS-5-YR'!E136</f>
        <v>489</v>
      </c>
      <c r="E200" s="53">
        <f>'Ref. ACS-5-YR'!F136</f>
        <v>3.7830728763732016E-2</v>
      </c>
      <c r="F200" s="14">
        <f>'Ref. ACS-5-YR'!H136</f>
        <v>540</v>
      </c>
      <c r="G200" s="53">
        <f>'Ref. ACS-5-YR'!I136</f>
        <v>4.3565954013715207E-2</v>
      </c>
      <c r="I200" s="35"/>
    </row>
    <row r="201" spans="1:9" x14ac:dyDescent="0.3">
      <c r="A201" s="7" t="s">
        <v>1467</v>
      </c>
      <c r="B201" s="100">
        <f>SUM(B202:B205)</f>
        <v>1670</v>
      </c>
      <c r="C201" s="101">
        <f t="shared" ref="C201:G201" si="9">SUM(C202:C205)</f>
        <v>0.1217644914327379</v>
      </c>
      <c r="D201" s="100">
        <f t="shared" si="9"/>
        <v>2371</v>
      </c>
      <c r="E201" s="101">
        <f t="shared" si="9"/>
        <v>0.18342874825932229</v>
      </c>
      <c r="F201" s="100">
        <f t="shared" si="9"/>
        <v>2784</v>
      </c>
      <c r="G201" s="101">
        <f t="shared" si="9"/>
        <v>0.22460669624848731</v>
      </c>
      <c r="I201" s="35"/>
    </row>
    <row r="202" spans="1:9" x14ac:dyDescent="0.3">
      <c r="A202" s="11" t="s">
        <v>1483</v>
      </c>
      <c r="B202" s="14">
        <f>'Ref. ACS-5-YR'!B137</f>
        <v>570</v>
      </c>
      <c r="C202" s="53">
        <f>'Ref. ACS-5-YR'!C137</f>
        <v>4.1560335399197956E-2</v>
      </c>
      <c r="D202" s="14">
        <f>'Ref. ACS-5-YR'!E137</f>
        <v>1029</v>
      </c>
      <c r="E202" s="53">
        <f>'Ref. ACS-5-YR'!F137</f>
        <v>7.9606993656196806E-2</v>
      </c>
      <c r="F202" s="14">
        <f>'Ref. ACS-5-YR'!H137</f>
        <v>1323</v>
      </c>
      <c r="G202" s="53">
        <f>'Ref. ACS-5-YR'!I137</f>
        <v>0.10673658733360226</v>
      </c>
      <c r="I202" s="35"/>
    </row>
    <row r="203" spans="1:9" x14ac:dyDescent="0.3">
      <c r="A203" s="11" t="s">
        <v>1484</v>
      </c>
      <c r="B203" s="14">
        <f>'Ref. ACS-5-YR'!B138</f>
        <v>250</v>
      </c>
      <c r="C203" s="53">
        <f>'Ref. ACS-5-YR'!C138</f>
        <v>1.8228217280349981E-2</v>
      </c>
      <c r="D203" s="14">
        <f>'Ref. ACS-5-YR'!E138</f>
        <v>353</v>
      </c>
      <c r="E203" s="53">
        <f>'Ref. ACS-5-YR'!F138</f>
        <v>2.7309299087111247E-2</v>
      </c>
      <c r="F203" s="14">
        <f>'Ref. ACS-5-YR'!H138</f>
        <v>587</v>
      </c>
      <c r="G203" s="53">
        <f>'Ref. ACS-5-YR'!I138</f>
        <v>4.7357805566760766E-2</v>
      </c>
      <c r="I203" s="35"/>
    </row>
    <row r="204" spans="1:9" x14ac:dyDescent="0.3">
      <c r="A204" s="11" t="s">
        <v>1485</v>
      </c>
      <c r="B204" s="14">
        <f>'Ref. ACS-5-YR'!B139</f>
        <v>258</v>
      </c>
      <c r="C204" s="53">
        <f>'Ref. ACS-5-YR'!C139</f>
        <v>1.881152023332118E-2</v>
      </c>
      <c r="D204" s="14">
        <f>'Ref. ACS-5-YR'!E139</f>
        <v>299</v>
      </c>
      <c r="E204" s="53">
        <f>'Ref. ACS-5-YR'!F139</f>
        <v>2.3131672597864767E-2</v>
      </c>
      <c r="F204" s="14">
        <f>'Ref. ACS-5-YR'!H139</f>
        <v>297</v>
      </c>
      <c r="G204" s="53">
        <f>'Ref. ACS-5-YR'!I139</f>
        <v>2.3961274707543379E-2</v>
      </c>
      <c r="I204" s="35"/>
    </row>
    <row r="205" spans="1:9" x14ac:dyDescent="0.3">
      <c r="A205" s="11" t="s">
        <v>1486</v>
      </c>
      <c r="B205" s="14">
        <f>'Ref. ACS-5-YR'!B140</f>
        <v>592</v>
      </c>
      <c r="C205" s="53">
        <f>'Ref. ACS-5-YR'!C140</f>
        <v>4.3164418519868783E-2</v>
      </c>
      <c r="D205" s="14">
        <f>'Ref. ACS-5-YR'!E140</f>
        <v>690</v>
      </c>
      <c r="E205" s="53">
        <f>'Ref. ACS-5-YR'!F140</f>
        <v>5.3380782918149468E-2</v>
      </c>
      <c r="F205" s="14">
        <f>'Ref. ACS-5-YR'!H140</f>
        <v>577</v>
      </c>
      <c r="G205" s="53">
        <f>'Ref. ACS-5-YR'!I140</f>
        <v>4.6551028640580881E-2</v>
      </c>
      <c r="I205" s="35"/>
    </row>
    <row r="206" spans="1:9" x14ac:dyDescent="0.3">
      <c r="A206" s="7" t="s">
        <v>1472</v>
      </c>
      <c r="B206" s="100">
        <f>SUM(B207:B208)</f>
        <v>424</v>
      </c>
      <c r="C206" s="101">
        <f t="shared" ref="C206:G206" si="10">SUM(C207:C208)</f>
        <v>3.0915056507473563E-2</v>
      </c>
      <c r="D206" s="100">
        <f t="shared" si="10"/>
        <v>653</v>
      </c>
      <c r="E206" s="101">
        <f t="shared" si="10"/>
        <v>5.05183351384806E-2</v>
      </c>
      <c r="F206" s="100">
        <f t="shared" si="10"/>
        <v>536</v>
      </c>
      <c r="G206" s="101">
        <f t="shared" si="10"/>
        <v>4.324324324324326E-2</v>
      </c>
      <c r="I206" s="35"/>
    </row>
    <row r="207" spans="1:9" x14ac:dyDescent="0.3">
      <c r="A207" s="11" t="s">
        <v>1487</v>
      </c>
      <c r="B207" s="14">
        <f>'Ref. ACS-5-YR'!B141</f>
        <v>175</v>
      </c>
      <c r="C207" s="53">
        <f>'Ref. ACS-5-YR'!C141</f>
        <v>1.275975209624498E-2</v>
      </c>
      <c r="D207" s="14">
        <f>'Ref. ACS-5-YR'!E141</f>
        <v>445</v>
      </c>
      <c r="E207" s="53">
        <f>'Ref. ACS-5-YR'!F141</f>
        <v>3.4426736809531198E-2</v>
      </c>
      <c r="F207" s="14">
        <f>'Ref. ACS-5-YR'!H141</f>
        <v>340</v>
      </c>
      <c r="G207" s="53">
        <f>'Ref. ACS-5-YR'!I141</f>
        <v>2.7430415490116999E-2</v>
      </c>
      <c r="I207" s="35"/>
    </row>
    <row r="208" spans="1:9" x14ac:dyDescent="0.3">
      <c r="A208" s="11" t="s">
        <v>1488</v>
      </c>
      <c r="B208" s="14">
        <f>'Ref. ACS-5-YR'!B142</f>
        <v>249</v>
      </c>
      <c r="C208" s="53">
        <f>'Ref. ACS-5-YR'!C142</f>
        <v>1.8155304411228583E-2</v>
      </c>
      <c r="D208" s="14">
        <f>'Ref. ACS-5-YR'!E142</f>
        <v>208</v>
      </c>
      <c r="E208" s="53">
        <f>'Ref. ACS-5-YR'!F142</f>
        <v>1.6091598328949405E-2</v>
      </c>
      <c r="F208" s="14">
        <f>'Ref. ACS-5-YR'!H142</f>
        <v>196</v>
      </c>
      <c r="G208" s="53">
        <f>'Ref. ACS-5-YR'!I142</f>
        <v>1.5812827753126261E-2</v>
      </c>
      <c r="I208" s="35"/>
    </row>
    <row r="209" spans="1:9" x14ac:dyDescent="0.3">
      <c r="A209" s="45" t="s">
        <v>1489</v>
      </c>
      <c r="C209" s="52"/>
      <c r="E209" s="45"/>
      <c r="I209" s="35"/>
    </row>
    <row r="210" spans="1:9" x14ac:dyDescent="0.3">
      <c r="A210" s="45"/>
      <c r="E210" s="45"/>
      <c r="I210" s="35"/>
    </row>
    <row r="211" spans="1:9" x14ac:dyDescent="0.3">
      <c r="A211" s="45"/>
      <c r="E211" s="45"/>
      <c r="I211" s="35" t="str">
        <f>A209</f>
        <v>Source: U.S. Census Bureau, ACS 06-10, 11-15, 16-20 (5-year Estimates), Table B08303.</v>
      </c>
    </row>
    <row r="212" spans="1:9" x14ac:dyDescent="0.3">
      <c r="I212" s="79" t="s">
        <v>2414</v>
      </c>
    </row>
    <row r="213" spans="1:9" x14ac:dyDescent="0.3">
      <c r="I213"/>
    </row>
    <row r="214" spans="1:9" x14ac:dyDescent="0.3">
      <c r="I214" s="35"/>
    </row>
    <row r="215" spans="1:9" x14ac:dyDescent="0.3">
      <c r="I215"/>
    </row>
    <row r="216" spans="1:9" x14ac:dyDescent="0.3">
      <c r="I216"/>
    </row>
    <row r="217" spans="1:9" x14ac:dyDescent="0.3">
      <c r="I217" s="35"/>
    </row>
    <row r="218" spans="1:9" x14ac:dyDescent="0.3">
      <c r="I218" s="35"/>
    </row>
    <row r="219" spans="1:9" x14ac:dyDescent="0.3">
      <c r="I219" s="35"/>
    </row>
    <row r="220" spans="1:9" x14ac:dyDescent="0.3">
      <c r="I220" s="35"/>
    </row>
    <row r="221" spans="1:9" x14ac:dyDescent="0.3">
      <c r="I221" s="35"/>
    </row>
    <row r="222" spans="1:9" x14ac:dyDescent="0.3">
      <c r="I222" s="35"/>
    </row>
  </sheetData>
  <mergeCells count="8">
    <mergeCell ref="J1:J4"/>
    <mergeCell ref="A167:G167"/>
    <mergeCell ref="A1:I1"/>
    <mergeCell ref="A2:H2"/>
    <mergeCell ref="A131:B131"/>
    <mergeCell ref="A9:B9"/>
    <mergeCell ref="A20:G20"/>
    <mergeCell ref="A29:G29"/>
  </mergeCells>
  <hyperlinks>
    <hyperlink ref="J1" location="TOC" display="Back to Table of Contents" xr:uid="{B38BBAE2-44C6-4BF7-992E-097F1D962B0D}"/>
  </hyperlink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9DE06-D807-4E54-81FD-FBA0EA73D878}">
  <sheetPr>
    <tabColor theme="6"/>
  </sheetPr>
  <dimension ref="A1:N471"/>
  <sheetViews>
    <sheetView zoomScale="80" zoomScaleNormal="80" workbookViewId="0">
      <selection sqref="A1:M1"/>
    </sheetView>
  </sheetViews>
  <sheetFormatPr defaultColWidth="8.88671875" defaultRowHeight="14.4" x14ac:dyDescent="0.3"/>
  <cols>
    <col min="1" max="1" width="27.33203125" customWidth="1"/>
    <col min="2" max="2" width="16.6640625" customWidth="1"/>
    <col min="3" max="3" width="17.33203125" customWidth="1"/>
    <col min="4" max="4" width="14.88671875" customWidth="1"/>
    <col min="5" max="5" width="16.88671875" customWidth="1"/>
    <col min="6" max="7" width="14.88671875" customWidth="1"/>
    <col min="8" max="8" width="11.33203125" customWidth="1"/>
    <col min="9" max="11" width="12.88671875" customWidth="1"/>
    <col min="12" max="12" width="11.33203125" style="109" customWidth="1"/>
    <col min="13" max="13" width="90.44140625" style="40" customWidth="1"/>
  </cols>
  <sheetData>
    <row r="1" spans="1:14" s="45" customFormat="1" ht="31.2" customHeight="1" x14ac:dyDescent="0.3">
      <c r="A1" s="366" t="s">
        <v>1490</v>
      </c>
      <c r="B1" s="363"/>
      <c r="C1" s="363"/>
      <c r="D1" s="363"/>
      <c r="E1" s="363"/>
      <c r="F1" s="363"/>
      <c r="G1" s="363"/>
      <c r="H1" s="363"/>
      <c r="I1" s="363"/>
      <c r="J1" s="363"/>
      <c r="K1" s="363"/>
      <c r="L1" s="363"/>
      <c r="M1" s="363"/>
      <c r="N1" s="349" t="s">
        <v>162</v>
      </c>
    </row>
    <row r="2" spans="1:14" x14ac:dyDescent="0.3">
      <c r="A2" s="350" t="s">
        <v>5</v>
      </c>
      <c r="B2" s="351"/>
      <c r="C2" s="351"/>
      <c r="D2" s="351"/>
      <c r="E2" s="351"/>
      <c r="F2" s="351"/>
      <c r="G2" s="351"/>
      <c r="H2" s="351"/>
      <c r="I2" s="351"/>
      <c r="J2" s="351"/>
      <c r="K2" s="351"/>
      <c r="L2" s="352"/>
      <c r="M2" s="265" t="s">
        <v>6</v>
      </c>
      <c r="N2" s="349"/>
    </row>
    <row r="3" spans="1:14" x14ac:dyDescent="0.3">
      <c r="A3" s="72" t="s">
        <v>0</v>
      </c>
      <c r="B3" s="72" t="str">
        <f>Population!B3</f>
        <v>Unincorporated Kings County</v>
      </c>
      <c r="C3" s="63"/>
      <c r="D3" s="63"/>
      <c r="E3" s="63"/>
      <c r="F3" s="63"/>
      <c r="G3" s="63"/>
      <c r="H3" s="63"/>
      <c r="I3" s="63"/>
      <c r="J3" s="63"/>
      <c r="K3" s="63"/>
      <c r="L3" s="252"/>
      <c r="M3" s="71"/>
      <c r="N3" s="349"/>
    </row>
    <row r="4" spans="1:14" x14ac:dyDescent="0.3">
      <c r="A4" s="72" t="s">
        <v>2</v>
      </c>
      <c r="B4" s="72" t="str">
        <f>Population!B4</f>
        <v>Kings County</v>
      </c>
      <c r="C4" s="63"/>
      <c r="D4" s="63"/>
      <c r="E4" s="63"/>
      <c r="F4" s="63"/>
      <c r="G4" s="63"/>
      <c r="H4" s="63"/>
      <c r="I4" s="63"/>
      <c r="J4" s="63"/>
      <c r="K4" s="63"/>
      <c r="L4" s="252"/>
      <c r="M4" s="71"/>
      <c r="N4" s="349"/>
    </row>
    <row r="5" spans="1:14" x14ac:dyDescent="0.3">
      <c r="A5" s="64"/>
      <c r="B5" s="64"/>
      <c r="C5" s="64"/>
      <c r="D5" s="64"/>
      <c r="E5" s="64"/>
      <c r="F5" s="64"/>
      <c r="G5" s="64"/>
      <c r="H5" s="64"/>
      <c r="I5" s="64"/>
      <c r="J5" s="64"/>
      <c r="K5" s="64"/>
      <c r="L5" s="253"/>
      <c r="M5" s="70"/>
    </row>
    <row r="6" spans="1:14" x14ac:dyDescent="0.3">
      <c r="A6" s="1" t="s">
        <v>1491</v>
      </c>
      <c r="M6" s="59" t="s">
        <v>1492</v>
      </c>
    </row>
    <row r="7" spans="1:14" ht="40.200000000000003" customHeight="1" x14ac:dyDescent="0.3">
      <c r="A7" s="46" t="s">
        <v>165</v>
      </c>
      <c r="B7" s="58" t="str">
        <f>B3</f>
        <v>Unincorporated Kings County</v>
      </c>
      <c r="C7" s="58" t="s">
        <v>172</v>
      </c>
      <c r="D7" s="58" t="str">
        <f>B4</f>
        <v>Kings County</v>
      </c>
      <c r="E7" s="58" t="s">
        <v>2473</v>
      </c>
      <c r="F7" s="58" t="s">
        <v>166</v>
      </c>
      <c r="G7" s="58" t="s">
        <v>2384</v>
      </c>
      <c r="H7" s="56"/>
      <c r="I7" s="56"/>
      <c r="J7" s="56"/>
      <c r="K7" s="56"/>
      <c r="L7" s="251"/>
    </row>
    <row r="8" spans="1:14" x14ac:dyDescent="0.3">
      <c r="A8" s="7" t="s">
        <v>1493</v>
      </c>
      <c r="B8" s="14">
        <f>'Ref. ACS-5-YR'!H924</f>
        <v>10142</v>
      </c>
      <c r="C8" s="53"/>
      <c r="D8" s="14">
        <f>'Ref. ACS-5-YR'!R924</f>
        <v>46267</v>
      </c>
      <c r="E8" s="53">
        <f>B8/D8</f>
        <v>0.21920591350206411</v>
      </c>
      <c r="F8" s="14">
        <f>'Ref. ACS-5-YR'!AB924</f>
        <v>14210945</v>
      </c>
      <c r="G8" s="53">
        <f>D8/F8</f>
        <v>3.2557300024734456E-3</v>
      </c>
      <c r="H8" s="52"/>
      <c r="I8" s="52"/>
      <c r="J8" s="52"/>
      <c r="K8" s="52"/>
      <c r="L8" s="250"/>
    </row>
    <row r="9" spans="1:14" x14ac:dyDescent="0.3">
      <c r="A9" t="s">
        <v>1494</v>
      </c>
    </row>
    <row r="11" spans="1:14" x14ac:dyDescent="0.3">
      <c r="A11" s="1" t="s">
        <v>1495</v>
      </c>
    </row>
    <row r="12" spans="1:14" x14ac:dyDescent="0.3">
      <c r="A12" s="75"/>
      <c r="B12" s="86">
        <v>1980</v>
      </c>
      <c r="C12" s="58">
        <v>1990</v>
      </c>
      <c r="D12" s="58">
        <v>2000</v>
      </c>
      <c r="E12" s="58">
        <v>2010</v>
      </c>
      <c r="F12" s="58">
        <v>2020</v>
      </c>
      <c r="H12" s="21"/>
      <c r="I12" s="21"/>
      <c r="J12" s="21"/>
      <c r="K12" s="21"/>
      <c r="L12" s="261"/>
    </row>
    <row r="13" spans="1:14" x14ac:dyDescent="0.3">
      <c r="A13" s="76" t="s">
        <v>1493</v>
      </c>
      <c r="B13" s="14">
        <f>'Ref. DC-1980'!B13</f>
        <v>9748</v>
      </c>
      <c r="C13" s="14">
        <f>'Ref. DC-1990'!B11</f>
        <v>9856</v>
      </c>
      <c r="D13" s="14">
        <f>'Ref. DC-2000'!B40</f>
        <v>9942</v>
      </c>
      <c r="E13" s="14">
        <f>'Ref. DC-2010'!B48</f>
        <v>10374</v>
      </c>
      <c r="F13" s="14">
        <f>'Ref. ACS-5-YR'!H924</f>
        <v>10142</v>
      </c>
      <c r="H13" s="2"/>
      <c r="I13" s="2"/>
      <c r="J13" s="2"/>
      <c r="K13" s="2"/>
      <c r="L13" s="247"/>
    </row>
    <row r="14" spans="1:14" x14ac:dyDescent="0.3">
      <c r="A14" s="11" t="s">
        <v>170</v>
      </c>
      <c r="B14" s="3"/>
      <c r="C14" s="4">
        <f>(C13-B13)/B13</f>
        <v>1.107919573245794E-2</v>
      </c>
      <c r="D14" s="4">
        <f>(D13-C13)/C13</f>
        <v>8.7256493506493501E-3</v>
      </c>
      <c r="E14" s="4">
        <f>(E13-D13)/D13</f>
        <v>4.3452021726010863E-2</v>
      </c>
      <c r="F14" s="4">
        <f>(F13-E13)/E13</f>
        <v>-2.2363601310969733E-2</v>
      </c>
      <c r="H14" s="17"/>
      <c r="I14" s="17"/>
      <c r="J14" s="17"/>
      <c r="K14" s="17"/>
      <c r="L14" s="248"/>
    </row>
    <row r="15" spans="1:14" x14ac:dyDescent="0.3">
      <c r="A15" t="s">
        <v>1496</v>
      </c>
    </row>
    <row r="19" spans="1:13" ht="28.8" x14ac:dyDescent="0.3">
      <c r="M19" s="40" t="str">
        <f>A15</f>
        <v>Source: U.S. Census Bureau, Census 1980(STF1:T65), 1990(STF1:H1), 2000(SF1:H1); ACS 16-20 (5-year Estimates), Table B2001</v>
      </c>
    </row>
    <row r="20" spans="1:13" ht="57.6" x14ac:dyDescent="0.3">
      <c r="M20" s="79" t="s">
        <v>2421</v>
      </c>
    </row>
    <row r="22" spans="1:13" x14ac:dyDescent="0.3">
      <c r="A22" s="1" t="s">
        <v>1497</v>
      </c>
      <c r="M22" s="59" t="s">
        <v>1498</v>
      </c>
    </row>
    <row r="23" spans="1:13" ht="28.95" customHeight="1" x14ac:dyDescent="0.3">
      <c r="A23" s="46" t="s">
        <v>165</v>
      </c>
      <c r="B23" s="58" t="str">
        <f>B3</f>
        <v>Unincorporated Kings County</v>
      </c>
      <c r="C23" s="58" t="s">
        <v>172</v>
      </c>
      <c r="D23" s="58" t="str">
        <f>B4</f>
        <v>Kings County</v>
      </c>
      <c r="E23" s="58" t="s">
        <v>172</v>
      </c>
      <c r="F23" s="58" t="s">
        <v>166</v>
      </c>
      <c r="G23" s="58" t="s">
        <v>172</v>
      </c>
      <c r="H23" s="77"/>
      <c r="I23" s="56"/>
      <c r="J23" s="56"/>
      <c r="K23" s="56"/>
      <c r="L23" s="251"/>
    </row>
    <row r="24" spans="1:13" x14ac:dyDescent="0.3">
      <c r="A24" s="7" t="s">
        <v>167</v>
      </c>
      <c r="B24" s="14">
        <f>'Ref. ACS-5-YR'!H1095</f>
        <v>10142</v>
      </c>
      <c r="C24" s="53"/>
      <c r="D24" s="14">
        <f>'Ref. ACS-5-YR'!R1095</f>
        <v>46267</v>
      </c>
      <c r="E24" s="53"/>
      <c r="F24" s="14">
        <f>'Ref. ACS-5-YR'!AB1095</f>
        <v>14210945</v>
      </c>
      <c r="G24" s="53"/>
      <c r="H24" s="52"/>
      <c r="I24" s="52"/>
      <c r="J24" s="52"/>
      <c r="K24" s="52"/>
      <c r="L24" s="250"/>
    </row>
    <row r="25" spans="1:13" x14ac:dyDescent="0.3">
      <c r="A25" s="11" t="s">
        <v>1499</v>
      </c>
      <c r="B25" s="14">
        <f>'Ref. ACS-5-YR'!H1096</f>
        <v>7301</v>
      </c>
      <c r="C25" s="53">
        <f>'Ref. ACS-5-YR'!I1096</f>
        <v>0.71987773614671657</v>
      </c>
      <c r="D25" s="14">
        <f>'Ref. ACS-5-YR'!R1096</f>
        <v>33531</v>
      </c>
      <c r="E25" s="53">
        <f>'Ref. ACS-5-YR'!S1096</f>
        <v>0.7247282080100288</v>
      </c>
      <c r="F25" s="14">
        <f>'Ref. ACS-5-YR'!AB1096</f>
        <v>8206621</v>
      </c>
      <c r="G25" s="53">
        <f>'Ref. ACS-5-YR'!AC1096</f>
        <v>0.57699999999999996</v>
      </c>
      <c r="H25" s="52"/>
      <c r="I25" s="52"/>
      <c r="J25" s="52"/>
      <c r="K25" s="52"/>
      <c r="L25" s="250"/>
    </row>
    <row r="26" spans="1:13" x14ac:dyDescent="0.3">
      <c r="A26" s="11" t="s">
        <v>1500</v>
      </c>
      <c r="B26" s="14">
        <f>'Ref. ACS-5-YR'!H1097</f>
        <v>1389</v>
      </c>
      <c r="C26" s="53">
        <f>'Ref. ACS-5-YR'!I1097</f>
        <v>0.13695523565371723</v>
      </c>
      <c r="D26" s="14">
        <f>'Ref. ACS-5-YR'!R1097</f>
        <v>2169</v>
      </c>
      <c r="E26" s="53">
        <f>'Ref. ACS-5-YR'!S1097</f>
        <v>4.688006570557849E-2</v>
      </c>
      <c r="F26" s="14">
        <f>'Ref. ACS-5-YR'!AB1097</f>
        <v>1009488</v>
      </c>
      <c r="G26" s="53">
        <f>'Ref. ACS-5-YR'!AC1097</f>
        <v>7.0999999999999994E-2</v>
      </c>
      <c r="H26" s="52"/>
      <c r="I26" s="52"/>
      <c r="J26" s="52"/>
      <c r="K26" s="52"/>
      <c r="L26" s="250"/>
    </row>
    <row r="27" spans="1:13" x14ac:dyDescent="0.3">
      <c r="A27" s="11" t="s">
        <v>1501</v>
      </c>
      <c r="B27" s="14">
        <f>'Ref. ACS-5-YR'!H1098</f>
        <v>272</v>
      </c>
      <c r="C27" s="53">
        <f>'Ref. ACS-5-YR'!I1098</f>
        <v>2.6819167816998619E-2</v>
      </c>
      <c r="D27" s="14">
        <f>'Ref. ACS-5-YR'!R1098</f>
        <v>1262</v>
      </c>
      <c r="E27" s="53">
        <f>'Ref. ACS-5-YR'!S1098</f>
        <v>2.7276460544232391E-2</v>
      </c>
      <c r="F27" s="14">
        <f>'Ref. ACS-5-YR'!AB1098</f>
        <v>339846</v>
      </c>
      <c r="G27" s="53">
        <f>'Ref. ACS-5-YR'!AC1098</f>
        <v>2.4E-2</v>
      </c>
      <c r="H27" s="52"/>
      <c r="I27" s="52"/>
      <c r="J27" s="52"/>
      <c r="K27" s="52"/>
      <c r="L27" s="250"/>
    </row>
    <row r="28" spans="1:13" x14ac:dyDescent="0.3">
      <c r="A28" s="11" t="s">
        <v>1502</v>
      </c>
      <c r="B28" s="14">
        <f>'Ref. ACS-5-YR'!H1099</f>
        <v>143</v>
      </c>
      <c r="C28" s="53">
        <f>'Ref. ACS-5-YR'!I1099</f>
        <v>1.4099783080260303E-2</v>
      </c>
      <c r="D28" s="14">
        <f>'Ref. ACS-5-YR'!R1099</f>
        <v>2636</v>
      </c>
      <c r="E28" s="53">
        <f>'Ref. ACS-5-YR'!S1099</f>
        <v>5.6973652927572567E-2</v>
      </c>
      <c r="F28" s="14">
        <f>'Ref. ACS-5-YR'!AB1099</f>
        <v>773994</v>
      </c>
      <c r="G28" s="53">
        <f>'Ref. ACS-5-YR'!AC1099</f>
        <v>5.3999999999999999E-2</v>
      </c>
      <c r="H28" s="52"/>
      <c r="I28" s="52"/>
      <c r="J28" s="52"/>
      <c r="K28" s="52"/>
      <c r="L28" s="250"/>
    </row>
    <row r="29" spans="1:13" x14ac:dyDescent="0.3">
      <c r="A29" s="11" t="s">
        <v>1503</v>
      </c>
      <c r="B29" s="14">
        <f>'Ref. ACS-5-YR'!H1100</f>
        <v>65</v>
      </c>
      <c r="C29" s="53">
        <f>'Ref. ACS-5-YR'!I1100</f>
        <v>6.408992309209229E-3</v>
      </c>
      <c r="D29" s="14">
        <f>'Ref. ACS-5-YR'!R1100</f>
        <v>1655</v>
      </c>
      <c r="E29" s="53">
        <f>'Ref. ACS-5-YR'!S1100</f>
        <v>3.5770635658244537E-2</v>
      </c>
      <c r="F29" s="14">
        <f>'Ref. ACS-5-YR'!AB1100</f>
        <v>840296</v>
      </c>
      <c r="G29" s="53">
        <f>'Ref. ACS-5-YR'!AC1100</f>
        <v>5.8999999999999997E-2</v>
      </c>
      <c r="H29" s="52"/>
      <c r="I29" s="52"/>
      <c r="J29" s="52"/>
      <c r="K29" s="52"/>
      <c r="L29" s="250"/>
    </row>
    <row r="30" spans="1:13" x14ac:dyDescent="0.3">
      <c r="A30" s="11" t="s">
        <v>1504</v>
      </c>
      <c r="B30" s="14">
        <f>'Ref. ACS-5-YR'!H1101</f>
        <v>29</v>
      </c>
      <c r="C30" s="53">
        <f>'Ref. ACS-5-YR'!I1101</f>
        <v>2.8593965687241174E-3</v>
      </c>
      <c r="D30" s="14">
        <f>'Ref. ACS-5-YR'!R1101</f>
        <v>933</v>
      </c>
      <c r="E30" s="53">
        <f>'Ref. ACS-5-YR'!S1101</f>
        <v>2.0165560766853264E-2</v>
      </c>
      <c r="F30" s="14">
        <f>'Ref. ACS-5-YR'!AB1101</f>
        <v>721132</v>
      </c>
      <c r="G30" s="53">
        <f>'Ref. ACS-5-YR'!AC1101</f>
        <v>5.0999999999999997E-2</v>
      </c>
      <c r="H30" s="52"/>
      <c r="I30" s="52"/>
      <c r="J30" s="52"/>
      <c r="K30" s="52"/>
      <c r="L30" s="250"/>
    </row>
    <row r="31" spans="1:13" x14ac:dyDescent="0.3">
      <c r="A31" s="11" t="s">
        <v>1505</v>
      </c>
      <c r="B31" s="14">
        <f>'Ref. ACS-5-YR'!H1102</f>
        <v>21</v>
      </c>
      <c r="C31" s="53">
        <f>'Ref. ACS-5-YR'!I1102</f>
        <v>2.0705975152829816E-3</v>
      </c>
      <c r="D31" s="14">
        <f>'Ref. ACS-5-YR'!R1102</f>
        <v>786</v>
      </c>
      <c r="E31" s="53">
        <f>'Ref. ACS-5-YR'!S1102</f>
        <v>1.6988350228024293E-2</v>
      </c>
      <c r="F31" s="14">
        <f>'Ref. ACS-5-YR'!AB1102</f>
        <v>705450</v>
      </c>
      <c r="G31" s="53">
        <f>'Ref. ACS-5-YR'!AC1102</f>
        <v>0.05</v>
      </c>
      <c r="H31" s="52"/>
      <c r="I31" s="52"/>
      <c r="J31" s="52"/>
      <c r="K31" s="52"/>
      <c r="L31" s="250"/>
    </row>
    <row r="32" spans="1:13" x14ac:dyDescent="0.3">
      <c r="A32" s="11" t="s">
        <v>1506</v>
      </c>
      <c r="B32" s="14">
        <f>'Ref. ACS-5-YR'!H1103</f>
        <v>24</v>
      </c>
      <c r="C32" s="53">
        <f>'Ref. ACS-5-YR'!I1103</f>
        <v>2.3663971603234074E-3</v>
      </c>
      <c r="D32" s="14">
        <f>'Ref. ACS-5-YR'!R1103</f>
        <v>1430</v>
      </c>
      <c r="E32" s="53">
        <f>'Ref. ACS-5-YR'!S1103</f>
        <v>3.0907558302894073E-2</v>
      </c>
      <c r="F32" s="14">
        <f>'Ref. ACS-5-YR'!AB1103</f>
        <v>1083247</v>
      </c>
      <c r="G32" s="53">
        <f>'Ref. ACS-5-YR'!AC1103</f>
        <v>7.5999999999999998E-2</v>
      </c>
      <c r="H32" s="52"/>
      <c r="I32" s="52"/>
      <c r="J32" s="52"/>
      <c r="K32" s="52"/>
      <c r="L32" s="250"/>
    </row>
    <row r="33" spans="1:12" x14ac:dyDescent="0.3">
      <c r="A33" s="11" t="s">
        <v>1507</v>
      </c>
      <c r="B33" s="14">
        <f>'Ref. ACS-5-YR'!H1104</f>
        <v>870</v>
      </c>
      <c r="C33" s="53">
        <f>'Ref. ACS-5-YR'!I1104</f>
        <v>8.5781897061723525E-2</v>
      </c>
      <c r="D33" s="14">
        <f>'Ref. ACS-5-YR'!R1104</f>
        <v>1795</v>
      </c>
      <c r="E33" s="53">
        <f>'Ref. ACS-5-YR'!S1104</f>
        <v>3.8796550457129271E-2</v>
      </c>
      <c r="F33" s="14">
        <f>'Ref. ACS-5-YR'!AB1104</f>
        <v>515666</v>
      </c>
      <c r="G33" s="53">
        <f>'Ref. ACS-5-YR'!AC1104</f>
        <v>3.5999999999999997E-2</v>
      </c>
      <c r="H33" s="52"/>
      <c r="I33" s="52"/>
      <c r="J33" s="52"/>
      <c r="K33" s="52"/>
      <c r="L33" s="250"/>
    </row>
    <row r="34" spans="1:12" x14ac:dyDescent="0.3">
      <c r="A34" s="11" t="s">
        <v>1508</v>
      </c>
      <c r="B34" s="14">
        <f>'Ref. ACS-5-YR'!H1105</f>
        <v>28</v>
      </c>
      <c r="C34" s="53">
        <f>'Ref. ACS-5-YR'!I1105</f>
        <v>2.7607966870439754E-3</v>
      </c>
      <c r="D34" s="14">
        <f>'Ref. ACS-5-YR'!R1105</f>
        <v>70</v>
      </c>
      <c r="E34" s="53">
        <f>'Ref. ACS-5-YR'!S1105</f>
        <v>1.5129573994423671E-3</v>
      </c>
      <c r="F34" s="14">
        <f>'Ref. ACS-5-YR'!AB1105</f>
        <v>15205</v>
      </c>
      <c r="G34" s="53">
        <f>'Ref. ACS-5-YR'!AC1105</f>
        <v>1E-3</v>
      </c>
      <c r="H34" s="52"/>
      <c r="I34" s="52"/>
      <c r="J34" s="52"/>
      <c r="K34" s="52"/>
      <c r="L34" s="250"/>
    </row>
    <row r="35" spans="1:12" x14ac:dyDescent="0.3">
      <c r="A35" t="s">
        <v>1509</v>
      </c>
    </row>
    <row r="47" spans="1:12" x14ac:dyDescent="0.3">
      <c r="A47" s="1" t="s">
        <v>1510</v>
      </c>
    </row>
    <row r="48" spans="1:12" x14ac:dyDescent="0.3">
      <c r="A48" s="75"/>
      <c r="B48" s="49">
        <v>2010</v>
      </c>
      <c r="C48" s="58" t="s">
        <v>172</v>
      </c>
      <c r="D48" s="58">
        <v>2015</v>
      </c>
      <c r="E48" s="58" t="s">
        <v>172</v>
      </c>
      <c r="F48" s="58">
        <v>2020</v>
      </c>
      <c r="G48" s="58" t="s">
        <v>172</v>
      </c>
      <c r="H48" s="78"/>
      <c r="I48" s="78"/>
      <c r="J48" s="78"/>
      <c r="K48" s="78"/>
      <c r="L48" s="262"/>
    </row>
    <row r="49" spans="1:13" x14ac:dyDescent="0.3">
      <c r="A49" s="7" t="s">
        <v>167</v>
      </c>
      <c r="B49" s="14">
        <f>'Ref. ACS-5-YR'!B1095</f>
        <v>9886</v>
      </c>
      <c r="C49" s="53"/>
      <c r="D49" s="14">
        <f>'Ref. ACS-5-YR'!E1095</f>
        <v>10621</v>
      </c>
      <c r="E49" s="53"/>
      <c r="F49" s="14">
        <f>'Ref. ACS-5-YR'!H1095</f>
        <v>10142</v>
      </c>
      <c r="G49" s="53"/>
      <c r="H49" s="52"/>
      <c r="I49" s="52"/>
      <c r="J49" s="52"/>
      <c r="K49" s="52"/>
      <c r="L49" s="250"/>
    </row>
    <row r="50" spans="1:13" x14ac:dyDescent="0.3">
      <c r="A50" s="11" t="s">
        <v>1499</v>
      </c>
      <c r="B50" s="14">
        <f>'Ref. ACS-5-YR'!B1096</f>
        <v>7414</v>
      </c>
      <c r="C50" s="53">
        <f>'Ref. ACS-5-YR'!C1096</f>
        <v>0.74994942342706861</v>
      </c>
      <c r="D50" s="14">
        <f>'Ref. ACS-5-YR'!E1096</f>
        <v>7549</v>
      </c>
      <c r="E50" s="53">
        <f>'Ref. ACS-5-YR'!F1096</f>
        <v>0.71076169852179649</v>
      </c>
      <c r="F50" s="14">
        <f>'Ref. ACS-5-YR'!H1096</f>
        <v>7301</v>
      </c>
      <c r="G50" s="53">
        <f>'Ref. ACS-5-YR'!I1096</f>
        <v>0.71987773614671657</v>
      </c>
      <c r="H50" s="52"/>
      <c r="I50" s="52"/>
      <c r="J50" s="52"/>
      <c r="K50" s="52"/>
      <c r="L50" s="250"/>
      <c r="M50" s="40" t="str">
        <f>A35</f>
        <v>Source: U.S. Census Bureau, ACS 16-20 (5-year Estimates), Table B25024</v>
      </c>
    </row>
    <row r="51" spans="1:13" x14ac:dyDescent="0.3">
      <c r="A51" s="11" t="s">
        <v>1500</v>
      </c>
      <c r="B51" s="14">
        <f>'Ref. ACS-5-YR'!B1097</f>
        <v>991</v>
      </c>
      <c r="C51" s="53">
        <f>'Ref. ACS-5-YR'!C1097</f>
        <v>0.1002427675500708</v>
      </c>
      <c r="D51" s="14">
        <f>'Ref. ACS-5-YR'!E1097</f>
        <v>1007</v>
      </c>
      <c r="E51" s="53">
        <f>'Ref. ACS-5-YR'!F1097</f>
        <v>9.4812164579606437E-2</v>
      </c>
      <c r="F51" s="14">
        <f>'Ref. ACS-5-YR'!H1097</f>
        <v>1389</v>
      </c>
      <c r="G51" s="53">
        <f>'Ref. ACS-5-YR'!I1097</f>
        <v>0.13695523565371723</v>
      </c>
      <c r="H51" s="52"/>
      <c r="I51" s="52"/>
      <c r="J51" s="52"/>
      <c r="K51" s="52"/>
      <c r="L51" s="250"/>
    </row>
    <row r="52" spans="1:13" x14ac:dyDescent="0.3">
      <c r="A52" s="11" t="s">
        <v>1501</v>
      </c>
      <c r="B52" s="14">
        <f>'Ref. ACS-5-YR'!B1098</f>
        <v>333</v>
      </c>
      <c r="C52" s="53">
        <f>'Ref. ACS-5-YR'!C1098</f>
        <v>3.3683997572324501E-2</v>
      </c>
      <c r="D52" s="14">
        <f>'Ref. ACS-5-YR'!E1098</f>
        <v>340</v>
      </c>
      <c r="E52" s="53">
        <f>'Ref. ACS-5-YR'!F1098</f>
        <v>3.2012051595894923E-2</v>
      </c>
      <c r="F52" s="14">
        <f>'Ref. ACS-5-YR'!H1098</f>
        <v>272</v>
      </c>
      <c r="G52" s="53">
        <f>'Ref. ACS-5-YR'!I1098</f>
        <v>2.6819167816998619E-2</v>
      </c>
      <c r="H52" s="52"/>
      <c r="I52" s="52"/>
      <c r="J52" s="52"/>
      <c r="K52" s="52"/>
      <c r="L52" s="250"/>
    </row>
    <row r="53" spans="1:13" x14ac:dyDescent="0.3">
      <c r="A53" s="11" t="s">
        <v>1502</v>
      </c>
      <c r="B53" s="14">
        <f>'Ref. ACS-5-YR'!B1099</f>
        <v>127</v>
      </c>
      <c r="C53" s="53">
        <f>'Ref. ACS-5-YR'!C1099</f>
        <v>1.2846449524580214E-2</v>
      </c>
      <c r="D53" s="14">
        <f>'Ref. ACS-5-YR'!E1099</f>
        <v>178</v>
      </c>
      <c r="E53" s="53">
        <f>'Ref. ACS-5-YR'!F1099</f>
        <v>1.6759250541380274E-2</v>
      </c>
      <c r="F53" s="14">
        <f>'Ref. ACS-5-YR'!H1099</f>
        <v>143</v>
      </c>
      <c r="G53" s="53">
        <f>'Ref. ACS-5-YR'!I1099</f>
        <v>1.4099783080260303E-2</v>
      </c>
      <c r="H53" s="52"/>
      <c r="I53" s="52"/>
      <c r="J53" s="52"/>
      <c r="K53" s="52"/>
      <c r="L53" s="250"/>
    </row>
    <row r="54" spans="1:13" x14ac:dyDescent="0.3">
      <c r="A54" s="11" t="s">
        <v>1503</v>
      </c>
      <c r="B54" s="14">
        <f>'Ref. ACS-5-YR'!B1100</f>
        <v>72</v>
      </c>
      <c r="C54" s="53">
        <f>'Ref. ACS-5-YR'!C1100</f>
        <v>7.2830265021242161E-3</v>
      </c>
      <c r="D54" s="14">
        <f>'Ref. ACS-5-YR'!E1100</f>
        <v>172</v>
      </c>
      <c r="E54" s="53">
        <f>'Ref. ACS-5-YR'!F1100</f>
        <v>1.6194331983805668E-2</v>
      </c>
      <c r="F54" s="14">
        <f>'Ref. ACS-5-YR'!H1100</f>
        <v>65</v>
      </c>
      <c r="G54" s="53">
        <f>'Ref. ACS-5-YR'!I1100</f>
        <v>6.408992309209229E-3</v>
      </c>
      <c r="H54" s="52"/>
      <c r="I54" s="52"/>
      <c r="J54" s="52"/>
      <c r="K54" s="52"/>
      <c r="L54" s="250"/>
    </row>
    <row r="55" spans="1:13" x14ac:dyDescent="0.3">
      <c r="A55" s="11" t="s">
        <v>1504</v>
      </c>
      <c r="B55" s="14">
        <f>'Ref. ACS-5-YR'!B1101</f>
        <v>48</v>
      </c>
      <c r="C55" s="53">
        <f>'Ref. ACS-5-YR'!C1101</f>
        <v>4.8553510014161406E-3</v>
      </c>
      <c r="D55" s="14">
        <f>'Ref. ACS-5-YR'!E1101</f>
        <v>58</v>
      </c>
      <c r="E55" s="53">
        <f>'Ref. ACS-5-YR'!F1101</f>
        <v>5.4608793898879545E-3</v>
      </c>
      <c r="F55" s="14">
        <f>'Ref. ACS-5-YR'!H1101</f>
        <v>29</v>
      </c>
      <c r="G55" s="53">
        <f>'Ref. ACS-5-YR'!I1101</f>
        <v>2.8593965687241174E-3</v>
      </c>
      <c r="H55" s="52"/>
      <c r="I55" s="52"/>
      <c r="J55" s="52"/>
      <c r="K55" s="52"/>
      <c r="L55" s="250"/>
    </row>
    <row r="56" spans="1:13" x14ac:dyDescent="0.3">
      <c r="A56" s="11" t="s">
        <v>1505</v>
      </c>
      <c r="B56" s="14">
        <f>'Ref. ACS-5-YR'!B1102</f>
        <v>10</v>
      </c>
      <c r="C56" s="53">
        <f>'Ref. ACS-5-YR'!C1102</f>
        <v>1.0115314586283633E-3</v>
      </c>
      <c r="D56" s="14">
        <f>'Ref. ACS-5-YR'!E1102</f>
        <v>60</v>
      </c>
      <c r="E56" s="53">
        <f>'Ref. ACS-5-YR'!F1102</f>
        <v>5.6491855757461636E-3</v>
      </c>
      <c r="F56" s="14">
        <f>'Ref. ACS-5-YR'!H1102</f>
        <v>21</v>
      </c>
      <c r="G56" s="53">
        <f>'Ref. ACS-5-YR'!I1102</f>
        <v>2.0705975152829816E-3</v>
      </c>
      <c r="H56" s="52"/>
      <c r="I56" s="52"/>
      <c r="J56" s="52"/>
      <c r="K56" s="52"/>
      <c r="L56" s="250"/>
    </row>
    <row r="57" spans="1:13" x14ac:dyDescent="0.3">
      <c r="A57" s="11" t="s">
        <v>1506</v>
      </c>
      <c r="B57" s="14">
        <f>'Ref. ACS-5-YR'!B1103</f>
        <v>0</v>
      </c>
      <c r="C57" s="53">
        <f>'Ref. ACS-5-YR'!C1103</f>
        <v>0</v>
      </c>
      <c r="D57" s="14">
        <f>'Ref. ACS-5-YR'!E1103</f>
        <v>26</v>
      </c>
      <c r="E57" s="53">
        <f>'Ref. ACS-5-YR'!F1103</f>
        <v>2.4479804161566705E-3</v>
      </c>
      <c r="F57" s="14">
        <f>'Ref. ACS-5-YR'!H1103</f>
        <v>24</v>
      </c>
      <c r="G57" s="53">
        <f>'Ref. ACS-5-YR'!I1103</f>
        <v>2.3663971603234074E-3</v>
      </c>
      <c r="H57" s="52"/>
      <c r="I57" s="52"/>
      <c r="J57" s="52"/>
      <c r="K57" s="52"/>
      <c r="L57" s="250"/>
      <c r="M57" s="59" t="s">
        <v>1511</v>
      </c>
    </row>
    <row r="58" spans="1:13" x14ac:dyDescent="0.3">
      <c r="A58" s="11" t="s">
        <v>1507</v>
      </c>
      <c r="B58" s="14">
        <f>'Ref. ACS-5-YR'!B1104</f>
        <v>882</v>
      </c>
      <c r="C58" s="53">
        <f>'Ref. ACS-5-YR'!C1104</f>
        <v>8.9217074651021647E-2</v>
      </c>
      <c r="D58" s="14">
        <f>'Ref. ACS-5-YR'!E1104</f>
        <v>1217</v>
      </c>
      <c r="E58" s="53">
        <f>'Ref. ACS-5-YR'!F1104</f>
        <v>0.11458431409471802</v>
      </c>
      <c r="F58" s="14">
        <f>'Ref. ACS-5-YR'!H1104</f>
        <v>870</v>
      </c>
      <c r="G58" s="53">
        <f>'Ref. ACS-5-YR'!I1104</f>
        <v>8.5781897061723525E-2</v>
      </c>
      <c r="H58" s="52"/>
      <c r="I58" s="52"/>
      <c r="J58" s="52"/>
      <c r="K58" s="52"/>
      <c r="L58" s="250"/>
    </row>
    <row r="59" spans="1:13" x14ac:dyDescent="0.3">
      <c r="A59" s="11" t="s">
        <v>1508</v>
      </c>
      <c r="B59" s="14">
        <f>'Ref. ACS-5-YR'!B1105</f>
        <v>9</v>
      </c>
      <c r="C59" s="53">
        <f>'Ref. ACS-5-YR'!C1105</f>
        <v>9.1037831276552701E-4</v>
      </c>
      <c r="D59" s="14">
        <f>'Ref. ACS-5-YR'!E1105</f>
        <v>14</v>
      </c>
      <c r="E59" s="53">
        <f>'Ref. ACS-5-YR'!F1105</f>
        <v>1.3181433010074381E-3</v>
      </c>
      <c r="F59" s="14">
        <f>'Ref. ACS-5-YR'!H1105</f>
        <v>28</v>
      </c>
      <c r="G59" s="53">
        <f>'Ref. ACS-5-YR'!I1105</f>
        <v>2.7607966870439754E-3</v>
      </c>
      <c r="H59" s="52"/>
      <c r="I59" s="52"/>
      <c r="J59" s="52"/>
      <c r="K59" s="52"/>
      <c r="L59" s="250"/>
    </row>
    <row r="60" spans="1:13" x14ac:dyDescent="0.3">
      <c r="A60" t="s">
        <v>1512</v>
      </c>
    </row>
    <row r="63" spans="1:13" x14ac:dyDescent="0.3">
      <c r="A63" s="1" t="s">
        <v>1513</v>
      </c>
    </row>
    <row r="64" spans="1:13" x14ac:dyDescent="0.3">
      <c r="A64" s="75"/>
      <c r="B64" s="84">
        <v>2010</v>
      </c>
      <c r="C64" s="49" t="s">
        <v>1514</v>
      </c>
      <c r="D64" s="84">
        <v>2015</v>
      </c>
      <c r="E64" s="49" t="s">
        <v>1514</v>
      </c>
      <c r="F64" s="84">
        <v>2020</v>
      </c>
      <c r="G64" s="49" t="s">
        <v>1514</v>
      </c>
      <c r="H64" s="50"/>
      <c r="I64" s="50"/>
      <c r="J64" s="50"/>
      <c r="K64" s="50"/>
      <c r="L64" s="249"/>
    </row>
    <row r="65" spans="1:13" x14ac:dyDescent="0.3">
      <c r="A65" s="11" t="s">
        <v>167</v>
      </c>
      <c r="B65" s="14">
        <f>'Ref. ACS-5-YR'!B1135</f>
        <v>9886</v>
      </c>
      <c r="C65" s="53"/>
      <c r="D65" s="14">
        <f>'Ref. ACS-5-YR'!E1135</f>
        <v>10621</v>
      </c>
      <c r="E65" s="53"/>
      <c r="F65" s="14">
        <f>'Ref. ACS-5-YR'!H1135</f>
        <v>10142</v>
      </c>
      <c r="G65" s="53"/>
      <c r="H65" s="52"/>
      <c r="I65" s="52"/>
      <c r="J65" s="52"/>
      <c r="K65" s="52"/>
      <c r="L65" s="250"/>
    </row>
    <row r="66" spans="1:13" x14ac:dyDescent="0.3">
      <c r="A66" s="11" t="s">
        <v>1515</v>
      </c>
      <c r="B66" s="14">
        <f>'Ref. ACS-5-YR'!B1136</f>
        <v>77</v>
      </c>
      <c r="C66" s="53">
        <f>'Ref. ACS-5-YR'!C1136</f>
        <v>7.7887922314383981E-3</v>
      </c>
      <c r="D66" s="14">
        <f>'Ref. ACS-5-YR'!E1136</f>
        <v>157</v>
      </c>
      <c r="E66" s="53">
        <f>'Ref. ACS-5-YR'!F1136</f>
        <v>1.4782035589869126E-2</v>
      </c>
      <c r="F66" s="14">
        <f>'Ref. ACS-5-YR'!H1136</f>
        <v>112</v>
      </c>
      <c r="G66" s="53">
        <f>'Ref. ACS-5-YR'!I1136</f>
        <v>1.104318674817591E-2</v>
      </c>
      <c r="H66" s="52"/>
      <c r="I66" s="52"/>
      <c r="J66" s="52"/>
      <c r="K66" s="52"/>
      <c r="L66" s="250"/>
    </row>
    <row r="67" spans="1:13" x14ac:dyDescent="0.3">
      <c r="A67" s="11" t="s">
        <v>1516</v>
      </c>
      <c r="B67" s="14">
        <f>'Ref. ACS-5-YR'!B1137</f>
        <v>508</v>
      </c>
      <c r="C67" s="53">
        <f>'Ref. ACS-5-YR'!C1137</f>
        <v>5.1385798098320855E-2</v>
      </c>
      <c r="D67" s="14">
        <f>'Ref. ACS-5-YR'!E1137</f>
        <v>534</v>
      </c>
      <c r="E67" s="53">
        <f>'Ref. ACS-5-YR'!F1137</f>
        <v>5.0277751624140818E-2</v>
      </c>
      <c r="F67" s="14">
        <f>'Ref. ACS-5-YR'!H1137</f>
        <v>257</v>
      </c>
      <c r="G67" s="53">
        <f>'Ref. ACS-5-YR'!I1137</f>
        <v>2.5340169591796489E-2</v>
      </c>
      <c r="H67" s="52"/>
      <c r="I67" s="52"/>
      <c r="J67" s="52"/>
      <c r="K67" s="52"/>
      <c r="L67" s="250"/>
    </row>
    <row r="68" spans="1:13" x14ac:dyDescent="0.3">
      <c r="A68" s="11" t="s">
        <v>1517</v>
      </c>
      <c r="B68" s="14">
        <f>'Ref. ACS-5-YR'!B1138</f>
        <v>2319</v>
      </c>
      <c r="C68" s="53">
        <f>'Ref. ACS-5-YR'!C1138</f>
        <v>0.23457414525591747</v>
      </c>
      <c r="D68" s="14">
        <f>'Ref. ACS-5-YR'!E1138</f>
        <v>1966</v>
      </c>
      <c r="E68" s="53">
        <f>'Ref. ACS-5-YR'!F1138</f>
        <v>0.18510498069861595</v>
      </c>
      <c r="F68" s="14">
        <f>'Ref. ACS-5-YR'!H1138</f>
        <v>2308</v>
      </c>
      <c r="G68" s="53">
        <f>'Ref. ACS-5-YR'!I1138</f>
        <v>0.22756852691776769</v>
      </c>
      <c r="H68" s="52"/>
      <c r="I68" s="52"/>
      <c r="J68" s="52"/>
      <c r="K68" s="52"/>
      <c r="L68" s="250"/>
    </row>
    <row r="69" spans="1:13" x14ac:dyDescent="0.3">
      <c r="A69" s="11" t="s">
        <v>1518</v>
      </c>
      <c r="B69" s="14">
        <f>'Ref. ACS-5-YR'!B1139</f>
        <v>5221</v>
      </c>
      <c r="C69" s="53">
        <f>'Ref. ACS-5-YR'!C1139</f>
        <v>0.52812057454986849</v>
      </c>
      <c r="D69" s="14">
        <f>'Ref. ACS-5-YR'!E1139</f>
        <v>5712</v>
      </c>
      <c r="E69" s="53">
        <f>'Ref. ACS-5-YR'!F1139</f>
        <v>0.53780246681103472</v>
      </c>
      <c r="F69" s="14">
        <f>'Ref. ACS-5-YR'!H1139</f>
        <v>5181</v>
      </c>
      <c r="G69" s="53">
        <f>'Ref. ACS-5-YR'!I1139</f>
        <v>0.51084598698481565</v>
      </c>
      <c r="H69" s="52"/>
      <c r="I69" s="52"/>
      <c r="J69" s="52"/>
      <c r="K69" s="52"/>
      <c r="L69" s="250"/>
    </row>
    <row r="70" spans="1:13" x14ac:dyDescent="0.3">
      <c r="A70" s="11" t="s">
        <v>1519</v>
      </c>
      <c r="B70" s="14">
        <f>'Ref. ACS-5-YR'!B1140</f>
        <v>1604</v>
      </c>
      <c r="C70" s="53">
        <f>'Ref. ACS-5-YR'!C1140</f>
        <v>0.16224964596398947</v>
      </c>
      <c r="D70" s="14">
        <f>'Ref. ACS-5-YR'!E1140</f>
        <v>2063</v>
      </c>
      <c r="E70" s="53">
        <f>'Ref. ACS-5-YR'!F1140</f>
        <v>0.19423783071273892</v>
      </c>
      <c r="F70" s="14">
        <f>'Ref. ACS-5-YR'!H1140</f>
        <v>1956</v>
      </c>
      <c r="G70" s="53">
        <f>'Ref. ACS-5-YR'!I1140</f>
        <v>0.19286136856635772</v>
      </c>
      <c r="H70" s="52"/>
      <c r="I70" s="52"/>
      <c r="J70" s="52"/>
      <c r="K70" s="52"/>
      <c r="L70" s="250"/>
    </row>
    <row r="71" spans="1:13" x14ac:dyDescent="0.3">
      <c r="A71" s="11" t="s">
        <v>1520</v>
      </c>
      <c r="B71" s="14">
        <f>'Ref. ACS-5-YR'!B1141</f>
        <v>157</v>
      </c>
      <c r="C71" s="53">
        <f>'Ref. ACS-5-YR'!C1141</f>
        <v>1.5881043900465304E-2</v>
      </c>
      <c r="D71" s="14">
        <f>'Ref. ACS-5-YR'!E1141</f>
        <v>189</v>
      </c>
      <c r="E71" s="53">
        <f>'Ref. ACS-5-YR'!F1141</f>
        <v>1.7794934563600415E-2</v>
      </c>
      <c r="F71" s="14">
        <f>'Ref. ACS-5-YR'!H1141</f>
        <v>328</v>
      </c>
      <c r="G71" s="53">
        <f>'Ref. ACS-5-YR'!I1141</f>
        <v>3.2340761191086573E-2</v>
      </c>
      <c r="H71" s="52"/>
      <c r="I71" s="52"/>
      <c r="J71" s="52"/>
      <c r="K71" s="52"/>
      <c r="L71" s="250"/>
    </row>
    <row r="72" spans="1:13" x14ac:dyDescent="0.3">
      <c r="A72" t="s">
        <v>1521</v>
      </c>
      <c r="M72" s="40" t="str">
        <f>A72</f>
        <v>Source: U.S. Census Bureau, ACS 06-10, 11-15, 16-20 (5-year Estimates), Table B25041</v>
      </c>
    </row>
    <row r="75" spans="1:13" x14ac:dyDescent="0.3">
      <c r="A75" s="1" t="s">
        <v>1522</v>
      </c>
      <c r="M75" s="59" t="s">
        <v>1523</v>
      </c>
    </row>
    <row r="76" spans="1:13" ht="32.4" customHeight="1" x14ac:dyDescent="0.3">
      <c r="A76" s="75"/>
      <c r="B76" s="58" t="str">
        <f>B3</f>
        <v>Unincorporated Kings County</v>
      </c>
      <c r="C76" s="58" t="s">
        <v>172</v>
      </c>
      <c r="D76" s="58" t="str">
        <f>B4</f>
        <v>Kings County</v>
      </c>
      <c r="E76" s="58" t="s">
        <v>172</v>
      </c>
      <c r="F76" s="58" t="s">
        <v>166</v>
      </c>
      <c r="G76" s="58" t="s">
        <v>172</v>
      </c>
      <c r="H76" s="77"/>
      <c r="I76" s="56"/>
      <c r="J76" s="56"/>
      <c r="K76" s="56"/>
      <c r="L76" s="251"/>
    </row>
    <row r="77" spans="1:13" x14ac:dyDescent="0.3">
      <c r="A77" s="11" t="s">
        <v>173</v>
      </c>
      <c r="B77" s="14">
        <f>'Ref. ACS-5-YR'!H1551</f>
        <v>9244</v>
      </c>
      <c r="C77" s="53"/>
      <c r="D77" s="14">
        <f>'Ref. ACS-5-YR'!R1551</f>
        <v>43604</v>
      </c>
      <c r="E77" s="53"/>
      <c r="F77" s="14">
        <f>'Ref. ACS-5-YR'!AB1551</f>
        <v>13103114</v>
      </c>
      <c r="G77" s="53"/>
      <c r="H77" s="52"/>
      <c r="I77" s="52"/>
      <c r="J77" s="52"/>
      <c r="K77" s="52"/>
      <c r="L77" s="250"/>
    </row>
    <row r="78" spans="1:13" x14ac:dyDescent="0.3">
      <c r="A78" s="11" t="s">
        <v>1524</v>
      </c>
      <c r="B78" s="14">
        <f>'Ref. ACS-5-YR'!H1553+'Ref. ACS-5-YR'!H1564</f>
        <v>84</v>
      </c>
      <c r="C78" s="53">
        <f>'Ref. ACS-5-YR'!I1553+'Ref. ACS-5-YR'!I1564</f>
        <v>9.0869753353526612E-3</v>
      </c>
      <c r="D78" s="14">
        <f>'Ref. ACS-5-YR'!R1553+'Ref. ACS-5-YR'!R1564</f>
        <v>1414</v>
      </c>
      <c r="E78" s="53">
        <f>'Ref. ACS-5-YR'!I1553+'Ref. ACS-5-YR'!I1564</f>
        <v>9.0869753353526612E-3</v>
      </c>
      <c r="F78" s="14">
        <f>'Ref. ACS-5-YR'!AB1553+'Ref. ACS-5-YR'!AB1564</f>
        <v>294667</v>
      </c>
      <c r="G78" s="53">
        <f>'Ref. ACS-5-YR'!AC1553+'Ref. ACS-5-YR'!AC1564</f>
        <v>2.1999999999999999E-2</v>
      </c>
      <c r="H78" s="52"/>
      <c r="I78" s="52"/>
      <c r="J78" s="52"/>
      <c r="K78" s="52"/>
      <c r="L78" s="250"/>
    </row>
    <row r="79" spans="1:13" x14ac:dyDescent="0.3">
      <c r="A79" s="11" t="s">
        <v>1525</v>
      </c>
      <c r="B79" s="14">
        <f>'Ref. ACS-5-YR'!H1554+'Ref. ACS-5-YR'!H1565</f>
        <v>425</v>
      </c>
      <c r="C79" s="53">
        <f>'Ref. ACS-5-YR'!I1554+'Ref. ACS-5-YR'!I1565</f>
        <v>4.5975768065772395E-2</v>
      </c>
      <c r="D79" s="14">
        <f>'Ref. ACS-5-YR'!R1554+'Ref. ACS-5-YR'!R1565</f>
        <v>1057</v>
      </c>
      <c r="E79" s="53">
        <f>'Ref. ACS-5-YR'!I1554+'Ref. ACS-5-YR'!I1565</f>
        <v>4.5975768065772395E-2</v>
      </c>
      <c r="F79" s="14">
        <f>'Ref. ACS-5-YR'!AB1554+'Ref. ACS-5-YR'!AB1565</f>
        <v>234646</v>
      </c>
      <c r="G79" s="53">
        <f>'Ref. ACS-5-YR'!AC1554+'Ref. ACS-5-YR'!AC1565</f>
        <v>1.7999999999999999E-2</v>
      </c>
      <c r="H79" s="52"/>
      <c r="I79" s="52"/>
      <c r="J79" s="52"/>
      <c r="K79" s="52"/>
      <c r="L79" s="250"/>
    </row>
    <row r="80" spans="1:13" x14ac:dyDescent="0.3">
      <c r="A80" s="11" t="s">
        <v>1526</v>
      </c>
      <c r="B80" s="14">
        <f>'Ref. ACS-5-YR'!H1555+'Ref. ACS-5-YR'!H1566</f>
        <v>1614</v>
      </c>
      <c r="C80" s="53">
        <f>'Ref. ACS-5-YR'!I1555+'Ref. ACS-5-YR'!I1566</f>
        <v>0.17459974037213327</v>
      </c>
      <c r="D80" s="14">
        <f>'Ref. ACS-5-YR'!R1555+'Ref. ACS-5-YR'!R1566</f>
        <v>7557</v>
      </c>
      <c r="E80" s="53">
        <f>'Ref. ACS-5-YR'!I1555+'Ref. ACS-5-YR'!I1566</f>
        <v>0.17459974037213327</v>
      </c>
      <c r="F80" s="14">
        <f>'Ref. ACS-5-YR'!AB1555+'Ref. ACS-5-YR'!AB1566</f>
        <v>1432955</v>
      </c>
      <c r="G80" s="53">
        <f>'Ref. ACS-5-YR'!AC1555+'Ref. ACS-5-YR'!AC1566</f>
        <v>0.10999999999999999</v>
      </c>
      <c r="H80" s="52"/>
      <c r="I80" s="52"/>
      <c r="J80" s="52"/>
      <c r="K80" s="52"/>
      <c r="L80" s="250"/>
    </row>
    <row r="81" spans="1:13" x14ac:dyDescent="0.3">
      <c r="A81" s="11" t="s">
        <v>1527</v>
      </c>
      <c r="B81" s="14">
        <f>'Ref. ACS-5-YR'!H1556+'Ref. ACS-5-YR'!H1567</f>
        <v>1689</v>
      </c>
      <c r="C81" s="53">
        <f>'Ref. ACS-5-YR'!I1556+'Ref. ACS-5-YR'!I1567</f>
        <v>0.18271311120726957</v>
      </c>
      <c r="D81" s="14">
        <f>'Ref. ACS-5-YR'!R1556+'Ref. ACS-5-YR'!R1567</f>
        <v>8348</v>
      </c>
      <c r="E81" s="53">
        <f>'Ref. ACS-5-YR'!I1556+'Ref. ACS-5-YR'!I1567</f>
        <v>0.18271311120726957</v>
      </c>
      <c r="F81" s="14">
        <f>'Ref. ACS-5-YR'!AB1556+'Ref. ACS-5-YR'!AB1567</f>
        <v>1448367</v>
      </c>
      <c r="G81" s="53">
        <f>'Ref. ACS-5-YR'!AC1556+'Ref. ACS-5-YR'!AC1567</f>
        <v>0.111</v>
      </c>
      <c r="H81" s="52"/>
      <c r="I81" s="52"/>
      <c r="J81" s="52"/>
      <c r="K81" s="52"/>
      <c r="L81" s="250"/>
    </row>
    <row r="82" spans="1:13" x14ac:dyDescent="0.3">
      <c r="A82" s="11" t="s">
        <v>1528</v>
      </c>
      <c r="B82" s="14">
        <f>'Ref. ACS-5-YR'!H1557+'Ref. ACS-5-YR'!H1568</f>
        <v>947</v>
      </c>
      <c r="C82" s="53">
        <f>'Ref. ACS-5-YR'!I1557+'Ref. ACS-5-YR'!I1568</f>
        <v>0.10244482907832107</v>
      </c>
      <c r="D82" s="14">
        <f>'Ref. ACS-5-YR'!R1557+'Ref. ACS-5-YR'!R1568</f>
        <v>6287</v>
      </c>
      <c r="E82" s="53">
        <f>'Ref. ACS-5-YR'!I1557+'Ref. ACS-5-YR'!I1568</f>
        <v>0.10244482907832107</v>
      </c>
      <c r="F82" s="14">
        <f>'Ref. ACS-5-YR'!AB1557+'Ref. ACS-5-YR'!AB1568</f>
        <v>1967306</v>
      </c>
      <c r="G82" s="53">
        <f>'Ref. ACS-5-YR'!AC1557+'Ref. ACS-5-YR'!AC1568</f>
        <v>0.15100000000000002</v>
      </c>
      <c r="H82" s="52"/>
      <c r="I82" s="52"/>
      <c r="J82" s="52"/>
      <c r="K82" s="52"/>
      <c r="L82" s="250"/>
    </row>
    <row r="83" spans="1:13" x14ac:dyDescent="0.3">
      <c r="A83" s="11" t="s">
        <v>1529</v>
      </c>
      <c r="B83" s="14">
        <f>'Ref. ACS-5-YR'!H1558+'Ref. ACS-5-YR'!H1569</f>
        <v>1503</v>
      </c>
      <c r="C83" s="53">
        <f>'Ref. ACS-5-YR'!I1558+'Ref. ACS-5-YR'!I1569</f>
        <v>0.16259195153613154</v>
      </c>
      <c r="D83" s="14">
        <f>'Ref. ACS-5-YR'!R1558+'Ref. ACS-5-YR'!R1569</f>
        <v>6621</v>
      </c>
      <c r="E83" s="53">
        <f>'Ref. ACS-5-YR'!I1558+'Ref. ACS-5-YR'!I1569</f>
        <v>0.16259195153613154</v>
      </c>
      <c r="F83" s="14">
        <f>'Ref. ACS-5-YR'!AB1558+'Ref. ACS-5-YR'!AB1569</f>
        <v>2290081</v>
      </c>
      <c r="G83" s="53">
        <f>'Ref. ACS-5-YR'!AC1558+'Ref. ACS-5-YR'!AC1569</f>
        <v>0.17499999999999999</v>
      </c>
      <c r="H83" s="52"/>
      <c r="I83" s="52"/>
      <c r="J83" s="52"/>
      <c r="K83" s="52"/>
      <c r="L83" s="250"/>
    </row>
    <row r="84" spans="1:13" x14ac:dyDescent="0.3">
      <c r="A84" s="11" t="s">
        <v>1530</v>
      </c>
      <c r="B84" s="14">
        <f>'Ref. ACS-5-YR'!H1559+'Ref. ACS-5-YR'!H1570</f>
        <v>986</v>
      </c>
      <c r="C84" s="53">
        <f>'Ref. ACS-5-YR'!I1559+'Ref. ACS-5-YR'!I1570</f>
        <v>0.10666378191259195</v>
      </c>
      <c r="D84" s="14">
        <f>'Ref. ACS-5-YR'!R1559+'Ref. ACS-5-YR'!R1570</f>
        <v>4424</v>
      </c>
      <c r="E84" s="53">
        <f>'Ref. ACS-5-YR'!I1559+'Ref. ACS-5-YR'!I1570</f>
        <v>0.10666378191259195</v>
      </c>
      <c r="F84" s="14">
        <f>'Ref. ACS-5-YR'!AB1559+'Ref. ACS-5-YR'!AB1570</f>
        <v>1740922</v>
      </c>
      <c r="G84" s="53">
        <f>'Ref. ACS-5-YR'!AC1559+'Ref. ACS-5-YR'!AC1570</f>
        <v>0.13300000000000001</v>
      </c>
      <c r="H84" s="52"/>
      <c r="I84" s="52"/>
      <c r="J84" s="52"/>
      <c r="K84" s="52"/>
      <c r="L84" s="250"/>
    </row>
    <row r="85" spans="1:13" x14ac:dyDescent="0.3">
      <c r="A85" s="11" t="s">
        <v>1531</v>
      </c>
      <c r="B85" s="14">
        <f>'Ref. ACS-5-YR'!H1560+'Ref. ACS-5-YR'!H1571</f>
        <v>737</v>
      </c>
      <c r="C85" s="53">
        <f>'Ref. ACS-5-YR'!I1560+'Ref. ACS-5-YR'!I1571</f>
        <v>7.9727390739939424E-2</v>
      </c>
      <c r="D85" s="14">
        <f>'Ref. ACS-5-YR'!R1560+'Ref. ACS-5-YR'!R1571</f>
        <v>3156</v>
      </c>
      <c r="E85" s="53">
        <f>'Ref. ACS-5-YR'!I1560+'Ref. ACS-5-YR'!I1571</f>
        <v>7.9727390739939424E-2</v>
      </c>
      <c r="F85" s="14">
        <f>'Ref. ACS-5-YR'!AB1560+'Ref. ACS-5-YR'!AB1571</f>
        <v>1767353</v>
      </c>
      <c r="G85" s="53">
        <f>'Ref. ACS-5-YR'!AC1560+'Ref. ACS-5-YR'!AC1571</f>
        <v>0.13500000000000001</v>
      </c>
      <c r="H85" s="52"/>
      <c r="I85" s="52"/>
      <c r="J85" s="52"/>
      <c r="K85" s="52"/>
      <c r="L85" s="250"/>
    </row>
    <row r="86" spans="1:13" x14ac:dyDescent="0.3">
      <c r="A86" s="11" t="s">
        <v>1532</v>
      </c>
      <c r="B86" s="14">
        <f>'Ref. ACS-5-YR'!H1561+'Ref. ACS-5-YR'!H1572</f>
        <v>545</v>
      </c>
      <c r="C86" s="53">
        <f>'Ref. ACS-5-YR'!I1561+'Ref. ACS-5-YR'!I1572</f>
        <v>5.8957161401990477E-2</v>
      </c>
      <c r="D86" s="14">
        <f>'Ref. ACS-5-YR'!R1561+'Ref. ACS-5-YR'!R1572</f>
        <v>2122</v>
      </c>
      <c r="E86" s="53">
        <f>'Ref. ACS-5-YR'!I1561+'Ref. ACS-5-YR'!I1572</f>
        <v>5.8957161401990477E-2</v>
      </c>
      <c r="F86" s="14">
        <f>'Ref. ACS-5-YR'!AB1561+'Ref. ACS-5-YR'!AB1572</f>
        <v>763029</v>
      </c>
      <c r="G86" s="53">
        <f>'Ref. ACS-5-YR'!AC1561+'Ref. ACS-5-YR'!AC1572</f>
        <v>5.8000000000000003E-2</v>
      </c>
      <c r="H86" s="52"/>
      <c r="I86" s="52"/>
      <c r="J86" s="52"/>
      <c r="K86" s="52"/>
      <c r="L86" s="250"/>
    </row>
    <row r="87" spans="1:13" x14ac:dyDescent="0.3">
      <c r="A87" s="11" t="s">
        <v>1533</v>
      </c>
      <c r="B87" s="14">
        <f>'Ref. ACS-5-YR'!H1562+'Ref. ACS-5-YR'!H1573</f>
        <v>714</v>
      </c>
      <c r="C87" s="53">
        <f>'Ref. ACS-5-YR'!I1562+'Ref. ACS-5-YR'!I1573</f>
        <v>7.7239290350497619E-2</v>
      </c>
      <c r="D87" s="14">
        <f>'Ref. ACS-5-YR'!R1562+'Ref. ACS-5-YR'!R1573</f>
        <v>2618</v>
      </c>
      <c r="E87" s="53">
        <f>'Ref. ACS-5-YR'!I1562+'Ref. ACS-5-YR'!I1573</f>
        <v>7.7239290350497619E-2</v>
      </c>
      <c r="F87" s="14">
        <f>'Ref. ACS-5-YR'!AB1562+'Ref. ACS-5-YR'!AB1573</f>
        <v>1163788</v>
      </c>
      <c r="G87" s="53">
        <f>'Ref. ACS-5-YR'!AC1562+'Ref. ACS-5-YR'!AC1573</f>
        <v>8.8999999999999996E-2</v>
      </c>
      <c r="H87" s="52"/>
      <c r="I87" s="52"/>
      <c r="J87" s="52"/>
      <c r="K87" s="52"/>
      <c r="L87" s="250"/>
    </row>
    <row r="88" spans="1:13" x14ac:dyDescent="0.3">
      <c r="A88" t="s">
        <v>1534</v>
      </c>
      <c r="B88" s="2"/>
    </row>
    <row r="90" spans="1:13" x14ac:dyDescent="0.3">
      <c r="M90" s="40" t="str">
        <f>A88</f>
        <v>Source: U.S. Census Bureau, ACS 16-20 (5-year Estimates), Table B25036</v>
      </c>
    </row>
    <row r="91" spans="1:13" x14ac:dyDescent="0.3">
      <c r="A91" s="1" t="s">
        <v>1535</v>
      </c>
    </row>
    <row r="92" spans="1:13" ht="31.2" customHeight="1" x14ac:dyDescent="0.3">
      <c r="A92" s="75"/>
      <c r="B92" s="58" t="str">
        <f>B3</f>
        <v>Unincorporated Kings County</v>
      </c>
      <c r="C92" s="58" t="s">
        <v>172</v>
      </c>
      <c r="D92" s="58" t="str">
        <f>B4</f>
        <v>Kings County</v>
      </c>
      <c r="E92" s="58" t="s">
        <v>172</v>
      </c>
      <c r="F92" s="58" t="s">
        <v>166</v>
      </c>
      <c r="G92" s="58" t="s">
        <v>172</v>
      </c>
    </row>
    <row r="93" spans="1:13" x14ac:dyDescent="0.3">
      <c r="A93" s="11" t="s">
        <v>167</v>
      </c>
      <c r="B93" s="14">
        <f>'Ref. ACS-5-YR'!H1551</f>
        <v>9244</v>
      </c>
      <c r="C93" s="53"/>
      <c r="D93" s="14">
        <f>'Ref. ACS-5-YR'!R1551</f>
        <v>43604</v>
      </c>
      <c r="E93" s="53"/>
      <c r="F93" s="14">
        <f>'Ref. ACS-5-YR'!AB1551</f>
        <v>13103114</v>
      </c>
      <c r="G93" s="53"/>
    </row>
    <row r="94" spans="1:13" x14ac:dyDescent="0.3">
      <c r="A94" s="11" t="s">
        <v>1379</v>
      </c>
      <c r="B94" s="14">
        <f>'Ref. ACS-5-YR'!H1552</f>
        <v>4298</v>
      </c>
      <c r="C94" s="53">
        <f>'Ref. ACS-5-YR'!I1552</f>
        <v>0.4649502379922108</v>
      </c>
      <c r="D94" s="14">
        <f>'Ref. ACS-5-YR'!R1552</f>
        <v>23368</v>
      </c>
      <c r="E94" s="53">
        <f>'Ref. ACS-5-YR'!S1552</f>
        <v>0.53591413631776896</v>
      </c>
      <c r="F94" s="14">
        <f>'Ref. ACS-5-YR'!AB1552</f>
        <v>7241318</v>
      </c>
      <c r="G94" s="53">
        <f>'Ref. ACS-5-YR'!AC1552</f>
        <v>0.55300000000000005</v>
      </c>
    </row>
    <row r="95" spans="1:13" x14ac:dyDescent="0.3">
      <c r="A95" s="163" t="s">
        <v>1524</v>
      </c>
      <c r="B95" s="14">
        <f>'Ref. ACS-5-YR'!H1553</f>
        <v>51</v>
      </c>
      <c r="C95" s="53">
        <f>'Ref. ACS-5-YR'!I1553</f>
        <v>5.5170921678926871E-3</v>
      </c>
      <c r="D95" s="14">
        <f>'Ref. ACS-5-YR'!R1553</f>
        <v>840</v>
      </c>
      <c r="E95" s="53">
        <f>'Ref. ACS-5-YR'!S1553</f>
        <v>1.9264287680029354E-2</v>
      </c>
      <c r="F95" s="14">
        <f>'Ref. ACS-5-YR'!AB1553</f>
        <v>160558</v>
      </c>
      <c r="G95" s="53">
        <f>'Ref. ACS-5-YR'!AC1553</f>
        <v>1.2E-2</v>
      </c>
    </row>
    <row r="96" spans="1:13" x14ac:dyDescent="0.3">
      <c r="A96" s="163" t="s">
        <v>1525</v>
      </c>
      <c r="B96" s="14">
        <f>'Ref. ACS-5-YR'!H1554</f>
        <v>37</v>
      </c>
      <c r="C96" s="53">
        <f>'Ref. ACS-5-YR'!I1554</f>
        <v>4.0025962786672436E-3</v>
      </c>
      <c r="D96" s="14">
        <f>'Ref. ACS-5-YR'!R1554</f>
        <v>349</v>
      </c>
      <c r="E96" s="53">
        <f>'Ref. ACS-5-YR'!S1554</f>
        <v>8.0038528575360063E-3</v>
      </c>
      <c r="F96" s="14">
        <f>'Ref. ACS-5-YR'!AB1554</f>
        <v>112342</v>
      </c>
      <c r="G96" s="53">
        <f>'Ref. ACS-5-YR'!AC1554</f>
        <v>8.9999999999999993E-3</v>
      </c>
    </row>
    <row r="97" spans="1:7" x14ac:dyDescent="0.3">
      <c r="A97" s="163" t="s">
        <v>1526</v>
      </c>
      <c r="B97" s="14">
        <f>'Ref. ACS-5-YR'!H1555</f>
        <v>753</v>
      </c>
      <c r="C97" s="53">
        <f>'Ref. ACS-5-YR'!I1555</f>
        <v>8.1458243184768492E-2</v>
      </c>
      <c r="D97" s="14">
        <f>'Ref. ACS-5-YR'!R1555</f>
        <v>4951</v>
      </c>
      <c r="E97" s="53">
        <f>'Ref. ACS-5-YR'!S1555</f>
        <v>0.1135446289331254</v>
      </c>
      <c r="F97" s="14">
        <f>'Ref. ACS-5-YR'!AB1555</f>
        <v>924495</v>
      </c>
      <c r="G97" s="53">
        <f>'Ref. ACS-5-YR'!AC1555</f>
        <v>7.0999999999999994E-2</v>
      </c>
    </row>
    <row r="98" spans="1:7" x14ac:dyDescent="0.3">
      <c r="A98" s="163" t="s">
        <v>1527</v>
      </c>
      <c r="B98" s="14">
        <f>'Ref. ACS-5-YR'!H1556</f>
        <v>616</v>
      </c>
      <c r="C98" s="53">
        <f>'Ref. ACS-5-YR'!I1556</f>
        <v>6.6637819125919512E-2</v>
      </c>
      <c r="D98" s="14">
        <f>'Ref. ACS-5-YR'!R1556</f>
        <v>4683</v>
      </c>
      <c r="E98" s="53">
        <f>'Ref. ACS-5-YR'!S1556</f>
        <v>0.10739840381616365</v>
      </c>
      <c r="F98" s="14">
        <f>'Ref. ACS-5-YR'!AB1556</f>
        <v>811147</v>
      </c>
      <c r="G98" s="53">
        <f>'Ref. ACS-5-YR'!AC1556</f>
        <v>6.2E-2</v>
      </c>
    </row>
    <row r="99" spans="1:7" x14ac:dyDescent="0.3">
      <c r="A99" s="163" t="s">
        <v>1528</v>
      </c>
      <c r="B99" s="14">
        <f>'Ref. ACS-5-YR'!H1557</f>
        <v>480</v>
      </c>
      <c r="C99" s="53">
        <f>'Ref. ACS-5-YR'!I1557</f>
        <v>5.1925573344872349E-2</v>
      </c>
      <c r="D99" s="14">
        <f>'Ref. ACS-5-YR'!R1557</f>
        <v>2734</v>
      </c>
      <c r="E99" s="53">
        <f>'Ref. ACS-5-YR'!S1557</f>
        <v>6.2700669663333639E-2</v>
      </c>
      <c r="F99" s="14">
        <f>'Ref. ACS-5-YR'!AB1557</f>
        <v>1068601</v>
      </c>
      <c r="G99" s="53">
        <f>'Ref. ACS-5-YR'!AC1557</f>
        <v>8.2000000000000003E-2</v>
      </c>
    </row>
    <row r="100" spans="1:7" x14ac:dyDescent="0.3">
      <c r="A100" s="163" t="s">
        <v>1529</v>
      </c>
      <c r="B100" s="14">
        <f>'Ref. ACS-5-YR'!H1558</f>
        <v>710</v>
      </c>
      <c r="C100" s="53">
        <f>'Ref. ACS-5-YR'!I1558</f>
        <v>7.6806577239290352E-2</v>
      </c>
      <c r="D100" s="14">
        <f>'Ref. ACS-5-YR'!R1558</f>
        <v>2882</v>
      </c>
      <c r="E100" s="53">
        <f>'Ref. ACS-5-YR'!S1558</f>
        <v>6.6094853683148339E-2</v>
      </c>
      <c r="F100" s="14">
        <f>'Ref. ACS-5-YR'!AB1558</f>
        <v>1175870</v>
      </c>
      <c r="G100" s="53">
        <f>'Ref. ACS-5-YR'!AC1558</f>
        <v>0.09</v>
      </c>
    </row>
    <row r="101" spans="1:7" x14ac:dyDescent="0.3">
      <c r="A101" s="163" t="s">
        <v>1530</v>
      </c>
      <c r="B101" s="14">
        <f>'Ref. ACS-5-YR'!H1559</f>
        <v>493</v>
      </c>
      <c r="C101" s="53">
        <f>'Ref. ACS-5-YR'!I1559</f>
        <v>5.3331890956295973E-2</v>
      </c>
      <c r="D101" s="14">
        <f>'Ref. ACS-5-YR'!R1559</f>
        <v>2448</v>
      </c>
      <c r="E101" s="53">
        <f>'Ref. ACS-5-YR'!S1559</f>
        <v>5.6141638381799835E-2</v>
      </c>
      <c r="F101" s="14">
        <f>'Ref. ACS-5-YR'!AB1559</f>
        <v>906490</v>
      </c>
      <c r="G101" s="53">
        <f>'Ref. ACS-5-YR'!AC1559</f>
        <v>6.9000000000000006E-2</v>
      </c>
    </row>
    <row r="102" spans="1:7" x14ac:dyDescent="0.3">
      <c r="A102" s="163" t="s">
        <v>1531</v>
      </c>
      <c r="B102" s="14">
        <f>'Ref. ACS-5-YR'!H1560</f>
        <v>438</v>
      </c>
      <c r="C102" s="53">
        <f>'Ref. ACS-5-YR'!I1560</f>
        <v>4.7382085677196019E-2</v>
      </c>
      <c r="D102" s="14">
        <f>'Ref. ACS-5-YR'!R1560</f>
        <v>1782</v>
      </c>
      <c r="E102" s="53">
        <f>'Ref. ACS-5-YR'!S1560</f>
        <v>4.0867810292633706E-2</v>
      </c>
      <c r="F102" s="14">
        <f>'Ref. ACS-5-YR'!AB1560</f>
        <v>1077380</v>
      </c>
      <c r="G102" s="53">
        <f>'Ref. ACS-5-YR'!AC1560</f>
        <v>8.2000000000000003E-2</v>
      </c>
    </row>
    <row r="103" spans="1:7" x14ac:dyDescent="0.3">
      <c r="A103" s="163" t="s">
        <v>1532</v>
      </c>
      <c r="B103" s="14">
        <f>'Ref. ACS-5-YR'!H1561</f>
        <v>318</v>
      </c>
      <c r="C103" s="53">
        <f>'Ref. ACS-5-YR'!I1561</f>
        <v>3.440069234097793E-2</v>
      </c>
      <c r="D103" s="14">
        <f>'Ref. ACS-5-YR'!R1561</f>
        <v>1107</v>
      </c>
      <c r="E103" s="53">
        <f>'Ref. ACS-5-YR'!S1561</f>
        <v>2.5387579121181544E-2</v>
      </c>
      <c r="F103" s="14">
        <f>'Ref. ACS-5-YR'!AB1561</f>
        <v>430809</v>
      </c>
      <c r="G103" s="53">
        <f>'Ref. ACS-5-YR'!AC1561</f>
        <v>3.3000000000000002E-2</v>
      </c>
    </row>
    <row r="104" spans="1:7" x14ac:dyDescent="0.3">
      <c r="A104" s="163" t="s">
        <v>1533</v>
      </c>
      <c r="B104" s="14">
        <f>'Ref. ACS-5-YR'!H1562</f>
        <v>402</v>
      </c>
      <c r="C104" s="53">
        <f>'Ref. ACS-5-YR'!I1562</f>
        <v>4.3487667676330589E-2</v>
      </c>
      <c r="D104" s="14">
        <f>'Ref. ACS-5-YR'!R1562</f>
        <v>1592</v>
      </c>
      <c r="E104" s="53">
        <f>'Ref. ACS-5-YR'!S1562</f>
        <v>3.651041188881754E-2</v>
      </c>
      <c r="F104" s="14">
        <f>'Ref. ACS-5-YR'!AB1562</f>
        <v>573626</v>
      </c>
      <c r="G104" s="53">
        <f>'Ref. ACS-5-YR'!AC1562</f>
        <v>4.3999999999999997E-2</v>
      </c>
    </row>
    <row r="105" spans="1:7" x14ac:dyDescent="0.3">
      <c r="A105" s="11" t="s">
        <v>1371</v>
      </c>
      <c r="B105" s="14">
        <f>'Ref. ACS-5-YR'!H1563</f>
        <v>4946</v>
      </c>
      <c r="C105" s="53">
        <f>'Ref. ACS-5-YR'!I1563</f>
        <v>0.53504976200778886</v>
      </c>
      <c r="D105" s="14">
        <f>'Ref. ACS-5-YR'!R1563</f>
        <v>20236</v>
      </c>
      <c r="E105" s="53">
        <f>'Ref. ACS-5-YR'!S1563</f>
        <v>0.46408586368223098</v>
      </c>
      <c r="F105" s="14">
        <f>'Ref. ACS-5-YR'!AB1563</f>
        <v>5861796</v>
      </c>
      <c r="G105" s="53">
        <f>'Ref. ACS-5-YR'!AC1563</f>
        <v>0.44700000000000001</v>
      </c>
    </row>
    <row r="106" spans="1:7" x14ac:dyDescent="0.3">
      <c r="A106" s="163" t="s">
        <v>1524</v>
      </c>
      <c r="B106" s="14">
        <f>'Ref. ACS-5-YR'!H1564</f>
        <v>33</v>
      </c>
      <c r="C106" s="53">
        <f>'Ref. ACS-5-YR'!I1564</f>
        <v>3.5698831674599741E-3</v>
      </c>
      <c r="D106" s="14">
        <f>'Ref. ACS-5-YR'!R1564</f>
        <v>574</v>
      </c>
      <c r="E106" s="53">
        <f>'Ref. ACS-5-YR'!S1564</f>
        <v>1.3163929914686725E-2</v>
      </c>
      <c r="F106" s="14">
        <f>'Ref. ACS-5-YR'!AB1564</f>
        <v>134109</v>
      </c>
      <c r="G106" s="53">
        <f>'Ref. ACS-5-YR'!AC1564</f>
        <v>0.01</v>
      </c>
    </row>
    <row r="107" spans="1:7" x14ac:dyDescent="0.3">
      <c r="A107" s="163" t="s">
        <v>1525</v>
      </c>
      <c r="B107" s="14">
        <f>'Ref. ACS-5-YR'!H1565</f>
        <v>388</v>
      </c>
      <c r="C107" s="53">
        <f>'Ref. ACS-5-YR'!I1565</f>
        <v>4.1973171787105149E-2</v>
      </c>
      <c r="D107" s="14">
        <f>'Ref. ACS-5-YR'!R1565</f>
        <v>708</v>
      </c>
      <c r="E107" s="53">
        <f>'Ref. ACS-5-YR'!S1565</f>
        <v>1.6237042473167599E-2</v>
      </c>
      <c r="F107" s="14">
        <f>'Ref. ACS-5-YR'!AB1565</f>
        <v>122304</v>
      </c>
      <c r="G107" s="53">
        <f>'Ref. ACS-5-YR'!AC1565</f>
        <v>8.9999999999999993E-3</v>
      </c>
    </row>
    <row r="108" spans="1:7" x14ac:dyDescent="0.3">
      <c r="A108" s="163" t="s">
        <v>1526</v>
      </c>
      <c r="B108" s="14">
        <f>'Ref. ACS-5-YR'!H1566</f>
        <v>861</v>
      </c>
      <c r="C108" s="53">
        <f>'Ref. ACS-5-YR'!I1566</f>
        <v>9.314149718736478E-2</v>
      </c>
      <c r="D108" s="14">
        <f>'Ref. ACS-5-YR'!R1566</f>
        <v>2606</v>
      </c>
      <c r="E108" s="53">
        <f>'Ref. ACS-5-YR'!S1566</f>
        <v>5.9765159159710118E-2</v>
      </c>
      <c r="F108" s="14">
        <f>'Ref. ACS-5-YR'!AB1566</f>
        <v>508460</v>
      </c>
      <c r="G108" s="53">
        <f>'Ref. ACS-5-YR'!AC1566</f>
        <v>3.9E-2</v>
      </c>
    </row>
    <row r="109" spans="1:7" x14ac:dyDescent="0.3">
      <c r="A109" s="163" t="s">
        <v>1527</v>
      </c>
      <c r="B109" s="14">
        <f>'Ref. ACS-5-YR'!H1567</f>
        <v>1073</v>
      </c>
      <c r="C109" s="53">
        <f>'Ref. ACS-5-YR'!I1567</f>
        <v>0.11607529208135006</v>
      </c>
      <c r="D109" s="14">
        <f>'Ref. ACS-5-YR'!R1567</f>
        <v>3665</v>
      </c>
      <c r="E109" s="53">
        <f>'Ref. ACS-5-YR'!S1567</f>
        <v>8.4051921842032848E-2</v>
      </c>
      <c r="F109" s="14">
        <f>'Ref. ACS-5-YR'!AB1567</f>
        <v>637220</v>
      </c>
      <c r="G109" s="53">
        <f>'Ref. ACS-5-YR'!AC1567</f>
        <v>4.9000000000000002E-2</v>
      </c>
    </row>
    <row r="110" spans="1:7" x14ac:dyDescent="0.3">
      <c r="A110" s="163" t="s">
        <v>1528</v>
      </c>
      <c r="B110" s="14">
        <f>'Ref. ACS-5-YR'!H1568</f>
        <v>467</v>
      </c>
      <c r="C110" s="53">
        <f>'Ref. ACS-5-YR'!I1568</f>
        <v>5.0519255733448724E-2</v>
      </c>
      <c r="D110" s="14">
        <f>'Ref. ACS-5-YR'!R1568</f>
        <v>3553</v>
      </c>
      <c r="E110" s="53">
        <f>'Ref. ACS-5-YR'!S1568</f>
        <v>8.1483350151362266E-2</v>
      </c>
      <c r="F110" s="14">
        <f>'Ref. ACS-5-YR'!AB1568</f>
        <v>898705</v>
      </c>
      <c r="G110" s="53">
        <f>'Ref. ACS-5-YR'!AC1568</f>
        <v>6.9000000000000006E-2</v>
      </c>
    </row>
    <row r="111" spans="1:7" x14ac:dyDescent="0.3">
      <c r="A111" s="163" t="s">
        <v>1529</v>
      </c>
      <c r="B111" s="14">
        <f>'Ref. ACS-5-YR'!H1569</f>
        <v>793</v>
      </c>
      <c r="C111" s="53">
        <f>'Ref. ACS-5-YR'!I1569</f>
        <v>8.5785374296841188E-2</v>
      </c>
      <c r="D111" s="14">
        <f>'Ref. ACS-5-YR'!R1569</f>
        <v>3739</v>
      </c>
      <c r="E111" s="53">
        <f>'Ref. ACS-5-YR'!S1569</f>
        <v>8.5749013851940184E-2</v>
      </c>
      <c r="F111" s="14">
        <f>'Ref. ACS-5-YR'!AB1569</f>
        <v>1114211</v>
      </c>
      <c r="G111" s="53">
        <f>'Ref. ACS-5-YR'!AC1569</f>
        <v>8.5000000000000006E-2</v>
      </c>
    </row>
    <row r="112" spans="1:7" x14ac:dyDescent="0.3">
      <c r="A112" s="163" t="s">
        <v>1530</v>
      </c>
      <c r="B112" s="14">
        <f>'Ref. ACS-5-YR'!H1570</f>
        <v>493</v>
      </c>
      <c r="C112" s="53">
        <f>'Ref. ACS-5-YR'!I1570</f>
        <v>5.3331890956295973E-2</v>
      </c>
      <c r="D112" s="14">
        <f>'Ref. ACS-5-YR'!R1570</f>
        <v>1976</v>
      </c>
      <c r="E112" s="53">
        <f>'Ref. ACS-5-YR'!S1570</f>
        <v>4.53169433996881E-2</v>
      </c>
      <c r="F112" s="14">
        <f>'Ref. ACS-5-YR'!AB1570</f>
        <v>834432</v>
      </c>
      <c r="G112" s="53">
        <f>'Ref. ACS-5-YR'!AC1570</f>
        <v>6.4000000000000001E-2</v>
      </c>
    </row>
    <row r="113" spans="1:13" x14ac:dyDescent="0.3">
      <c r="A113" s="163" t="s">
        <v>1531</v>
      </c>
      <c r="B113" s="14">
        <f>'Ref. ACS-5-YR'!H1571</f>
        <v>299</v>
      </c>
      <c r="C113" s="53">
        <f>'Ref. ACS-5-YR'!I1571</f>
        <v>3.2345305062743399E-2</v>
      </c>
      <c r="D113" s="14">
        <f>'Ref. ACS-5-YR'!R1571</f>
        <v>1374</v>
      </c>
      <c r="E113" s="53">
        <f>'Ref. ACS-5-YR'!S1571</f>
        <v>3.1510870562333732E-2</v>
      </c>
      <c r="F113" s="14">
        <f>'Ref. ACS-5-YR'!AB1571</f>
        <v>689973</v>
      </c>
      <c r="G113" s="53">
        <f>'Ref. ACS-5-YR'!AC1571</f>
        <v>5.2999999999999999E-2</v>
      </c>
    </row>
    <row r="114" spans="1:13" x14ac:dyDescent="0.3">
      <c r="A114" s="163" t="s">
        <v>1532</v>
      </c>
      <c r="B114" s="14">
        <f>'Ref. ACS-5-YR'!H1572</f>
        <v>227</v>
      </c>
      <c r="C114" s="53">
        <f>'Ref. ACS-5-YR'!I1572</f>
        <v>2.455646906101255E-2</v>
      </c>
      <c r="D114" s="14">
        <f>'Ref. ACS-5-YR'!R1572</f>
        <v>1015</v>
      </c>
      <c r="E114" s="53">
        <f>'Ref. ACS-5-YR'!S1572</f>
        <v>2.3277680946702139E-2</v>
      </c>
      <c r="F114" s="14">
        <f>'Ref. ACS-5-YR'!AB1572</f>
        <v>332220</v>
      </c>
      <c r="G114" s="53">
        <f>'Ref. ACS-5-YR'!AC1572</f>
        <v>2.5000000000000001E-2</v>
      </c>
    </row>
    <row r="115" spans="1:13" x14ac:dyDescent="0.3">
      <c r="A115" s="163" t="s">
        <v>1533</v>
      </c>
      <c r="B115" s="14">
        <f>'Ref. ACS-5-YR'!H1573</f>
        <v>312</v>
      </c>
      <c r="C115" s="53">
        <f>'Ref. ACS-5-YR'!I1573</f>
        <v>3.375162267416703E-2</v>
      </c>
      <c r="D115" s="14">
        <f>'Ref. ACS-5-YR'!R1573</f>
        <v>1026</v>
      </c>
      <c r="E115" s="53">
        <f>'Ref. ACS-5-YR'!S1573</f>
        <v>2.3529951380607282E-2</v>
      </c>
      <c r="F115" s="14">
        <f>'Ref. ACS-5-YR'!AB1573</f>
        <v>590162</v>
      </c>
      <c r="G115" s="53">
        <f>'Ref. ACS-5-YR'!AC1573</f>
        <v>4.4999999999999998E-2</v>
      </c>
    </row>
    <row r="116" spans="1:13" x14ac:dyDescent="0.3">
      <c r="A116" t="s">
        <v>1534</v>
      </c>
      <c r="B116" s="2"/>
    </row>
    <row r="117" spans="1:13" ht="30" customHeight="1" x14ac:dyDescent="0.3">
      <c r="A117" s="356" t="s">
        <v>2411</v>
      </c>
      <c r="B117" s="356"/>
      <c r="C117" s="356"/>
      <c r="D117" s="356"/>
      <c r="E117" s="356"/>
      <c r="F117" s="356"/>
      <c r="G117" s="356"/>
    </row>
    <row r="120" spans="1:13" x14ac:dyDescent="0.3">
      <c r="M120"/>
    </row>
    <row r="121" spans="1:13" x14ac:dyDescent="0.3">
      <c r="A121" s="1" t="s">
        <v>2402</v>
      </c>
      <c r="B121" s="96"/>
      <c r="C121" s="96" t="s">
        <v>172</v>
      </c>
      <c r="D121" s="96"/>
      <c r="E121" s="96" t="s">
        <v>172</v>
      </c>
      <c r="F121" s="96"/>
      <c r="G121" s="96" t="s">
        <v>172</v>
      </c>
    </row>
    <row r="122" spans="1:13" ht="26.4" customHeight="1" x14ac:dyDescent="0.3">
      <c r="A122" s="135"/>
      <c r="B122" s="58" t="str">
        <f>B3</f>
        <v>Unincorporated Kings County</v>
      </c>
      <c r="C122" s="58" t="str">
        <f>B3</f>
        <v>Unincorporated Kings County</v>
      </c>
      <c r="D122" s="58" t="str">
        <f>B4</f>
        <v>Kings County</v>
      </c>
      <c r="E122" s="58" t="str">
        <f>B4</f>
        <v>Kings County</v>
      </c>
      <c r="F122" s="58" t="s">
        <v>166</v>
      </c>
      <c r="G122" s="58" t="s">
        <v>166</v>
      </c>
      <c r="M122" s="59" t="s">
        <v>111</v>
      </c>
    </row>
    <row r="123" spans="1:13" x14ac:dyDescent="0.3">
      <c r="A123" s="11" t="s">
        <v>167</v>
      </c>
      <c r="B123" s="14">
        <f>'Ref. ACS-5-YR'!H1163</f>
        <v>9244</v>
      </c>
      <c r="C123" s="53" t="str">
        <f>'Ref. ACS-5-YR'!I1163</f>
        <v/>
      </c>
      <c r="D123" s="14">
        <f>'Ref. ACS-5-YR'!R1163</f>
        <v>43604</v>
      </c>
      <c r="E123" s="53" t="str">
        <f>'Ref. ACS-5-YR'!S1163</f>
        <v xml:space="preserve"> </v>
      </c>
      <c r="F123" s="14">
        <f>'Ref. ACS-5-YR'!AB1163</f>
        <v>13103114</v>
      </c>
      <c r="G123" s="53" t="str">
        <f>'Ref. ACS-5-YR'!AC1163</f>
        <v xml:space="preserve"> </v>
      </c>
    </row>
    <row r="124" spans="1:13" x14ac:dyDescent="0.3">
      <c r="A124" s="11" t="s">
        <v>1536</v>
      </c>
      <c r="B124" s="14">
        <f>'Ref. ACS-5-YR'!H1164</f>
        <v>4298</v>
      </c>
      <c r="C124" s="53">
        <f>'Ref. ACS-5-YR'!I1164</f>
        <v>0.4649502379922108</v>
      </c>
      <c r="D124" s="14">
        <f>'Ref. ACS-5-YR'!R1164</f>
        <v>23368</v>
      </c>
      <c r="E124" s="53">
        <f>'Ref. ACS-5-YR'!S1164</f>
        <v>0.53591413631776896</v>
      </c>
      <c r="F124" s="14">
        <f>'Ref. ACS-5-YR'!AB1164</f>
        <v>7241318</v>
      </c>
      <c r="G124" s="53">
        <f>'Ref. ACS-5-YR'!AC1164</f>
        <v>0.55300000000000005</v>
      </c>
    </row>
    <row r="125" spans="1:13" x14ac:dyDescent="0.3">
      <c r="A125" s="11" t="s">
        <v>1537</v>
      </c>
      <c r="B125" s="14">
        <f>'Ref. ACS-5-YR'!H1165</f>
        <v>4289</v>
      </c>
      <c r="C125" s="53">
        <f>'Ref. ACS-5-YR'!I1165</f>
        <v>0.46397663349199481</v>
      </c>
      <c r="D125" s="14">
        <f>'Ref. ACS-5-YR'!R1165</f>
        <v>23334</v>
      </c>
      <c r="E125" s="53">
        <f>'Ref. ACS-5-YR'!S1165</f>
        <v>0.53513439134024399</v>
      </c>
      <c r="F125" s="14">
        <f>'Ref. ACS-5-YR'!AB1165</f>
        <v>7223884</v>
      </c>
      <c r="G125" s="53">
        <f>'Ref. ACS-5-YR'!AC1165</f>
        <v>0.55100000000000005</v>
      </c>
    </row>
    <row r="126" spans="1:13" x14ac:dyDescent="0.3">
      <c r="A126" s="11" t="s">
        <v>1538</v>
      </c>
      <c r="B126" s="14">
        <f>'Ref. ACS-5-YR'!H1166</f>
        <v>9</v>
      </c>
      <c r="C126" s="53">
        <f>'Ref. ACS-5-YR'!I1166</f>
        <v>9.736045002163566E-4</v>
      </c>
      <c r="D126" s="14">
        <f>'Ref. ACS-5-YR'!R1166</f>
        <v>34</v>
      </c>
      <c r="E126" s="53">
        <f>'Ref. ACS-5-YR'!S1166</f>
        <v>7.7974497752499765E-4</v>
      </c>
      <c r="F126" s="14">
        <f>'Ref. ACS-5-YR'!AB1166</f>
        <v>17434</v>
      </c>
      <c r="G126" s="53">
        <f>'Ref. ACS-5-YR'!AC1166</f>
        <v>1E-3</v>
      </c>
    </row>
    <row r="127" spans="1:13" x14ac:dyDescent="0.3">
      <c r="A127" s="11" t="s">
        <v>1539</v>
      </c>
      <c r="B127" s="14">
        <f>'Ref. ACS-5-YR'!H1167</f>
        <v>4946</v>
      </c>
      <c r="C127" s="53">
        <f>'Ref. ACS-5-YR'!I1167</f>
        <v>0.53504976200778886</v>
      </c>
      <c r="D127" s="14">
        <f>'Ref. ACS-5-YR'!R1167</f>
        <v>20236</v>
      </c>
      <c r="E127" s="53">
        <f>'Ref. ACS-5-YR'!S1167</f>
        <v>0.46408586368223098</v>
      </c>
      <c r="F127" s="14">
        <f>'Ref. ACS-5-YR'!AB1167</f>
        <v>5861796</v>
      </c>
      <c r="G127" s="53">
        <f>'Ref. ACS-5-YR'!AC1167</f>
        <v>0.44700000000000001</v>
      </c>
    </row>
    <row r="128" spans="1:13" x14ac:dyDescent="0.3">
      <c r="A128" s="11" t="s">
        <v>1537</v>
      </c>
      <c r="B128" s="14">
        <f>'Ref. ACS-5-YR'!H1168</f>
        <v>4940</v>
      </c>
      <c r="C128" s="53">
        <f>'Ref. ACS-5-YR'!I1168</f>
        <v>0.53440069234097798</v>
      </c>
      <c r="D128" s="14">
        <f>'Ref. ACS-5-YR'!R1168</f>
        <v>20214</v>
      </c>
      <c r="E128" s="53">
        <f>'Ref. ACS-5-YR'!S1168</f>
        <v>0.46358132281442072</v>
      </c>
      <c r="F128" s="14">
        <f>'Ref. ACS-5-YR'!AB1168</f>
        <v>5824888</v>
      </c>
      <c r="G128" s="53">
        <f>'Ref. ACS-5-YR'!AC1168</f>
        <v>0.44500000000000001</v>
      </c>
    </row>
    <row r="129" spans="1:13" x14ac:dyDescent="0.3">
      <c r="A129" s="11" t="s">
        <v>1540</v>
      </c>
      <c r="B129" s="14">
        <f>'Ref. ACS-5-YR'!H1169</f>
        <v>6</v>
      </c>
      <c r="C129" s="53">
        <f>'Ref. ACS-5-YR'!I1169</f>
        <v>6.490696668109044E-4</v>
      </c>
      <c r="D129" s="14">
        <f>'Ref. ACS-5-YR'!R1169</f>
        <v>22</v>
      </c>
      <c r="E129" s="53">
        <f>'Ref. ACS-5-YR'!S1169</f>
        <v>5.0454086781029264E-4</v>
      </c>
      <c r="F129" s="14">
        <f>'Ref. ACS-5-YR'!AB1169</f>
        <v>36908</v>
      </c>
      <c r="G129" s="53">
        <f>'Ref. ACS-5-YR'!AC1169</f>
        <v>3.0000000000000001E-3</v>
      </c>
    </row>
    <row r="130" spans="1:13" x14ac:dyDescent="0.3">
      <c r="A130" t="s">
        <v>1541</v>
      </c>
    </row>
    <row r="131" spans="1:13" s="68" customFormat="1" ht="29.4" customHeight="1" x14ac:dyDescent="0.3">
      <c r="A131" s="356" t="s">
        <v>2411</v>
      </c>
      <c r="B131" s="356"/>
      <c r="C131" s="356"/>
      <c r="D131" s="356"/>
      <c r="E131" s="356"/>
      <c r="F131" s="356"/>
      <c r="G131" s="356"/>
      <c r="I131" s="40"/>
      <c r="J131" s="40"/>
      <c r="K131" s="40"/>
      <c r="L131" s="255"/>
      <c r="M131" s="68" t="str">
        <f>A130</f>
        <v>Source: U.S. Census Bureau, ACS 16-20 (5-year Estimates), Table B25049</v>
      </c>
    </row>
    <row r="133" spans="1:13" x14ac:dyDescent="0.3">
      <c r="A133" s="1" t="s">
        <v>2401</v>
      </c>
      <c r="B133" s="96"/>
      <c r="C133" s="96" t="s">
        <v>172</v>
      </c>
      <c r="D133" s="96"/>
      <c r="E133" s="96" t="s">
        <v>172</v>
      </c>
      <c r="F133" s="96"/>
      <c r="G133" s="96" t="s">
        <v>172</v>
      </c>
      <c r="M133" s="59" t="s">
        <v>111</v>
      </c>
    </row>
    <row r="134" spans="1:13" ht="28.95" customHeight="1" x14ac:dyDescent="0.3">
      <c r="A134" s="135"/>
      <c r="B134" s="58" t="str">
        <f>B3</f>
        <v>Unincorporated Kings County</v>
      </c>
      <c r="C134" s="58" t="str">
        <f>B3</f>
        <v>Unincorporated Kings County</v>
      </c>
      <c r="D134" s="58" t="str">
        <f>B4</f>
        <v>Kings County</v>
      </c>
      <c r="E134" s="58" t="str">
        <f>B4</f>
        <v>Kings County</v>
      </c>
      <c r="F134" s="58" t="s">
        <v>166</v>
      </c>
      <c r="G134" s="58" t="s">
        <v>166</v>
      </c>
    </row>
    <row r="135" spans="1:13" x14ac:dyDescent="0.3">
      <c r="A135" s="11" t="s">
        <v>167</v>
      </c>
      <c r="B135" s="14">
        <f>'Ref. ACS-5-YR'!H1173</f>
        <v>9244</v>
      </c>
      <c r="C135" s="53" t="str">
        <f>'Ref. ACS-5-YR'!I1173</f>
        <v/>
      </c>
      <c r="D135" s="14">
        <f>'Ref. ACS-5-YR'!R1173</f>
        <v>43604</v>
      </c>
      <c r="E135" s="53" t="str">
        <f>'Ref. ACS-5-YR'!S1173</f>
        <v xml:space="preserve"> </v>
      </c>
      <c r="F135" s="14">
        <f>'Ref. ACS-5-YR'!AB1173</f>
        <v>13103114</v>
      </c>
      <c r="G135" s="53" t="str">
        <f>'Ref. ACS-5-YR'!AC1173</f>
        <v xml:space="preserve"> </v>
      </c>
    </row>
    <row r="136" spans="1:13" x14ac:dyDescent="0.3">
      <c r="A136" s="11" t="s">
        <v>1536</v>
      </c>
      <c r="B136" s="14">
        <f>'Ref. ACS-5-YR'!H1174</f>
        <v>4298</v>
      </c>
      <c r="C136" s="53">
        <f>'Ref. ACS-5-YR'!I1174</f>
        <v>0.4649502379922108</v>
      </c>
      <c r="D136" s="14">
        <f>'Ref. ACS-5-YR'!R1174</f>
        <v>23368</v>
      </c>
      <c r="E136" s="53">
        <f>'Ref. ACS-5-YR'!S1174</f>
        <v>0.53591413631776896</v>
      </c>
      <c r="F136" s="14">
        <f>'Ref. ACS-5-YR'!AB1174</f>
        <v>7241318</v>
      </c>
      <c r="G136" s="53">
        <f>'Ref. ACS-5-YR'!AC1174</f>
        <v>0.55300000000000005</v>
      </c>
    </row>
    <row r="137" spans="1:13" x14ac:dyDescent="0.3">
      <c r="A137" s="11" t="s">
        <v>1542</v>
      </c>
      <c r="B137" s="14">
        <f>'Ref. ACS-5-YR'!H1175</f>
        <v>4298</v>
      </c>
      <c r="C137" s="53">
        <f>'Ref. ACS-5-YR'!I1175</f>
        <v>0.46495023799221119</v>
      </c>
      <c r="D137" s="14">
        <f>'Ref. ACS-5-YR'!R1175</f>
        <v>23323</v>
      </c>
      <c r="E137" s="53">
        <f>'Ref. ACS-5-YR'!S1175</f>
        <v>0.53488212090633891</v>
      </c>
      <c r="F137" s="14">
        <f>'Ref. ACS-5-YR'!AB1175</f>
        <v>7217842</v>
      </c>
      <c r="G137" s="53">
        <f>'Ref. ACS-5-YR'!AC1175</f>
        <v>0.55100000000000005</v>
      </c>
    </row>
    <row r="138" spans="1:13" x14ac:dyDescent="0.3">
      <c r="A138" s="11" t="s">
        <v>1543</v>
      </c>
      <c r="B138" s="14">
        <f>'Ref. ACS-5-YR'!H1176</f>
        <v>0</v>
      </c>
      <c r="C138" s="53">
        <f>'Ref. ACS-5-YR'!I1176</f>
        <v>0</v>
      </c>
      <c r="D138" s="14">
        <f>'Ref. ACS-5-YR'!R1176</f>
        <v>45</v>
      </c>
      <c r="E138" s="53">
        <f>'Ref. ACS-5-YR'!S1176</f>
        <v>1.0320154114301439E-3</v>
      </c>
      <c r="F138" s="14">
        <f>'Ref. ACS-5-YR'!AB1176</f>
        <v>23476</v>
      </c>
      <c r="G138" s="53">
        <f>'Ref. ACS-5-YR'!AC1176</f>
        <v>2E-3</v>
      </c>
    </row>
    <row r="139" spans="1:13" x14ac:dyDescent="0.3">
      <c r="A139" s="11" t="s">
        <v>1539</v>
      </c>
      <c r="B139" s="14">
        <f>'Ref. ACS-5-YR'!H1177</f>
        <v>4946</v>
      </c>
      <c r="C139" s="53">
        <f>'Ref. ACS-5-YR'!I1177</f>
        <v>0.53504976200778886</v>
      </c>
      <c r="D139" s="14">
        <f>'Ref. ACS-5-YR'!R1177</f>
        <v>20236</v>
      </c>
      <c r="E139" s="53">
        <f>'Ref. ACS-5-YR'!S1177</f>
        <v>0.46408586368223098</v>
      </c>
      <c r="F139" s="14">
        <f>'Ref. ACS-5-YR'!AB1177</f>
        <v>5861796</v>
      </c>
      <c r="G139" s="53">
        <f>'Ref. ACS-5-YR'!AC1177</f>
        <v>0.44700000000000001</v>
      </c>
    </row>
    <row r="140" spans="1:13" x14ac:dyDescent="0.3">
      <c r="A140" s="11" t="s">
        <v>1542</v>
      </c>
      <c r="B140" s="14">
        <f>'Ref. ACS-5-YR'!H1178</f>
        <v>4924</v>
      </c>
      <c r="C140" s="53">
        <f>'Ref. ACS-5-YR'!I1178</f>
        <v>0.5326698398961488</v>
      </c>
      <c r="D140" s="14">
        <f>'Ref. ACS-5-YR'!R1178</f>
        <v>20060</v>
      </c>
      <c r="E140" s="53">
        <f>'Ref. ACS-5-YR'!S1178</f>
        <v>0.46004953673974863</v>
      </c>
      <c r="F140" s="14">
        <f>'Ref. ACS-5-YR'!AB1178</f>
        <v>5733612</v>
      </c>
      <c r="G140" s="53">
        <f>'Ref. ACS-5-YR'!AC1178</f>
        <v>0.438</v>
      </c>
    </row>
    <row r="141" spans="1:13" x14ac:dyDescent="0.3">
      <c r="A141" s="11" t="s">
        <v>1544</v>
      </c>
      <c r="B141" s="14">
        <f>'Ref. ACS-5-YR'!H1179</f>
        <v>22</v>
      </c>
      <c r="C141" s="53">
        <f>'Ref. ACS-5-YR'!I1179</f>
        <v>2.3799221116399829E-3</v>
      </c>
      <c r="D141" s="14">
        <f>'Ref. ACS-5-YR'!R1179</f>
        <v>176</v>
      </c>
      <c r="E141" s="53">
        <f>'Ref. ACS-5-YR'!S1179</f>
        <v>4.0363269424823411E-3</v>
      </c>
      <c r="F141" s="14">
        <f>'Ref. ACS-5-YR'!AB1179</f>
        <v>128184</v>
      </c>
      <c r="G141" s="53">
        <f>'Ref. ACS-5-YR'!AC1179</f>
        <v>0.01</v>
      </c>
    </row>
    <row r="142" spans="1:13" x14ac:dyDescent="0.3">
      <c r="A142" t="s">
        <v>1545</v>
      </c>
      <c r="M142" s="40" t="str">
        <f>A142</f>
        <v>Source: U.S. Census Bureau, ACS 16-20 (5-year Estimates), Table B25053</v>
      </c>
    </row>
    <row r="143" spans="1:13" s="68" customFormat="1" ht="29.4" customHeight="1" x14ac:dyDescent="0.3">
      <c r="A143" s="356" t="s">
        <v>2411</v>
      </c>
      <c r="B143" s="356"/>
      <c r="C143" s="356"/>
      <c r="D143" s="356"/>
      <c r="E143" s="356"/>
      <c r="F143" s="356"/>
      <c r="G143" s="356"/>
      <c r="I143" s="40"/>
      <c r="J143" s="40"/>
      <c r="K143" s="40"/>
      <c r="L143" s="255"/>
    </row>
    <row r="145" spans="1:13" x14ac:dyDescent="0.3">
      <c r="A145" s="1" t="s">
        <v>1546</v>
      </c>
      <c r="M145" s="59" t="s">
        <v>1547</v>
      </c>
    </row>
    <row r="146" spans="1:13" x14ac:dyDescent="0.3">
      <c r="A146" s="46"/>
      <c r="B146" s="85">
        <v>2010</v>
      </c>
      <c r="C146" s="85">
        <v>2015</v>
      </c>
      <c r="D146" s="85">
        <v>2020</v>
      </c>
    </row>
    <row r="147" spans="1:13" x14ac:dyDescent="0.3">
      <c r="A147" s="11" t="s">
        <v>1548</v>
      </c>
      <c r="B147" s="6">
        <f>'Ref. ACS-5-YR Add.'!B28</f>
        <v>21385</v>
      </c>
      <c r="C147" s="6">
        <f>'Ref. ACS-5-YR Add.'!E28</f>
        <v>20654</v>
      </c>
      <c r="D147" s="6">
        <f>'Ref. ACS-5-YR Add.'!H28</f>
        <v>21992</v>
      </c>
    </row>
    <row r="148" spans="1:13" x14ac:dyDescent="0.3">
      <c r="A148" s="11" t="s">
        <v>1491</v>
      </c>
      <c r="B148" s="14">
        <f>'Ref. ACS-5-YR'!B924</f>
        <v>9886</v>
      </c>
      <c r="C148" s="14">
        <f>'Ref. ACS-5-YR'!E924</f>
        <v>10621</v>
      </c>
      <c r="D148" s="14">
        <f>'Ref. ACS-5-YR'!H924</f>
        <v>10142</v>
      </c>
      <c r="L148" s="251"/>
    </row>
    <row r="149" spans="1:13" x14ac:dyDescent="0.3">
      <c r="A149" s="11" t="s">
        <v>1549</v>
      </c>
      <c r="B149" s="81">
        <f>B147/B148</f>
        <v>2.1631600242767548</v>
      </c>
      <c r="C149" s="81">
        <f>C147/C148</f>
        <v>1.9446379813576875</v>
      </c>
      <c r="D149" s="81">
        <f>D147/D148</f>
        <v>2.1684085979096825</v>
      </c>
      <c r="L149" s="250"/>
    </row>
    <row r="150" spans="1:13" x14ac:dyDescent="0.3">
      <c r="A150" t="s">
        <v>1550</v>
      </c>
      <c r="L150" s="250"/>
    </row>
    <row r="151" spans="1:13" x14ac:dyDescent="0.3">
      <c r="L151" s="250"/>
    </row>
    <row r="152" spans="1:13" x14ac:dyDescent="0.3">
      <c r="L152" s="250"/>
    </row>
    <row r="153" spans="1:13" x14ac:dyDescent="0.3">
      <c r="L153" s="250"/>
    </row>
    <row r="154" spans="1:13" x14ac:dyDescent="0.3">
      <c r="L154" s="250"/>
    </row>
    <row r="155" spans="1:13" x14ac:dyDescent="0.3">
      <c r="L155" s="250"/>
    </row>
    <row r="156" spans="1:13" x14ac:dyDescent="0.3">
      <c r="L156" s="250"/>
    </row>
    <row r="159" spans="1:13" x14ac:dyDescent="0.3">
      <c r="M159" s="40" t="str">
        <f>A150</f>
        <v>Source: U.S. Census Bureau, ACS 06-10, 11-15, 16-20 (5-year Estimates), Table B25001, C24050.</v>
      </c>
    </row>
    <row r="163" spans="1:13" x14ac:dyDescent="0.3">
      <c r="A163" s="1" t="s">
        <v>2403</v>
      </c>
      <c r="M163" s="59" t="s">
        <v>1551</v>
      </c>
    </row>
    <row r="164" spans="1:13" ht="28.95" customHeight="1" x14ac:dyDescent="0.3">
      <c r="A164" s="75"/>
      <c r="B164" s="58" t="str">
        <f>B3</f>
        <v>Unincorporated Kings County</v>
      </c>
      <c r="C164" s="58" t="s">
        <v>172</v>
      </c>
      <c r="D164" s="58" t="str">
        <f>B4</f>
        <v>Kings County</v>
      </c>
      <c r="E164" s="58" t="s">
        <v>172</v>
      </c>
      <c r="F164" s="58" t="s">
        <v>166</v>
      </c>
      <c r="G164" s="58" t="s">
        <v>172</v>
      </c>
      <c r="H164" s="56"/>
      <c r="I164" s="56"/>
      <c r="J164" s="56"/>
      <c r="K164" s="56"/>
    </row>
    <row r="165" spans="1:13" x14ac:dyDescent="0.3">
      <c r="A165" s="11" t="s">
        <v>173</v>
      </c>
      <c r="B165" s="14">
        <f>'Ref. ACS-5-YR'!H988</f>
        <v>898</v>
      </c>
      <c r="C165" s="53"/>
      <c r="D165" s="14">
        <f>'Ref. ACS-5-YR'!R988</f>
        <v>2663</v>
      </c>
      <c r="E165" s="53"/>
      <c r="F165" s="14">
        <f>'Ref. ACS-5-YR'!AB988</f>
        <v>1107831</v>
      </c>
      <c r="G165" s="53"/>
      <c r="H165" s="52"/>
      <c r="I165" s="52"/>
      <c r="J165" s="52"/>
      <c r="K165" s="52"/>
      <c r="M165" s="50"/>
    </row>
    <row r="166" spans="1:13" x14ac:dyDescent="0.3">
      <c r="A166" s="11" t="s">
        <v>1552</v>
      </c>
      <c r="B166" s="14">
        <f>'Ref. ACS-5-YR'!H989</f>
        <v>112</v>
      </c>
      <c r="C166" s="53">
        <f>'Ref. ACS-5-YR'!I989</f>
        <v>0.12472160356347439</v>
      </c>
      <c r="D166" s="14">
        <f>'Ref. ACS-5-YR'!R989</f>
        <v>446</v>
      </c>
      <c r="E166" s="53">
        <f>'Ref. ACS-5-YR'!S989</f>
        <v>0.16748028539241458</v>
      </c>
      <c r="F166" s="14">
        <f>'Ref. ACS-5-YR'!AB989</f>
        <v>227993</v>
      </c>
      <c r="G166" s="53">
        <f>'Ref. ACS-5-YR'!AC989</f>
        <v>0.20599999999999999</v>
      </c>
      <c r="H166" s="52"/>
      <c r="I166" s="52"/>
      <c r="J166" s="52"/>
      <c r="K166" s="52"/>
      <c r="L166" s="251"/>
    </row>
    <row r="167" spans="1:13" x14ac:dyDescent="0.3">
      <c r="A167" s="11" t="s">
        <v>1553</v>
      </c>
      <c r="B167" s="14">
        <f>'Ref. ACS-5-YR'!H990</f>
        <v>25</v>
      </c>
      <c r="C167" s="53">
        <f>'Ref. ACS-5-YR'!I990</f>
        <v>2.7839643652561249E-2</v>
      </c>
      <c r="D167" s="14">
        <f>'Ref. ACS-5-YR'!R990</f>
        <v>140</v>
      </c>
      <c r="E167" s="53">
        <f>'Ref. ACS-5-YR'!S990</f>
        <v>5.257228689447991E-2</v>
      </c>
      <c r="F167" s="14">
        <f>'Ref. ACS-5-YR'!AB990</f>
        <v>54898</v>
      </c>
      <c r="G167" s="53">
        <f>'Ref. ACS-5-YR'!AC990</f>
        <v>0.05</v>
      </c>
      <c r="H167" s="52"/>
      <c r="I167" s="52"/>
      <c r="J167" s="52"/>
      <c r="K167" s="52"/>
      <c r="L167" s="250"/>
    </row>
    <row r="168" spans="1:13" x14ac:dyDescent="0.3">
      <c r="A168" s="11" t="s">
        <v>1554</v>
      </c>
      <c r="B168" s="14">
        <f>'Ref. ACS-5-YR'!H991</f>
        <v>108</v>
      </c>
      <c r="C168" s="53">
        <f>'Ref. ACS-5-YR'!I991</f>
        <v>0.12026726057906459</v>
      </c>
      <c r="D168" s="14">
        <f>'Ref. ACS-5-YR'!R991</f>
        <v>426</v>
      </c>
      <c r="E168" s="53">
        <f>'Ref. ACS-5-YR'!S991</f>
        <v>0.15996995869320316</v>
      </c>
      <c r="F168" s="14">
        <f>'Ref. ACS-5-YR'!AB991</f>
        <v>77702</v>
      </c>
      <c r="G168" s="53">
        <f>'Ref. ACS-5-YR'!AC991</f>
        <v>7.0000000000000007E-2</v>
      </c>
      <c r="H168" s="52"/>
      <c r="I168" s="52"/>
      <c r="J168" s="52"/>
      <c r="K168" s="52"/>
      <c r="L168" s="250"/>
    </row>
    <row r="169" spans="1:13" x14ac:dyDescent="0.3">
      <c r="A169" s="11" t="s">
        <v>1555</v>
      </c>
      <c r="B169" s="14">
        <f>'Ref. ACS-5-YR'!H992</f>
        <v>70</v>
      </c>
      <c r="C169" s="53">
        <f>'Ref. ACS-5-YR'!I992</f>
        <v>7.7951002227171509E-2</v>
      </c>
      <c r="D169" s="14">
        <f>'Ref. ACS-5-YR'!R992</f>
        <v>194</v>
      </c>
      <c r="E169" s="53">
        <f>'Ref. ACS-5-YR'!S992</f>
        <v>7.2850168982350735E-2</v>
      </c>
      <c r="F169" s="14">
        <f>'Ref. ACS-5-YR'!AB992</f>
        <v>53437</v>
      </c>
      <c r="G169" s="53">
        <f>'Ref. ACS-5-YR'!AC992</f>
        <v>4.8000000000000001E-2</v>
      </c>
      <c r="H169" s="52"/>
      <c r="I169" s="52"/>
      <c r="J169" s="52"/>
      <c r="K169" s="52"/>
      <c r="L169" s="250"/>
    </row>
    <row r="170" spans="1:13" x14ac:dyDescent="0.3">
      <c r="A170" s="11" t="s">
        <v>1556</v>
      </c>
      <c r="B170" s="14">
        <f>'Ref. ACS-5-YR'!H993</f>
        <v>45</v>
      </c>
      <c r="C170" s="53">
        <f>'Ref. ACS-5-YR'!I993</f>
        <v>5.0111358574610243E-2</v>
      </c>
      <c r="D170" s="14">
        <f>'Ref. ACS-5-YR'!R993</f>
        <v>54</v>
      </c>
      <c r="E170" s="53">
        <f>'Ref. ACS-5-YR'!S993</f>
        <v>2.0277882087870822E-2</v>
      </c>
      <c r="F170" s="14">
        <f>'Ref. ACS-5-YR'!AB993</f>
        <v>378023</v>
      </c>
      <c r="G170" s="53">
        <f>'Ref. ACS-5-YR'!AC993</f>
        <v>0.34100000000000003</v>
      </c>
      <c r="H170" s="52"/>
      <c r="I170" s="52"/>
      <c r="J170" s="52"/>
      <c r="K170" s="52"/>
      <c r="L170" s="250"/>
    </row>
    <row r="171" spans="1:13" x14ac:dyDescent="0.3">
      <c r="A171" s="11" t="s">
        <v>1557</v>
      </c>
      <c r="B171" s="14">
        <f>'Ref. ACS-5-YR'!H994</f>
        <v>13</v>
      </c>
      <c r="C171" s="53" t="str">
        <f>'Ref. ACS-5-YR'!I994</f>
        <v/>
      </c>
      <c r="D171" s="14">
        <f>'Ref. ACS-5-YR'!R994</f>
        <v>13</v>
      </c>
      <c r="E171" s="53">
        <f>'Ref. ACS-5-YR'!S994</f>
        <v>4.8817123544874202E-3</v>
      </c>
      <c r="F171" s="14">
        <f>'Ref. ACS-5-YR'!AB994</f>
        <v>3326</v>
      </c>
      <c r="G171" s="53">
        <f>'Ref. ACS-5-YR'!AC994</f>
        <v>3.0000000000000001E-3</v>
      </c>
      <c r="H171" s="52"/>
      <c r="I171" s="52"/>
      <c r="J171" s="52"/>
      <c r="K171" s="52"/>
      <c r="L171" s="250"/>
    </row>
    <row r="172" spans="1:13" x14ac:dyDescent="0.3">
      <c r="A172" s="11" t="s">
        <v>1558</v>
      </c>
      <c r="B172" s="14">
        <f>'Ref. ACS-5-YR'!H995</f>
        <v>525</v>
      </c>
      <c r="C172" s="53">
        <f>'Ref. ACS-5-YR'!I995</f>
        <v>0.58463251670378591</v>
      </c>
      <c r="D172" s="14">
        <f>'Ref. ACS-5-YR'!R995</f>
        <v>1390</v>
      </c>
      <c r="E172" s="53">
        <f>'Ref. ACS-5-YR'!S995</f>
        <v>0.52196770559519334</v>
      </c>
      <c r="F172" s="14">
        <f>'Ref. ACS-5-YR'!AB995</f>
        <v>312452</v>
      </c>
      <c r="G172" s="53">
        <f>'Ref. ACS-5-YR'!AC995</f>
        <v>0.28199999999999997</v>
      </c>
      <c r="H172" s="52"/>
      <c r="I172" s="52"/>
      <c r="J172" s="52"/>
      <c r="K172" s="52"/>
      <c r="L172" s="250"/>
    </row>
    <row r="173" spans="1:13" x14ac:dyDescent="0.3">
      <c r="A173" t="s">
        <v>1559</v>
      </c>
      <c r="L173" s="263"/>
    </row>
    <row r="174" spans="1:13" x14ac:dyDescent="0.3">
      <c r="A174" s="367" t="s">
        <v>2404</v>
      </c>
      <c r="B174" s="367"/>
      <c r="C174" s="367"/>
      <c r="D174" s="367"/>
      <c r="E174" s="367"/>
      <c r="F174" s="367"/>
      <c r="G174" s="367"/>
      <c r="H174" s="367"/>
      <c r="I174" s="367"/>
      <c r="J174" s="367"/>
      <c r="K174" s="367"/>
      <c r="L174" s="263"/>
    </row>
    <row r="175" spans="1:13" ht="14.4" customHeight="1" x14ac:dyDescent="0.3">
      <c r="A175" s="367"/>
      <c r="B175" s="367"/>
      <c r="C175" s="367"/>
      <c r="D175" s="367"/>
      <c r="E175" s="367"/>
      <c r="F175" s="367"/>
      <c r="G175" s="367"/>
      <c r="H175" s="367"/>
      <c r="I175" s="367"/>
      <c r="J175" s="367"/>
      <c r="K175" s="367"/>
      <c r="L175" s="263"/>
    </row>
    <row r="176" spans="1:13" x14ac:dyDescent="0.3">
      <c r="A176" s="367"/>
      <c r="B176" s="367"/>
      <c r="C176" s="367"/>
      <c r="D176" s="367"/>
      <c r="E176" s="367"/>
      <c r="F176" s="367"/>
      <c r="G176" s="367"/>
      <c r="H176" s="367"/>
      <c r="I176" s="367"/>
      <c r="J176" s="367"/>
      <c r="K176" s="367"/>
      <c r="L176" s="263"/>
    </row>
    <row r="177" spans="1:13" x14ac:dyDescent="0.3">
      <c r="A177" s="367"/>
      <c r="B177" s="367"/>
      <c r="C177" s="367"/>
      <c r="D177" s="367"/>
      <c r="E177" s="367"/>
      <c r="F177" s="367"/>
      <c r="G177" s="367"/>
      <c r="H177" s="367"/>
      <c r="I177" s="367"/>
      <c r="J177" s="367"/>
      <c r="K177" s="367"/>
      <c r="L177" s="263"/>
    </row>
    <row r="178" spans="1:13" x14ac:dyDescent="0.3">
      <c r="A178" s="367"/>
      <c r="B178" s="367"/>
      <c r="C178" s="367"/>
      <c r="D178" s="367"/>
      <c r="E178" s="367"/>
      <c r="F178" s="367"/>
      <c r="G178" s="367"/>
      <c r="H178" s="367"/>
      <c r="I178" s="367"/>
      <c r="J178" s="367"/>
      <c r="K178" s="367"/>
      <c r="L178" s="263"/>
      <c r="M178" s="40" t="str">
        <f>A173</f>
        <v>Source: U.S. Census Bureau, ACS 16-20 (5-year Estimates), Table B25004</v>
      </c>
    </row>
    <row r="179" spans="1:13" ht="14.4" customHeight="1" x14ac:dyDescent="0.3">
      <c r="A179" s="367"/>
      <c r="B179" s="367"/>
      <c r="C179" s="367"/>
      <c r="D179" s="367"/>
      <c r="E179" s="367"/>
      <c r="F179" s="367"/>
      <c r="G179" s="367"/>
      <c r="H179" s="367"/>
      <c r="I179" s="367"/>
      <c r="J179" s="367"/>
      <c r="K179" s="367"/>
      <c r="L179" s="263"/>
    </row>
    <row r="180" spans="1:13" x14ac:dyDescent="0.3">
      <c r="A180" s="367"/>
      <c r="B180" s="367"/>
      <c r="C180" s="367"/>
      <c r="D180" s="367"/>
      <c r="E180" s="367"/>
      <c r="F180" s="367"/>
      <c r="G180" s="367"/>
      <c r="H180" s="367"/>
      <c r="I180" s="367"/>
      <c r="J180" s="367"/>
      <c r="K180" s="367"/>
      <c r="L180" s="263"/>
    </row>
    <row r="181" spans="1:13" x14ac:dyDescent="0.3">
      <c r="A181" s="367"/>
      <c r="B181" s="367"/>
      <c r="C181" s="367"/>
      <c r="D181" s="367"/>
      <c r="E181" s="367"/>
      <c r="F181" s="367"/>
      <c r="G181" s="367"/>
      <c r="H181" s="367"/>
      <c r="I181" s="367"/>
      <c r="J181" s="367"/>
      <c r="K181" s="367"/>
      <c r="L181" s="263"/>
    </row>
    <row r="182" spans="1:13" x14ac:dyDescent="0.3">
      <c r="A182" s="268"/>
      <c r="B182" s="268"/>
      <c r="C182" s="268"/>
      <c r="D182" s="268"/>
      <c r="E182" s="268"/>
      <c r="F182" s="268"/>
      <c r="G182" s="268"/>
      <c r="H182" s="268"/>
      <c r="I182" s="268"/>
      <c r="J182" s="268"/>
      <c r="K182" s="268"/>
      <c r="L182" s="263"/>
    </row>
    <row r="183" spans="1:13" x14ac:dyDescent="0.3">
      <c r="M183"/>
    </row>
    <row r="184" spans="1:13" x14ac:dyDescent="0.3">
      <c r="A184" s="1" t="s">
        <v>1560</v>
      </c>
      <c r="C184" s="96" t="s">
        <v>172</v>
      </c>
      <c r="D184" s="96"/>
      <c r="E184" s="96" t="s">
        <v>172</v>
      </c>
      <c r="F184" s="96"/>
      <c r="G184" s="96" t="s">
        <v>172</v>
      </c>
      <c r="M184" s="59" t="s">
        <v>2419</v>
      </c>
    </row>
    <row r="185" spans="1:13" ht="28.2" customHeight="1" x14ac:dyDescent="0.3">
      <c r="A185" s="75"/>
      <c r="B185" s="58" t="str">
        <f>B3</f>
        <v>Unincorporated Kings County</v>
      </c>
      <c r="C185" s="58" t="str">
        <f>B3</f>
        <v>Unincorporated Kings County</v>
      </c>
      <c r="D185" s="58" t="str">
        <f>B4</f>
        <v>Kings County</v>
      </c>
      <c r="E185" s="58" t="str">
        <f>B4</f>
        <v>Kings County</v>
      </c>
      <c r="F185" s="58" t="s">
        <v>166</v>
      </c>
      <c r="G185" s="58" t="s">
        <v>166</v>
      </c>
      <c r="H185" s="56"/>
      <c r="I185" s="56"/>
      <c r="J185" s="56"/>
      <c r="K185" s="56"/>
      <c r="L185" s="251"/>
    </row>
    <row r="186" spans="1:13" x14ac:dyDescent="0.3">
      <c r="A186" s="11" t="s">
        <v>167</v>
      </c>
      <c r="B186" s="14">
        <f>'Ref. ACS-5-YR'!H1049</f>
        <v>9244</v>
      </c>
      <c r="C186" s="53"/>
      <c r="D186" s="14">
        <f>'Ref. ACS-5-YR'!R1049</f>
        <v>43604</v>
      </c>
      <c r="E186" s="53"/>
      <c r="F186" s="14">
        <f>'Ref. ACS-5-YR'!AB1049</f>
        <v>13103114</v>
      </c>
      <c r="G186" s="53"/>
      <c r="H186" s="52"/>
      <c r="I186" s="52"/>
      <c r="J186" s="52"/>
      <c r="K186" s="52"/>
      <c r="L186" s="250"/>
      <c r="M186" s="79"/>
    </row>
    <row r="187" spans="1:13" x14ac:dyDescent="0.3">
      <c r="A187" s="11" t="s">
        <v>1561</v>
      </c>
      <c r="B187" s="14">
        <f>'Ref. ACS-5-YR'!H1051+'Ref. ACS-5-YR'!H1057</f>
        <v>4615</v>
      </c>
      <c r="C187" s="53">
        <f>'Ref. ACS-5-YR'!I1051+'Ref. ACS-5-YR'!I1057</f>
        <v>0.49924275205538726</v>
      </c>
      <c r="D187" s="14">
        <f>'Ref. ACS-5-YR'!R1051+'Ref. ACS-5-YR'!R1057</f>
        <v>22217</v>
      </c>
      <c r="E187" s="53">
        <f>'Ref. ACS-5-YR'!S1051+'Ref. ACS-5-YR'!S1057</f>
        <v>0.50951747546096693</v>
      </c>
      <c r="F187" s="14">
        <f>'Ref. ACS-5-YR'!AB1051+'Ref. ACS-5-YR'!AB1057</f>
        <v>7507254</v>
      </c>
      <c r="G187" s="53">
        <f>'Ref. ACS-5-YR'!AC1051+'Ref. ACS-5-YR'!AC1057</f>
        <v>0.57299999999999995</v>
      </c>
      <c r="H187" s="52"/>
      <c r="I187" s="52"/>
      <c r="J187" s="52"/>
      <c r="K187" s="52"/>
      <c r="L187" s="250"/>
      <c r="M187" s="79"/>
    </row>
    <row r="188" spans="1:13" x14ac:dyDescent="0.3">
      <c r="A188" s="11" t="s">
        <v>1562</v>
      </c>
      <c r="B188" s="14">
        <f>'Ref. ACS-5-YR'!H1052+'Ref. ACS-5-YR'!H1058</f>
        <v>3913</v>
      </c>
      <c r="C188" s="53">
        <f>'Ref. ACS-5-YR'!I1052+'Ref. ACS-5-YR'!I1058</f>
        <v>0.42330160103851144</v>
      </c>
      <c r="D188" s="14">
        <f>'Ref. ACS-5-YR'!R1052+'Ref. ACS-5-YR'!R1058</f>
        <v>17737</v>
      </c>
      <c r="E188" s="53">
        <f>'Ref. ACS-5-YR'!S1052+'Ref. ACS-5-YR'!S1058</f>
        <v>0.40677460783414365</v>
      </c>
      <c r="F188" s="14">
        <f>'Ref. ACS-5-YR'!AB1052+'Ref. ACS-5-YR'!AB1058</f>
        <v>4520122</v>
      </c>
      <c r="G188" s="53">
        <f>'Ref. ACS-5-YR'!AC1052+'Ref. ACS-5-YR'!AC1058</f>
        <v>0.34499999999999997</v>
      </c>
      <c r="H188" s="52"/>
      <c r="I188" s="52"/>
      <c r="J188" s="52"/>
      <c r="K188" s="52"/>
      <c r="L188" s="250"/>
      <c r="M188" s="79"/>
    </row>
    <row r="189" spans="1:13" x14ac:dyDescent="0.3">
      <c r="A189" s="11" t="s">
        <v>1563</v>
      </c>
      <c r="B189" s="14">
        <f>'Ref. ACS-5-YR'!H1053+'Ref. ACS-5-YR'!H1059</f>
        <v>465</v>
      </c>
      <c r="C189" s="53">
        <f>'Ref. ACS-5-YR'!I1053+'Ref. ACS-5-YR'!I1059</f>
        <v>5.0302899177845091E-2</v>
      </c>
      <c r="D189" s="14">
        <f>'Ref. ACS-5-YR'!R1053+'Ref. ACS-5-YR'!R1059</f>
        <v>2667</v>
      </c>
      <c r="E189" s="53">
        <f>'Ref. ACS-5-YR'!S1053+'Ref. ACS-5-YR'!S1059</f>
        <v>6.1164113384093208E-2</v>
      </c>
      <c r="F189" s="14">
        <f>'Ref. ACS-5-YR'!AB1053+'Ref. ACS-5-YR'!AB1059</f>
        <v>680753</v>
      </c>
      <c r="G189" s="53">
        <f>'Ref. ACS-5-YR'!AC1053+'Ref. ACS-5-YR'!AC1059</f>
        <v>5.2000000000000005E-2</v>
      </c>
      <c r="H189" s="52"/>
      <c r="I189" s="52"/>
      <c r="J189" s="52"/>
      <c r="K189" s="52"/>
      <c r="M189" s="79"/>
    </row>
    <row r="190" spans="1:13" x14ac:dyDescent="0.3">
      <c r="A190" s="11" t="s">
        <v>1564</v>
      </c>
      <c r="B190" s="14">
        <f>'Ref. ACS-5-YR'!H1054+'Ref. ACS-5-YR'!H1060</f>
        <v>232</v>
      </c>
      <c r="C190" s="53">
        <f>'Ref. ACS-5-YR'!I1054+'Ref. ACS-5-YR'!I1060</f>
        <v>2.5097360450021637E-2</v>
      </c>
      <c r="D190" s="14">
        <f>'Ref. ACS-5-YR'!R1054+'Ref. ACS-5-YR'!R1060</f>
        <v>745</v>
      </c>
      <c r="E190" s="53">
        <f>'Ref. ACS-5-YR'!S1054+'Ref. ACS-5-YR'!S1060</f>
        <v>1.7085588478121274E-2</v>
      </c>
      <c r="F190" s="14">
        <f>'Ref. ACS-5-YR'!AB1054+'Ref. ACS-5-YR'!AB1060</f>
        <v>287225</v>
      </c>
      <c r="G190" s="53">
        <f>'Ref. ACS-5-YR'!AC1054+'Ref. ACS-5-YR'!AC1060</f>
        <v>2.1999999999999999E-2</v>
      </c>
      <c r="H190" s="52"/>
      <c r="I190" s="52"/>
      <c r="J190" s="52"/>
      <c r="K190" s="52"/>
      <c r="M190" s="79"/>
    </row>
    <row r="191" spans="1:13" x14ac:dyDescent="0.3">
      <c r="A191" s="11" t="s">
        <v>1565</v>
      </c>
      <c r="B191" s="14">
        <f>'Ref. ACS-5-YR'!H1055+'Ref. ACS-5-YR'!H1061</f>
        <v>19</v>
      </c>
      <c r="C191" s="53">
        <f>'Ref. ACS-5-YR'!I1055+'Ref. ACS-5-YR'!I1061</f>
        <v>2.0553872782345306E-3</v>
      </c>
      <c r="D191" s="14">
        <f>'Ref. ACS-5-YR'!R1055+'Ref. ACS-5-YR'!R1061</f>
        <v>238</v>
      </c>
      <c r="E191" s="53">
        <f>'Ref. ACS-5-YR'!S1055+'Ref. ACS-5-YR'!S1061</f>
        <v>5.4582148426749839E-3</v>
      </c>
      <c r="F191" s="14">
        <f>'Ref. ACS-5-YR'!AB1055+'Ref. ACS-5-YR'!AB1061</f>
        <v>107760</v>
      </c>
      <c r="G191" s="53">
        <f>'Ref. ACS-5-YR'!AC1055+'Ref. ACS-5-YR'!AC1061</f>
        <v>8.0000000000000002E-3</v>
      </c>
      <c r="H191" s="52"/>
      <c r="I191" s="52"/>
      <c r="J191" s="52"/>
      <c r="K191" s="52"/>
      <c r="M191" s="79"/>
    </row>
    <row r="192" spans="1:13" x14ac:dyDescent="0.3">
      <c r="A192" t="s">
        <v>2368</v>
      </c>
      <c r="B192" s="80"/>
      <c r="C192" s="80"/>
      <c r="D192" s="80"/>
      <c r="E192" s="80"/>
      <c r="F192" s="80"/>
      <c r="G192" s="80"/>
      <c r="H192" s="80"/>
      <c r="I192" s="80"/>
      <c r="J192" s="80"/>
      <c r="K192" s="80"/>
      <c r="L192" s="249"/>
      <c r="M192" s="79"/>
    </row>
    <row r="193" spans="1:13" x14ac:dyDescent="0.3">
      <c r="B193" s="80"/>
      <c r="C193" s="102"/>
      <c r="D193" s="80"/>
      <c r="E193" s="80"/>
      <c r="F193" s="80"/>
      <c r="G193" s="80"/>
      <c r="H193" s="80"/>
      <c r="I193" s="80"/>
      <c r="J193" s="80"/>
      <c r="K193" s="80"/>
      <c r="L193" s="247"/>
      <c r="M193" s="79"/>
    </row>
    <row r="194" spans="1:13" x14ac:dyDescent="0.3">
      <c r="B194" s="80"/>
      <c r="C194" s="80"/>
      <c r="D194" s="80"/>
      <c r="E194" s="80"/>
      <c r="F194" s="80"/>
      <c r="G194" s="80"/>
      <c r="H194" s="80"/>
      <c r="I194" s="80"/>
      <c r="J194" s="80"/>
      <c r="K194" s="80"/>
      <c r="L194" s="247"/>
      <c r="M194" s="79"/>
    </row>
    <row r="195" spans="1:13" x14ac:dyDescent="0.3">
      <c r="B195" s="80"/>
      <c r="C195" s="80"/>
      <c r="D195" s="80"/>
      <c r="E195" s="80"/>
      <c r="F195" s="80"/>
      <c r="G195" s="80"/>
      <c r="H195" s="80"/>
      <c r="I195" s="80"/>
      <c r="J195" s="80"/>
      <c r="K195" s="80"/>
      <c r="L195" s="250"/>
      <c r="M195" s="79"/>
    </row>
    <row r="196" spans="1:13" x14ac:dyDescent="0.3">
      <c r="B196" s="80"/>
      <c r="C196" s="80"/>
      <c r="D196" s="80"/>
      <c r="E196" s="80"/>
      <c r="F196" s="80"/>
      <c r="G196" s="80"/>
      <c r="H196" s="80"/>
      <c r="I196" s="80"/>
      <c r="J196" s="80"/>
      <c r="K196" s="80"/>
      <c r="L196" s="247"/>
      <c r="M196" s="79" t="str">
        <f>A214</f>
        <v>Source: U.S. Census Bureau, ACS 06-10, 11-15, 16-20 (5-year Estimates), Table B25014</v>
      </c>
    </row>
    <row r="197" spans="1:13" ht="43.2" x14ac:dyDescent="0.3">
      <c r="B197" s="80"/>
      <c r="C197" s="80"/>
      <c r="D197" s="80"/>
      <c r="E197" s="80"/>
      <c r="F197" s="80"/>
      <c r="G197" s="80"/>
      <c r="H197" s="80"/>
      <c r="I197" s="80"/>
      <c r="J197" s="80"/>
      <c r="K197" s="80"/>
      <c r="L197" s="250"/>
      <c r="M197" s="79" t="s">
        <v>2420</v>
      </c>
    </row>
    <row r="198" spans="1:13" x14ac:dyDescent="0.3">
      <c r="B198" s="80"/>
      <c r="C198" s="80"/>
      <c r="D198" s="80"/>
      <c r="E198" s="80"/>
      <c r="F198" s="80"/>
      <c r="G198" s="80"/>
      <c r="H198" s="80"/>
      <c r="I198" s="80"/>
      <c r="J198" s="80"/>
      <c r="K198" s="80"/>
      <c r="L198" s="250"/>
      <c r="M198" s="90"/>
    </row>
    <row r="199" spans="1:13" x14ac:dyDescent="0.3">
      <c r="A199" s="1" t="s">
        <v>1566</v>
      </c>
      <c r="C199" s="96" t="s">
        <v>172</v>
      </c>
      <c r="D199" s="96"/>
      <c r="E199" s="96" t="s">
        <v>172</v>
      </c>
      <c r="F199" s="96"/>
      <c r="G199" s="96" t="s">
        <v>172</v>
      </c>
      <c r="H199" s="80"/>
      <c r="I199" s="80"/>
      <c r="J199" s="80"/>
      <c r="K199" s="80"/>
      <c r="L199" s="250"/>
      <c r="M199" s="59" t="s">
        <v>2428</v>
      </c>
    </row>
    <row r="200" spans="1:13" x14ac:dyDescent="0.3">
      <c r="A200" s="75"/>
      <c r="B200" s="49">
        <v>2010</v>
      </c>
      <c r="C200" s="58">
        <v>2010</v>
      </c>
      <c r="D200" s="58">
        <v>2015</v>
      </c>
      <c r="E200" s="58">
        <v>2015</v>
      </c>
      <c r="F200" s="58">
        <v>2020</v>
      </c>
      <c r="G200" s="58">
        <v>2020</v>
      </c>
      <c r="H200" s="80"/>
      <c r="I200" s="80"/>
      <c r="J200" s="80"/>
      <c r="K200" s="80"/>
      <c r="L200" s="250"/>
      <c r="M200" s="90"/>
    </row>
    <row r="201" spans="1:13" x14ac:dyDescent="0.3">
      <c r="A201" s="11" t="s">
        <v>167</v>
      </c>
      <c r="B201" s="14">
        <f>'Ref. ACS-5-YR'!B1049</f>
        <v>9246</v>
      </c>
      <c r="C201" s="53"/>
      <c r="D201" s="14">
        <f>'Ref. ACS-5-YR'!E1049</f>
        <v>9779</v>
      </c>
      <c r="E201" s="53"/>
      <c r="F201" s="14">
        <f>'Ref. ACS-5-YR'!H1049</f>
        <v>9244</v>
      </c>
      <c r="G201" s="53"/>
      <c r="H201" s="80"/>
      <c r="I201" s="80"/>
      <c r="J201" s="80"/>
      <c r="K201" s="80"/>
      <c r="L201" s="250"/>
      <c r="M201" s="90"/>
    </row>
    <row r="202" spans="1:13" x14ac:dyDescent="0.3">
      <c r="A202" s="7" t="s">
        <v>1536</v>
      </c>
      <c r="B202" s="100">
        <f>'Ref. ACS-5-YR'!B1050</f>
        <v>4851</v>
      </c>
      <c r="C202" s="101">
        <f>'Ref. ACS-5-YR'!C1050</f>
        <v>0.5246593121349773</v>
      </c>
      <c r="D202" s="100">
        <f>'Ref. ACS-5-YR'!E1050</f>
        <v>4696</v>
      </c>
      <c r="E202" s="101">
        <f>'Ref. ACS-5-YR'!F1050</f>
        <v>0.4802127006851416</v>
      </c>
      <c r="F202" s="100">
        <f>'Ref. ACS-5-YR'!H1050</f>
        <v>4298</v>
      </c>
      <c r="G202" s="101">
        <f>'Ref. ACS-5-YR'!I1050</f>
        <v>0.4649502379922108</v>
      </c>
      <c r="H202" s="80"/>
      <c r="I202" s="80"/>
      <c r="J202" s="80"/>
      <c r="K202" s="80"/>
      <c r="L202" s="250"/>
      <c r="M202" s="90"/>
    </row>
    <row r="203" spans="1:13" x14ac:dyDescent="0.3">
      <c r="A203" s="11" t="s">
        <v>1567</v>
      </c>
      <c r="B203" s="14">
        <f>'Ref. ACS-5-YR'!B1051</f>
        <v>3208</v>
      </c>
      <c r="C203" s="53">
        <f>B203/$B$202</f>
        <v>0.66130694702123272</v>
      </c>
      <c r="D203" s="14">
        <f>'Ref. ACS-5-YR'!E1051</f>
        <v>2739</v>
      </c>
      <c r="E203" s="53">
        <f>D203/$D$202</f>
        <v>0.58326235093696766</v>
      </c>
      <c r="F203" s="14">
        <f>'Ref. ACS-5-YR'!H1051</f>
        <v>2705</v>
      </c>
      <c r="G203" s="53">
        <f>F203/$F$202</f>
        <v>0.62936249418334111</v>
      </c>
      <c r="H203" s="80"/>
      <c r="I203" s="80"/>
      <c r="J203" s="80"/>
      <c r="K203" s="80"/>
      <c r="L203" s="250"/>
      <c r="M203" s="90"/>
    </row>
    <row r="204" spans="1:13" x14ac:dyDescent="0.3">
      <c r="A204" s="11" t="s">
        <v>1568</v>
      </c>
      <c r="B204" s="14">
        <f>'Ref. ACS-5-YR'!B1052</f>
        <v>1338</v>
      </c>
      <c r="C204" s="53">
        <f t="shared" ref="C204:C207" si="0">B204/$B$202</f>
        <v>0.27581941867656151</v>
      </c>
      <c r="D204" s="14">
        <f>'Ref. ACS-5-YR'!E1052</f>
        <v>1649</v>
      </c>
      <c r="E204" s="53">
        <f t="shared" ref="E204:E207" si="1">D204/$D$202</f>
        <v>0.35114991482112434</v>
      </c>
      <c r="F204" s="14">
        <f>'Ref. ACS-5-YR'!H1052</f>
        <v>1379</v>
      </c>
      <c r="G204" s="53">
        <f t="shared" ref="G204:G207" si="2">F204/$F$202</f>
        <v>0.32084690553745926</v>
      </c>
      <c r="H204" s="80"/>
      <c r="I204" s="80"/>
      <c r="J204" s="80"/>
      <c r="K204" s="80"/>
      <c r="L204" s="250"/>
      <c r="M204" s="90"/>
    </row>
    <row r="205" spans="1:13" x14ac:dyDescent="0.3">
      <c r="A205" s="11" t="s">
        <v>1569</v>
      </c>
      <c r="B205" s="14">
        <f>'Ref. ACS-5-YR'!B1053</f>
        <v>245</v>
      </c>
      <c r="C205" s="53">
        <f t="shared" si="0"/>
        <v>5.0505050505050504E-2</v>
      </c>
      <c r="D205" s="14">
        <f>'Ref. ACS-5-YR'!E1053</f>
        <v>210</v>
      </c>
      <c r="E205" s="53">
        <f t="shared" si="1"/>
        <v>4.4718909710391823E-2</v>
      </c>
      <c r="F205" s="14">
        <f>'Ref. ACS-5-YR'!H1053</f>
        <v>101</v>
      </c>
      <c r="G205" s="53">
        <f t="shared" si="2"/>
        <v>2.3499302000930665E-2</v>
      </c>
      <c r="H205" s="80"/>
      <c r="I205" s="80"/>
      <c r="J205" s="80"/>
      <c r="K205" s="80"/>
      <c r="L205" s="250"/>
      <c r="M205" s="90"/>
    </row>
    <row r="206" spans="1:13" x14ac:dyDescent="0.3">
      <c r="A206" s="11" t="s">
        <v>1570</v>
      </c>
      <c r="B206" s="14">
        <f>'Ref. ACS-5-YR'!B1054</f>
        <v>58</v>
      </c>
      <c r="C206" s="53">
        <f t="shared" si="0"/>
        <v>1.1956297670583385E-2</v>
      </c>
      <c r="D206" s="14">
        <f>'Ref. ACS-5-YR'!E1054</f>
        <v>96</v>
      </c>
      <c r="E206" s="53">
        <f t="shared" si="1"/>
        <v>2.0442930153321975E-2</v>
      </c>
      <c r="F206" s="14">
        <f>'Ref. ACS-5-YR'!H1054</f>
        <v>105</v>
      </c>
      <c r="G206" s="53">
        <f t="shared" si="2"/>
        <v>2.4429967426710098E-2</v>
      </c>
      <c r="H206" s="80"/>
      <c r="I206" s="80"/>
      <c r="J206" s="80"/>
      <c r="K206" s="80"/>
      <c r="L206" s="250"/>
      <c r="M206" s="90"/>
    </row>
    <row r="207" spans="1:13" x14ac:dyDescent="0.3">
      <c r="A207" s="11" t="s">
        <v>1571</v>
      </c>
      <c r="B207" s="14">
        <f>'Ref. ACS-5-YR'!B1055</f>
        <v>2</v>
      </c>
      <c r="C207" s="53">
        <f t="shared" si="0"/>
        <v>4.1228612657184083E-4</v>
      </c>
      <c r="D207" s="14">
        <f>'Ref. ACS-5-YR'!E1055</f>
        <v>2</v>
      </c>
      <c r="E207" s="53">
        <f t="shared" si="1"/>
        <v>4.2589437819420784E-4</v>
      </c>
      <c r="F207" s="14">
        <f>'Ref. ACS-5-YR'!H1055</f>
        <v>8</v>
      </c>
      <c r="G207" s="53">
        <f t="shared" si="2"/>
        <v>1.8613308515588647E-3</v>
      </c>
      <c r="H207" s="80"/>
      <c r="I207" s="80"/>
      <c r="J207" s="80"/>
      <c r="K207" s="80"/>
      <c r="L207" s="250"/>
      <c r="M207" s="90"/>
    </row>
    <row r="208" spans="1:13" x14ac:dyDescent="0.3">
      <c r="A208" s="7" t="s">
        <v>1539</v>
      </c>
      <c r="B208" s="100">
        <f>'Ref. ACS-5-YR'!B1056</f>
        <v>4395</v>
      </c>
      <c r="C208" s="101">
        <f>'Ref. ACS-5-YR'!C1056</f>
        <v>0.4753406878650227</v>
      </c>
      <c r="D208" s="100">
        <f>'Ref. ACS-5-YR'!E1056</f>
        <v>5083</v>
      </c>
      <c r="E208" s="101">
        <f>'Ref. ACS-5-YR'!F1056</f>
        <v>0.51978729931485834</v>
      </c>
      <c r="F208" s="100">
        <f>'Ref. ACS-5-YR'!H1056</f>
        <v>4946</v>
      </c>
      <c r="G208" s="101">
        <f>'Ref. ACS-5-YR'!I1056</f>
        <v>0.53504976200778886</v>
      </c>
      <c r="H208" s="80"/>
      <c r="I208" s="80"/>
      <c r="J208" s="80"/>
      <c r="K208" s="80"/>
      <c r="L208" s="250"/>
      <c r="M208" s="90"/>
    </row>
    <row r="209" spans="1:13" x14ac:dyDescent="0.3">
      <c r="A209" s="11" t="s">
        <v>1572</v>
      </c>
      <c r="B209" s="14">
        <f>'Ref. ACS-5-YR'!B1057</f>
        <v>1655</v>
      </c>
      <c r="C209" s="53">
        <f>B209/$B$208</f>
        <v>0.37656427758816835</v>
      </c>
      <c r="D209" s="14">
        <f>'Ref. ACS-5-YR'!E1057</f>
        <v>2130</v>
      </c>
      <c r="E209" s="53">
        <f>D209/$D$208</f>
        <v>0.41904387172929375</v>
      </c>
      <c r="F209" s="14">
        <f>'Ref. ACS-5-YR'!H1057</f>
        <v>1910</v>
      </c>
      <c r="G209" s="53">
        <f>F209/$F$208</f>
        <v>0.38617064294379294</v>
      </c>
      <c r="H209" s="80"/>
      <c r="I209" s="80"/>
      <c r="J209" s="80"/>
      <c r="K209" s="80"/>
      <c r="L209" s="250"/>
      <c r="M209" s="90"/>
    </row>
    <row r="210" spans="1:13" x14ac:dyDescent="0.3">
      <c r="A210" s="11" t="s">
        <v>1573</v>
      </c>
      <c r="B210" s="14">
        <f>'Ref. ACS-5-YR'!B1058</f>
        <v>2357</v>
      </c>
      <c r="C210" s="53">
        <f t="shared" ref="C210:C213" si="3">B210/$B$208</f>
        <v>0.53629124004550621</v>
      </c>
      <c r="D210" s="14">
        <f>'Ref. ACS-5-YR'!E1058</f>
        <v>2546</v>
      </c>
      <c r="E210" s="53">
        <f t="shared" ref="E210:E213" si="4">D210/$D$208</f>
        <v>0.50088530395435771</v>
      </c>
      <c r="F210" s="14">
        <f>'Ref. ACS-5-YR'!H1058</f>
        <v>2534</v>
      </c>
      <c r="G210" s="53">
        <f t="shared" ref="G210:G213" si="5">F210/$F$208</f>
        <v>0.51233319854427817</v>
      </c>
      <c r="H210" s="80"/>
      <c r="I210" s="80"/>
      <c r="J210" s="80"/>
      <c r="K210" s="80"/>
      <c r="L210" s="250"/>
      <c r="M210" s="90"/>
    </row>
    <row r="211" spans="1:13" x14ac:dyDescent="0.3">
      <c r="A211" s="11" t="s">
        <v>1574</v>
      </c>
      <c r="B211" s="14">
        <f>'Ref. ACS-5-YR'!B1059</f>
        <v>286</v>
      </c>
      <c r="C211" s="53">
        <f t="shared" si="3"/>
        <v>6.5073947667804319E-2</v>
      </c>
      <c r="D211" s="14">
        <f>'Ref. ACS-5-YR'!E1059</f>
        <v>311</v>
      </c>
      <c r="E211" s="53">
        <f t="shared" si="4"/>
        <v>6.1184339956718473E-2</v>
      </c>
      <c r="F211" s="14">
        <f>'Ref. ACS-5-YR'!H1059</f>
        <v>364</v>
      </c>
      <c r="G211" s="53">
        <f t="shared" si="5"/>
        <v>7.3594824100283063E-2</v>
      </c>
      <c r="H211" s="80"/>
      <c r="I211" s="80"/>
      <c r="J211" s="80"/>
      <c r="K211" s="80"/>
      <c r="L211" s="250"/>
      <c r="M211" s="90"/>
    </row>
    <row r="212" spans="1:13" x14ac:dyDescent="0.3">
      <c r="A212" s="11" t="s">
        <v>1575</v>
      </c>
      <c r="B212" s="14">
        <f>'Ref. ACS-5-YR'!B1060</f>
        <v>61</v>
      </c>
      <c r="C212" s="53">
        <f t="shared" si="3"/>
        <v>1.3879408418657566E-2</v>
      </c>
      <c r="D212" s="14">
        <f>'Ref. ACS-5-YR'!E1060</f>
        <v>92</v>
      </c>
      <c r="E212" s="53">
        <f t="shared" si="4"/>
        <v>1.8099547511312219E-2</v>
      </c>
      <c r="F212" s="14">
        <f>'Ref. ACS-5-YR'!H1060</f>
        <v>127</v>
      </c>
      <c r="G212" s="53">
        <f t="shared" si="5"/>
        <v>2.5677315002021837E-2</v>
      </c>
      <c r="H212" s="80"/>
      <c r="I212" s="80"/>
      <c r="J212" s="80"/>
      <c r="K212" s="80"/>
      <c r="M212" s="79"/>
    </row>
    <row r="213" spans="1:13" x14ac:dyDescent="0.3">
      <c r="A213" s="11" t="s">
        <v>1576</v>
      </c>
      <c r="B213" s="14">
        <f>'Ref. ACS-5-YR'!B1061</f>
        <v>36</v>
      </c>
      <c r="C213" s="53">
        <f t="shared" si="3"/>
        <v>8.1911262798634813E-3</v>
      </c>
      <c r="D213" s="14">
        <f>'Ref. ACS-5-YR'!E1061</f>
        <v>4</v>
      </c>
      <c r="E213" s="53">
        <f t="shared" si="4"/>
        <v>7.8693684831792243E-4</v>
      </c>
      <c r="F213" s="14">
        <f>'Ref. ACS-5-YR'!H1061</f>
        <v>11</v>
      </c>
      <c r="G213" s="53">
        <f t="shared" si="5"/>
        <v>2.2240194096239383E-3</v>
      </c>
      <c r="H213" s="80"/>
    </row>
    <row r="214" spans="1:13" x14ac:dyDescent="0.3">
      <c r="A214" t="s">
        <v>1577</v>
      </c>
      <c r="M214" s="40" t="str">
        <f>A214</f>
        <v>Source: U.S. Census Bureau, ACS 06-10, 11-15, 16-20 (5-year Estimates), Table B25014</v>
      </c>
    </row>
    <row r="215" spans="1:13" ht="43.2" x14ac:dyDescent="0.3">
      <c r="M215" s="79" t="s">
        <v>2420</v>
      </c>
    </row>
    <row r="217" spans="1:13" x14ac:dyDescent="0.3">
      <c r="A217" s="1" t="s">
        <v>1578</v>
      </c>
      <c r="M217" s="59" t="s">
        <v>1579</v>
      </c>
    </row>
    <row r="218" spans="1:13" ht="28.95" customHeight="1" x14ac:dyDescent="0.3">
      <c r="A218" s="46" t="s">
        <v>165</v>
      </c>
      <c r="B218" s="58" t="str">
        <f>B3</f>
        <v>Unincorporated Kings County</v>
      </c>
      <c r="C218" s="58" t="s">
        <v>172</v>
      </c>
      <c r="D218" s="58" t="str">
        <f>B4</f>
        <v>Kings County</v>
      </c>
      <c r="E218" s="58" t="s">
        <v>172</v>
      </c>
      <c r="F218" s="58" t="s">
        <v>166</v>
      </c>
      <c r="G218" s="58" t="s">
        <v>172</v>
      </c>
      <c r="H218" s="56"/>
      <c r="I218" s="56"/>
      <c r="J218" s="56"/>
      <c r="K218" s="56"/>
      <c r="M218" s="35"/>
    </row>
    <row r="219" spans="1:13" x14ac:dyDescent="0.3">
      <c r="A219" s="7" t="s">
        <v>1493</v>
      </c>
      <c r="B219" s="14">
        <f>'Ref. ACS-5-YR'!H1145</f>
        <v>9244</v>
      </c>
      <c r="C219" s="53"/>
      <c r="D219" s="14">
        <f>'Ref. ACS-5-YR'!R1145</f>
        <v>43604</v>
      </c>
      <c r="E219" s="53"/>
      <c r="F219" s="14">
        <f>'Ref. ACS-5-YR'!AB1145</f>
        <v>13103114</v>
      </c>
      <c r="G219" s="53"/>
      <c r="H219" s="52"/>
      <c r="I219" s="52"/>
      <c r="J219" s="52"/>
      <c r="K219" s="52"/>
    </row>
    <row r="220" spans="1:13" x14ac:dyDescent="0.3">
      <c r="A220" s="11" t="s">
        <v>1364</v>
      </c>
      <c r="B220" s="14">
        <f>'Ref. ACS-5-YR'!H1146</f>
        <v>4298</v>
      </c>
      <c r="C220" s="53">
        <f>'Ref. ACS-5-YR'!I1146</f>
        <v>0.4649502379922108</v>
      </c>
      <c r="D220" s="14">
        <f>'Ref. ACS-5-YR'!R1146</f>
        <v>23368</v>
      </c>
      <c r="E220" s="53">
        <f>'Ref. ACS-5-YR'!S1146</f>
        <v>0.53591413631776896</v>
      </c>
      <c r="F220" s="14">
        <f>'Ref. ACS-5-YR'!AB1146</f>
        <v>7241318</v>
      </c>
      <c r="G220" s="53">
        <f>'Ref. ACS-5-YR'!AC1146</f>
        <v>0.55300000000000005</v>
      </c>
      <c r="H220" s="52"/>
      <c r="I220" s="52"/>
      <c r="J220" s="52"/>
      <c r="K220" s="52"/>
      <c r="L220" s="251"/>
    </row>
    <row r="221" spans="1:13" x14ac:dyDescent="0.3">
      <c r="A221" s="11" t="s">
        <v>1368</v>
      </c>
      <c r="B221" s="14">
        <f>'Ref. ACS-5-YR'!H1153</f>
        <v>4946</v>
      </c>
      <c r="C221" s="53">
        <f>'Ref. ACS-5-YR'!I1153</f>
        <v>0.53504976200778886</v>
      </c>
      <c r="D221" s="14">
        <f>'Ref. ACS-5-YR'!R1153</f>
        <v>20236</v>
      </c>
      <c r="E221" s="53">
        <f>'Ref. ACS-5-YR'!S1153</f>
        <v>0.46408586368223098</v>
      </c>
      <c r="F221" s="14">
        <f>'Ref. ACS-5-YR'!AB1153</f>
        <v>5861796</v>
      </c>
      <c r="G221" s="53">
        <f>'Ref. ACS-5-YR'!AC1153</f>
        <v>0.44700000000000001</v>
      </c>
      <c r="H221" s="52"/>
      <c r="I221" s="52"/>
      <c r="J221" s="52"/>
      <c r="K221" s="52"/>
      <c r="L221" s="250"/>
    </row>
    <row r="222" spans="1:13" x14ac:dyDescent="0.3">
      <c r="A222" t="s">
        <v>1580</v>
      </c>
      <c r="L222" s="250"/>
    </row>
    <row r="223" spans="1:13" x14ac:dyDescent="0.3">
      <c r="L223" s="250"/>
    </row>
    <row r="224" spans="1:13" x14ac:dyDescent="0.3">
      <c r="A224" s="1" t="s">
        <v>1581</v>
      </c>
      <c r="L224" s="250"/>
    </row>
    <row r="225" spans="1:13" x14ac:dyDescent="0.3">
      <c r="A225" s="75"/>
      <c r="B225" s="84" t="s">
        <v>1582</v>
      </c>
      <c r="C225" s="84" t="s">
        <v>1583</v>
      </c>
      <c r="D225" s="84" t="s">
        <v>1584</v>
      </c>
      <c r="E225" s="84" t="s">
        <v>1585</v>
      </c>
      <c r="F225" s="84">
        <v>2020</v>
      </c>
      <c r="H225" s="50"/>
      <c r="I225" s="50"/>
      <c r="J225" s="50"/>
      <c r="K225" s="50"/>
      <c r="L225" s="250"/>
    </row>
    <row r="226" spans="1:13" x14ac:dyDescent="0.3">
      <c r="A226" s="7" t="s">
        <v>1493</v>
      </c>
      <c r="B226" s="14">
        <f>B227+B229</f>
        <v>19997</v>
      </c>
      <c r="C226" s="14">
        <f>C227+C229</f>
        <v>9438</v>
      </c>
      <c r="D226" s="14">
        <f>D227+D229</f>
        <v>9340</v>
      </c>
      <c r="E226" s="14">
        <f>E227+E229</f>
        <v>9729</v>
      </c>
      <c r="F226" s="14">
        <f>'Ref. ACS-5-YR'!H1145</f>
        <v>9244</v>
      </c>
      <c r="H226" s="2"/>
      <c r="I226" s="2"/>
      <c r="J226" s="2"/>
      <c r="K226" s="2"/>
      <c r="L226" s="250"/>
    </row>
    <row r="227" spans="1:13" x14ac:dyDescent="0.3">
      <c r="A227" s="11" t="s">
        <v>1364</v>
      </c>
      <c r="B227" s="14">
        <f>'Ref. DC-1980'!B22</f>
        <v>9207</v>
      </c>
      <c r="C227" s="14">
        <f>'Ref. DC-1990'!B15</f>
        <v>4748</v>
      </c>
      <c r="D227" s="14">
        <f>'Ref. DC-2000'!B44</f>
        <v>4950</v>
      </c>
      <c r="E227" s="14">
        <f>'Ref. DC-2010'!B52+'Ref. DC-2010'!B53</f>
        <v>4936</v>
      </c>
      <c r="F227" s="14">
        <f>'Ref. ACS-5-YR'!H1146</f>
        <v>4298</v>
      </c>
      <c r="H227" s="2"/>
      <c r="I227" s="2"/>
      <c r="J227" s="2"/>
      <c r="K227" s="2"/>
      <c r="L227" s="250"/>
    </row>
    <row r="228" spans="1:13" x14ac:dyDescent="0.3">
      <c r="A228" s="11" t="s">
        <v>1379</v>
      </c>
      <c r="B228" s="53">
        <f>B227/(B227+B229)</f>
        <v>0.46041906285942891</v>
      </c>
      <c r="C228" s="53">
        <f>C227/(C227+C229)</f>
        <v>0.50307268489086676</v>
      </c>
      <c r="D228" s="53">
        <f>D227/(D227+D229)</f>
        <v>0.52997858672376874</v>
      </c>
      <c r="E228" s="53">
        <f>E227/(E227+E229)</f>
        <v>0.50734916229828353</v>
      </c>
      <c r="F228" s="53">
        <f>F227/(F227+F229)</f>
        <v>0.46495023799221119</v>
      </c>
      <c r="H228" s="52"/>
      <c r="I228" s="52"/>
      <c r="J228" s="52"/>
      <c r="K228" s="52"/>
      <c r="L228" s="250"/>
    </row>
    <row r="229" spans="1:13" x14ac:dyDescent="0.3">
      <c r="A229" s="11" t="s">
        <v>1368</v>
      </c>
      <c r="B229" s="14">
        <f>'Ref. DC-1980'!B21</f>
        <v>10790</v>
      </c>
      <c r="C229" s="14">
        <f>'Ref. DC-1990'!B16</f>
        <v>4690</v>
      </c>
      <c r="D229" s="14">
        <f>'Ref. DC-2000'!B45</f>
        <v>4390</v>
      </c>
      <c r="E229" s="14">
        <f>'Ref. DC-2010'!B54</f>
        <v>4793</v>
      </c>
      <c r="F229" s="14">
        <f>'Ref. ACS-5-YR'!H1153</f>
        <v>4946</v>
      </c>
      <c r="H229" s="2"/>
      <c r="I229" s="2"/>
      <c r="J229" s="2"/>
      <c r="K229" s="2"/>
      <c r="L229" s="250"/>
    </row>
    <row r="230" spans="1:13" x14ac:dyDescent="0.3">
      <c r="A230" s="11" t="s">
        <v>1371</v>
      </c>
      <c r="B230" s="53">
        <f>B229/(B229+B227)</f>
        <v>0.53958093714057109</v>
      </c>
      <c r="C230" s="53">
        <f>C229/(C229+C227)</f>
        <v>0.49692731510913329</v>
      </c>
      <c r="D230" s="53">
        <f>D229/(D229+D227)</f>
        <v>0.47002141327623126</v>
      </c>
      <c r="E230" s="53">
        <f>E229/(E229+E227)</f>
        <v>0.49265083770171653</v>
      </c>
      <c r="F230" s="53">
        <f>F229/(F229+F227)</f>
        <v>0.53504976200778886</v>
      </c>
      <c r="H230" s="52"/>
      <c r="I230" s="52"/>
      <c r="J230" s="52"/>
      <c r="K230" s="52"/>
      <c r="L230" s="250"/>
    </row>
    <row r="231" spans="1:13" x14ac:dyDescent="0.3">
      <c r="A231" t="s">
        <v>1586</v>
      </c>
      <c r="L231" s="250"/>
    </row>
    <row r="232" spans="1:13" ht="28.8" x14ac:dyDescent="0.3">
      <c r="L232" s="250"/>
      <c r="M232" s="40" t="str">
        <f>A231</f>
        <v>Source: U.S. Census Bureau, Census 1980(SF1), 1990(SF1), 2000(SF1); ACS 16-20 (5-year Estimates), Table B25042</v>
      </c>
    </row>
    <row r="233" spans="1:13" ht="57.6" x14ac:dyDescent="0.3">
      <c r="L233" s="250"/>
      <c r="M233" s="79" t="s">
        <v>2422</v>
      </c>
    </row>
    <row r="234" spans="1:13" x14ac:dyDescent="0.3">
      <c r="L234" s="250"/>
      <c r="M234" s="91"/>
    </row>
    <row r="235" spans="1:13" x14ac:dyDescent="0.3">
      <c r="A235" s="1" t="s">
        <v>1587</v>
      </c>
      <c r="C235" s="96" t="s">
        <v>172</v>
      </c>
      <c r="D235" s="96"/>
      <c r="E235" s="96" t="s">
        <v>172</v>
      </c>
      <c r="F235" s="96"/>
      <c r="G235" s="96" t="s">
        <v>172</v>
      </c>
      <c r="L235" s="250"/>
      <c r="M235" s="59" t="s">
        <v>1588</v>
      </c>
    </row>
    <row r="236" spans="1:13" ht="28.95" customHeight="1" x14ac:dyDescent="0.3">
      <c r="A236" s="75"/>
      <c r="B236" s="58" t="str">
        <f>B3</f>
        <v>Unincorporated Kings County</v>
      </c>
      <c r="C236" s="58" t="str">
        <f>B3</f>
        <v>Unincorporated Kings County</v>
      </c>
      <c r="D236" s="58" t="str">
        <f>B4</f>
        <v>Kings County</v>
      </c>
      <c r="E236" s="58" t="str">
        <f>B4</f>
        <v>Kings County</v>
      </c>
      <c r="F236" s="58" t="s">
        <v>166</v>
      </c>
      <c r="G236" s="58" t="s">
        <v>166</v>
      </c>
      <c r="H236" s="56"/>
      <c r="I236" s="56"/>
      <c r="J236" s="56"/>
      <c r="K236" s="56"/>
      <c r="L236" s="250"/>
    </row>
    <row r="237" spans="1:13" x14ac:dyDescent="0.3">
      <c r="A237" s="11" t="s">
        <v>173</v>
      </c>
      <c r="B237" s="14">
        <f>'Ref. ACS-5-YR'!H1145</f>
        <v>9244</v>
      </c>
      <c r="C237" s="53"/>
      <c r="D237" s="14">
        <f>'Ref. ACS-5-YR'!R1145</f>
        <v>43604</v>
      </c>
      <c r="E237" s="53"/>
      <c r="F237" s="14">
        <f>'Ref. ACS-5-YR'!AB1145</f>
        <v>13103114</v>
      </c>
      <c r="G237" s="53"/>
      <c r="H237" s="52"/>
      <c r="I237" s="52"/>
      <c r="J237" s="52"/>
      <c r="K237" s="52"/>
      <c r="L237" s="250"/>
    </row>
    <row r="238" spans="1:13" x14ac:dyDescent="0.3">
      <c r="A238" s="7" t="s">
        <v>1589</v>
      </c>
      <c r="B238" s="100">
        <f t="shared" ref="B238:G243" si="6">B245+B252</f>
        <v>44</v>
      </c>
      <c r="C238" s="101">
        <f t="shared" si="6"/>
        <v>4.7598442232799649E-3</v>
      </c>
      <c r="D238" s="100">
        <f t="shared" si="6"/>
        <v>641</v>
      </c>
      <c r="E238" s="101">
        <f t="shared" si="6"/>
        <v>1.4700486193927161E-2</v>
      </c>
      <c r="F238" s="100">
        <f t="shared" si="6"/>
        <v>547466</v>
      </c>
      <c r="G238" s="101">
        <f t="shared" si="6"/>
        <v>4.1999999999999996E-2</v>
      </c>
      <c r="H238" s="52"/>
      <c r="I238" s="52"/>
      <c r="J238" s="52"/>
      <c r="K238" s="52"/>
      <c r="L238" s="250"/>
    </row>
    <row r="239" spans="1:13" x14ac:dyDescent="0.3">
      <c r="A239" s="7" t="s">
        <v>1590</v>
      </c>
      <c r="B239" s="100">
        <f t="shared" si="6"/>
        <v>153</v>
      </c>
      <c r="C239" s="101">
        <f t="shared" si="6"/>
        <v>1.6551276503678061E-2</v>
      </c>
      <c r="D239" s="100">
        <f t="shared" si="6"/>
        <v>2111</v>
      </c>
      <c r="E239" s="101">
        <f t="shared" si="6"/>
        <v>4.8412989633978533E-2</v>
      </c>
      <c r="F239" s="100">
        <f t="shared" si="6"/>
        <v>1686731</v>
      </c>
      <c r="G239" s="101">
        <f t="shared" si="6"/>
        <v>0.128</v>
      </c>
      <c r="H239" s="52"/>
      <c r="I239" s="52"/>
      <c r="J239" s="52"/>
      <c r="K239" s="52"/>
      <c r="L239" s="250"/>
    </row>
    <row r="240" spans="1:13" x14ac:dyDescent="0.3">
      <c r="A240" s="7" t="s">
        <v>1591</v>
      </c>
      <c r="B240" s="100">
        <f t="shared" si="6"/>
        <v>2076</v>
      </c>
      <c r="C240" s="101">
        <f t="shared" si="6"/>
        <v>0.22457810471657291</v>
      </c>
      <c r="D240" s="100">
        <f t="shared" si="6"/>
        <v>9885</v>
      </c>
      <c r="E240" s="101">
        <f t="shared" si="6"/>
        <v>0.22669938537748829</v>
      </c>
      <c r="F240" s="100">
        <f t="shared" si="6"/>
        <v>3527970</v>
      </c>
      <c r="G240" s="101">
        <f t="shared" si="6"/>
        <v>0.26900000000000002</v>
      </c>
      <c r="H240" s="52"/>
      <c r="I240" s="52"/>
      <c r="J240" s="52"/>
      <c r="K240" s="52"/>
      <c r="L240" s="250"/>
    </row>
    <row r="241" spans="1:12" x14ac:dyDescent="0.3">
      <c r="A241" s="7" t="s">
        <v>1592</v>
      </c>
      <c r="B241" s="100">
        <f t="shared" si="6"/>
        <v>4768</v>
      </c>
      <c r="C241" s="101">
        <f t="shared" si="6"/>
        <v>0.51579402855906542</v>
      </c>
      <c r="D241" s="100">
        <f t="shared" si="6"/>
        <v>21922</v>
      </c>
      <c r="E241" s="101">
        <f t="shared" si="6"/>
        <v>0.502752041097147</v>
      </c>
      <c r="F241" s="100">
        <f t="shared" si="6"/>
        <v>4418085</v>
      </c>
      <c r="G241" s="101">
        <f t="shared" si="6"/>
        <v>0.33699999999999997</v>
      </c>
      <c r="H241" s="52"/>
      <c r="I241" s="52"/>
      <c r="J241" s="52"/>
      <c r="K241" s="52"/>
      <c r="L241" s="250"/>
    </row>
    <row r="242" spans="1:12" x14ac:dyDescent="0.3">
      <c r="A242" s="7" t="s">
        <v>1593</v>
      </c>
      <c r="B242" s="100">
        <f t="shared" si="6"/>
        <v>1901</v>
      </c>
      <c r="C242" s="101">
        <f t="shared" si="6"/>
        <v>0.20564690610125486</v>
      </c>
      <c r="D242" s="100">
        <f t="shared" si="6"/>
        <v>8054</v>
      </c>
      <c r="E242" s="101">
        <f t="shared" si="6"/>
        <v>0.18470782497018623</v>
      </c>
      <c r="F242" s="100">
        <f t="shared" si="6"/>
        <v>2336619</v>
      </c>
      <c r="G242" s="101">
        <f t="shared" si="6"/>
        <v>0.17799999999999999</v>
      </c>
      <c r="H242" s="52"/>
      <c r="I242" s="52"/>
      <c r="J242" s="52"/>
      <c r="K242" s="52"/>
    </row>
    <row r="243" spans="1:12" x14ac:dyDescent="0.3">
      <c r="A243" s="7" t="s">
        <v>1594</v>
      </c>
      <c r="B243" s="100">
        <f t="shared" si="6"/>
        <v>302</v>
      </c>
      <c r="C243" s="101">
        <f t="shared" si="6"/>
        <v>3.2669839896148856E-2</v>
      </c>
      <c r="D243" s="100">
        <f t="shared" si="6"/>
        <v>991</v>
      </c>
      <c r="E243" s="101">
        <f t="shared" si="6"/>
        <v>2.2727272727272724E-2</v>
      </c>
      <c r="F243" s="100">
        <f t="shared" si="6"/>
        <v>586243</v>
      </c>
      <c r="G243" s="101">
        <f t="shared" si="6"/>
        <v>4.3999999999999997E-2</v>
      </c>
      <c r="H243" s="52"/>
      <c r="I243" s="52"/>
      <c r="J243" s="52"/>
      <c r="K243" s="52"/>
    </row>
    <row r="244" spans="1:12" x14ac:dyDescent="0.3">
      <c r="A244" s="11" t="s">
        <v>1595</v>
      </c>
      <c r="B244" s="14">
        <f>'Ref. ACS-5-YR'!H1146</f>
        <v>4298</v>
      </c>
      <c r="C244" s="53">
        <f>'Ref. ACS-5-YR'!I1146</f>
        <v>0.4649502379922108</v>
      </c>
      <c r="D244" s="14">
        <f>'Ref. ACS-5-YR'!R1146</f>
        <v>23368</v>
      </c>
      <c r="E244" s="53">
        <f>'Ref. ACS-5-YR'!S1146</f>
        <v>0.53591413631776896</v>
      </c>
      <c r="F244" s="14">
        <f>'Ref. ACS-5-YR'!AB1146</f>
        <v>7241318</v>
      </c>
      <c r="G244" s="53">
        <f>'Ref. ACS-5-YR'!AC1146</f>
        <v>0.55300000000000005</v>
      </c>
      <c r="H244" s="52"/>
      <c r="I244" s="52"/>
      <c r="J244" s="52"/>
      <c r="K244" s="52"/>
    </row>
    <row r="245" spans="1:12" x14ac:dyDescent="0.3">
      <c r="A245" s="11" t="s">
        <v>1596</v>
      </c>
      <c r="B245" s="14">
        <f>'Ref. ACS-5-YR'!H1147</f>
        <v>21</v>
      </c>
      <c r="C245" s="53">
        <f>'Ref. ACS-5-YR'!I1147</f>
        <v>2.2717438338381653E-3</v>
      </c>
      <c r="D245" s="14">
        <f>'Ref. ACS-5-YR'!R1147</f>
        <v>129</v>
      </c>
      <c r="E245" s="53">
        <f>'Ref. ACS-5-YR'!S1147</f>
        <v>2.9584441794330797E-3</v>
      </c>
      <c r="F245" s="14">
        <f>'Ref. ACS-5-YR'!AB1147</f>
        <v>50963</v>
      </c>
      <c r="G245" s="53">
        <f>'Ref. ACS-5-YR'!AC1147</f>
        <v>4.0000000000000001E-3</v>
      </c>
      <c r="H245" s="52"/>
      <c r="I245" s="52"/>
      <c r="J245" s="52"/>
      <c r="K245" s="52"/>
      <c r="L245" s="251"/>
    </row>
    <row r="246" spans="1:12" x14ac:dyDescent="0.3">
      <c r="A246" s="11" t="s">
        <v>1597</v>
      </c>
      <c r="B246" s="14">
        <f>'Ref. ACS-5-YR'!H1148</f>
        <v>9</v>
      </c>
      <c r="C246" s="53">
        <f>'Ref. ACS-5-YR'!I1148</f>
        <v>9.736045002163566E-4</v>
      </c>
      <c r="D246" s="14">
        <f>'Ref. ACS-5-YR'!R1148</f>
        <v>72</v>
      </c>
      <c r="E246" s="53">
        <f>'Ref. ACS-5-YR'!S1148</f>
        <v>1.6512246582882305E-3</v>
      </c>
      <c r="F246" s="14">
        <f>'Ref. ACS-5-YR'!AB1148</f>
        <v>173846</v>
      </c>
      <c r="G246" s="53">
        <f>'Ref. ACS-5-YR'!AC1148</f>
        <v>1.2999999999999999E-2</v>
      </c>
      <c r="H246" s="52"/>
      <c r="I246" s="52"/>
      <c r="J246" s="52"/>
      <c r="K246" s="52"/>
      <c r="L246" s="264"/>
    </row>
    <row r="247" spans="1:12" x14ac:dyDescent="0.3">
      <c r="A247" s="11" t="s">
        <v>1598</v>
      </c>
      <c r="B247" s="14">
        <f>'Ref. ACS-5-YR'!H1149</f>
        <v>483</v>
      </c>
      <c r="C247" s="53">
        <f>'Ref. ACS-5-YR'!I1149</f>
        <v>5.2250108178277799E-2</v>
      </c>
      <c r="D247" s="14">
        <f>'Ref. ACS-5-YR'!R1149</f>
        <v>2096</v>
      </c>
      <c r="E247" s="53">
        <f>'Ref. ACS-5-YR'!S1149</f>
        <v>4.8068984496835152E-2</v>
      </c>
      <c r="F247" s="14">
        <f>'Ref. ACS-5-YR'!AB1149</f>
        <v>1307148</v>
      </c>
      <c r="G247" s="53">
        <f>'Ref. ACS-5-YR'!AC1149</f>
        <v>0.1</v>
      </c>
      <c r="H247" s="52"/>
      <c r="I247" s="52"/>
      <c r="J247" s="52"/>
      <c r="K247" s="52"/>
      <c r="L247" s="250"/>
    </row>
    <row r="248" spans="1:12" x14ac:dyDescent="0.3">
      <c r="A248" s="11" t="s">
        <v>1599</v>
      </c>
      <c r="B248" s="14">
        <f>'Ref. ACS-5-YR'!H1150</f>
        <v>2434</v>
      </c>
      <c r="C248" s="53">
        <f>'Ref. ACS-5-YR'!I1150</f>
        <v>0.26330592816962356</v>
      </c>
      <c r="D248" s="14">
        <f>'Ref. ACS-5-YR'!R1150</f>
        <v>13990</v>
      </c>
      <c r="E248" s="53">
        <f>'Ref. ACS-5-YR'!S1150</f>
        <v>0.32084212457572697</v>
      </c>
      <c r="F248" s="14">
        <f>'Ref. ACS-5-YR'!AB1150</f>
        <v>3228533</v>
      </c>
      <c r="G248" s="53">
        <f>'Ref. ACS-5-YR'!AC1150</f>
        <v>0.246</v>
      </c>
      <c r="H248" s="52"/>
      <c r="I248" s="52"/>
      <c r="J248" s="52"/>
      <c r="K248" s="52"/>
      <c r="L248" s="250"/>
    </row>
    <row r="249" spans="1:12" x14ac:dyDescent="0.3">
      <c r="A249" s="11" t="s">
        <v>1600</v>
      </c>
      <c r="B249" s="14">
        <f>'Ref. ACS-5-YR'!H1151</f>
        <v>1119</v>
      </c>
      <c r="C249" s="53">
        <f>'Ref. ACS-5-YR'!I1151</f>
        <v>0.12105149286023366</v>
      </c>
      <c r="D249" s="14">
        <f>'Ref. ACS-5-YR'!R1151</f>
        <v>6241</v>
      </c>
      <c r="E249" s="53">
        <f>'Ref. ACS-5-YR'!S1151</f>
        <v>0.1431290707274562</v>
      </c>
      <c r="F249" s="14">
        <f>'Ref. ACS-5-YR'!AB1151</f>
        <v>1964487</v>
      </c>
      <c r="G249" s="53">
        <f>'Ref. ACS-5-YR'!AC1151</f>
        <v>0.15</v>
      </c>
      <c r="H249" s="52"/>
      <c r="I249" s="52"/>
      <c r="J249" s="52"/>
      <c r="K249" s="52"/>
      <c r="L249" s="264"/>
    </row>
    <row r="250" spans="1:12" x14ac:dyDescent="0.3">
      <c r="A250" s="11" t="s">
        <v>1601</v>
      </c>
      <c r="B250" s="14">
        <f>'Ref. ACS-5-YR'!H1152</f>
        <v>232</v>
      </c>
      <c r="C250" s="53">
        <f>'Ref. ACS-5-YR'!I1152</f>
        <v>2.5097360450021637E-2</v>
      </c>
      <c r="D250" s="14">
        <f>'Ref. ACS-5-YR'!R1152</f>
        <v>840</v>
      </c>
      <c r="E250" s="53">
        <f>'Ref. ACS-5-YR'!S1152</f>
        <v>1.9264287680029354E-2</v>
      </c>
      <c r="F250" s="14">
        <f>'Ref. ACS-5-YR'!AB1152</f>
        <v>516341</v>
      </c>
      <c r="G250" s="53">
        <f>'Ref. ACS-5-YR'!AC1152</f>
        <v>3.9E-2</v>
      </c>
      <c r="H250" s="52"/>
      <c r="I250" s="52"/>
      <c r="J250" s="52"/>
      <c r="K250" s="52"/>
      <c r="L250" s="250"/>
    </row>
    <row r="251" spans="1:12" x14ac:dyDescent="0.3">
      <c r="A251" s="11" t="s">
        <v>1602</v>
      </c>
      <c r="B251" s="14">
        <f>'Ref. ACS-5-YR'!H1153</f>
        <v>4946</v>
      </c>
      <c r="C251" s="53">
        <f>'Ref. ACS-5-YR'!I1153</f>
        <v>0.53504976200778886</v>
      </c>
      <c r="D251" s="14">
        <f>'Ref. ACS-5-YR'!R1153</f>
        <v>20236</v>
      </c>
      <c r="E251" s="53">
        <f>'Ref. ACS-5-YR'!S1153</f>
        <v>0.46408586368223098</v>
      </c>
      <c r="F251" s="14">
        <f>'Ref. ACS-5-YR'!AB1153</f>
        <v>5861796</v>
      </c>
      <c r="G251" s="53">
        <f>'Ref. ACS-5-YR'!AC1153</f>
        <v>0.44700000000000001</v>
      </c>
      <c r="H251" s="52"/>
      <c r="I251" s="52"/>
      <c r="J251" s="52"/>
      <c r="K251" s="52"/>
      <c r="L251" s="250"/>
    </row>
    <row r="252" spans="1:12" x14ac:dyDescent="0.3">
      <c r="A252" s="11" t="s">
        <v>1603</v>
      </c>
      <c r="B252" s="14">
        <f>'Ref. ACS-5-YR'!H1154</f>
        <v>23</v>
      </c>
      <c r="C252" s="53">
        <f>'Ref. ACS-5-YR'!I1154</f>
        <v>2.4881003894418E-3</v>
      </c>
      <c r="D252" s="14">
        <f>'Ref. ACS-5-YR'!R1154</f>
        <v>512</v>
      </c>
      <c r="E252" s="53">
        <f>'Ref. ACS-5-YR'!S1154</f>
        <v>1.1742042014494082E-2</v>
      </c>
      <c r="F252" s="14">
        <f>'Ref. ACS-5-YR'!AB1154</f>
        <v>496503</v>
      </c>
      <c r="G252" s="53">
        <f>'Ref. ACS-5-YR'!AC1154</f>
        <v>3.7999999999999999E-2</v>
      </c>
      <c r="H252" s="52"/>
      <c r="I252" s="52"/>
      <c r="J252" s="52"/>
      <c r="K252" s="52"/>
      <c r="L252" s="264"/>
    </row>
    <row r="253" spans="1:12" x14ac:dyDescent="0.3">
      <c r="A253" s="11" t="s">
        <v>1604</v>
      </c>
      <c r="B253" s="14">
        <f>'Ref. ACS-5-YR'!H1155</f>
        <v>144</v>
      </c>
      <c r="C253" s="53">
        <f>'Ref. ACS-5-YR'!I1155</f>
        <v>1.5577672003461706E-2</v>
      </c>
      <c r="D253" s="14">
        <f>'Ref. ACS-5-YR'!R1155</f>
        <v>2039</v>
      </c>
      <c r="E253" s="53">
        <f>'Ref. ACS-5-YR'!S1155</f>
        <v>4.6761764975690304E-2</v>
      </c>
      <c r="F253" s="14">
        <f>'Ref. ACS-5-YR'!AB1155</f>
        <v>1512885</v>
      </c>
      <c r="G253" s="53">
        <f>'Ref. ACS-5-YR'!AC1155</f>
        <v>0.115</v>
      </c>
      <c r="H253" s="52"/>
      <c r="I253" s="52"/>
      <c r="J253" s="52"/>
      <c r="K253" s="52"/>
      <c r="L253" s="250"/>
    </row>
    <row r="254" spans="1:12" x14ac:dyDescent="0.3">
      <c r="A254" s="11" t="s">
        <v>1605</v>
      </c>
      <c r="B254" s="14">
        <f>'Ref. ACS-5-YR'!H1156</f>
        <v>1593</v>
      </c>
      <c r="C254" s="53">
        <f>'Ref. ACS-5-YR'!I1156</f>
        <v>0.17232799653829511</v>
      </c>
      <c r="D254" s="14">
        <f>'Ref. ACS-5-YR'!R1156</f>
        <v>7789</v>
      </c>
      <c r="E254" s="53">
        <f>'Ref. ACS-5-YR'!S1156</f>
        <v>0.17863040088065316</v>
      </c>
      <c r="F254" s="14">
        <f>'Ref. ACS-5-YR'!AB1156</f>
        <v>2220822</v>
      </c>
      <c r="G254" s="53">
        <f>'Ref. ACS-5-YR'!AC1156</f>
        <v>0.16900000000000001</v>
      </c>
      <c r="H254" s="52"/>
      <c r="I254" s="52"/>
      <c r="J254" s="52"/>
      <c r="K254" s="52"/>
      <c r="L254" s="250"/>
    </row>
    <row r="255" spans="1:12" x14ac:dyDescent="0.3">
      <c r="A255" s="11" t="s">
        <v>1606</v>
      </c>
      <c r="B255" s="14">
        <f>'Ref. ACS-5-YR'!H1157</f>
        <v>2334</v>
      </c>
      <c r="C255" s="53">
        <f>'Ref. ACS-5-YR'!I1157</f>
        <v>0.25248810038944181</v>
      </c>
      <c r="D255" s="14">
        <f>'Ref. ACS-5-YR'!R1157</f>
        <v>7932</v>
      </c>
      <c r="E255" s="53">
        <f>'Ref. ACS-5-YR'!S1157</f>
        <v>0.18190991652142005</v>
      </c>
      <c r="F255" s="14">
        <f>'Ref. ACS-5-YR'!AB1157</f>
        <v>1189552</v>
      </c>
      <c r="G255" s="53">
        <f>'Ref. ACS-5-YR'!AC1157</f>
        <v>9.0999999999999998E-2</v>
      </c>
      <c r="H255" s="52"/>
      <c r="I255" s="52"/>
      <c r="J255" s="52"/>
      <c r="K255" s="52"/>
      <c r="L255" s="264"/>
    </row>
    <row r="256" spans="1:12" x14ac:dyDescent="0.3">
      <c r="A256" s="11" t="s">
        <v>1607</v>
      </c>
      <c r="B256" s="14">
        <f>'Ref. ACS-5-YR'!H1158</f>
        <v>782</v>
      </c>
      <c r="C256" s="53">
        <f>'Ref. ACS-5-YR'!I1158</f>
        <v>8.4595413241021197E-2</v>
      </c>
      <c r="D256" s="14">
        <f>'Ref. ACS-5-YR'!R1158</f>
        <v>1813</v>
      </c>
      <c r="E256" s="53">
        <f>'Ref. ACS-5-YR'!S1158</f>
        <v>4.1578754242730026E-2</v>
      </c>
      <c r="F256" s="14">
        <f>'Ref. ACS-5-YR'!AB1158</f>
        <v>372132</v>
      </c>
      <c r="G256" s="53">
        <f>'Ref. ACS-5-YR'!AC1158</f>
        <v>2.8000000000000001E-2</v>
      </c>
      <c r="H256" s="52"/>
      <c r="I256" s="52"/>
      <c r="J256" s="52"/>
      <c r="K256" s="52"/>
      <c r="L256" s="250"/>
    </row>
    <row r="257" spans="1:13" x14ac:dyDescent="0.3">
      <c r="A257" s="11" t="s">
        <v>1608</v>
      </c>
      <c r="B257" s="14">
        <f>'Ref. ACS-5-YR'!H1159</f>
        <v>70</v>
      </c>
      <c r="C257" s="53">
        <f>'Ref. ACS-5-YR'!I1159</f>
        <v>7.5724794461272176E-3</v>
      </c>
      <c r="D257" s="14">
        <f>'Ref. ACS-5-YR'!R1159</f>
        <v>151</v>
      </c>
      <c r="E257" s="53">
        <f>'Ref. ACS-5-YR'!S1159</f>
        <v>3.462985047243372E-3</v>
      </c>
      <c r="F257" s="14">
        <f>'Ref. ACS-5-YR'!AB1159</f>
        <v>69902</v>
      </c>
      <c r="G257" s="53">
        <f>'Ref. ACS-5-YR'!AC1159</f>
        <v>5.0000000000000001E-3</v>
      </c>
      <c r="H257" s="52"/>
      <c r="I257" s="52"/>
      <c r="J257" s="52"/>
      <c r="K257" s="52"/>
      <c r="L257" s="250"/>
    </row>
    <row r="258" spans="1:13" x14ac:dyDescent="0.3">
      <c r="A258" t="s">
        <v>1580</v>
      </c>
      <c r="L258" s="264"/>
      <c r="M258" s="40" t="str">
        <f>A258</f>
        <v>Source: U.S. Census Bureau, ACS 16-20 (5-year Estimates), Table B25042</v>
      </c>
    </row>
    <row r="259" spans="1:13" x14ac:dyDescent="0.3">
      <c r="L259" s="250"/>
    </row>
    <row r="260" spans="1:13" x14ac:dyDescent="0.3">
      <c r="A260" s="1" t="s">
        <v>1609</v>
      </c>
      <c r="L260" s="250"/>
      <c r="M260" s="59" t="s">
        <v>1610</v>
      </c>
    </row>
    <row r="261" spans="1:13" ht="28.2" customHeight="1" x14ac:dyDescent="0.3">
      <c r="A261" s="75"/>
      <c r="B261" s="58" t="str">
        <f>B3</f>
        <v>Unincorporated Kings County</v>
      </c>
      <c r="C261" s="58" t="s">
        <v>172</v>
      </c>
      <c r="D261" s="58" t="str">
        <f>B4</f>
        <v>Kings County</v>
      </c>
      <c r="E261" s="58" t="s">
        <v>172</v>
      </c>
      <c r="F261" s="58" t="s">
        <v>166</v>
      </c>
      <c r="G261" s="58" t="s">
        <v>172</v>
      </c>
      <c r="H261" s="56"/>
      <c r="I261" s="56"/>
      <c r="J261" s="56"/>
      <c r="K261" s="56"/>
      <c r="L261" s="264"/>
    </row>
    <row r="262" spans="1:13" x14ac:dyDescent="0.3">
      <c r="A262" s="82" t="s">
        <v>243</v>
      </c>
      <c r="B262" s="82"/>
      <c r="C262" s="82"/>
      <c r="D262" s="82"/>
      <c r="E262" s="82"/>
      <c r="F262" s="82"/>
      <c r="G262" s="82"/>
      <c r="H262" s="83"/>
      <c r="I262" s="83"/>
      <c r="J262" s="83"/>
      <c r="K262" s="83"/>
      <c r="L262" s="250"/>
    </row>
    <row r="263" spans="1:13" x14ac:dyDescent="0.3">
      <c r="A263" s="11" t="s">
        <v>1536</v>
      </c>
      <c r="B263" s="14">
        <f>'Ref. ACS-5-YR'!H935</f>
        <v>3233</v>
      </c>
      <c r="C263" s="53">
        <f>'Ref. ACS-5-YR'!I935</f>
        <v>0.51678388746803094</v>
      </c>
      <c r="D263" s="14">
        <f>'Ref. ACS-5-YR'!R935</f>
        <v>17156</v>
      </c>
      <c r="E263" s="53">
        <f>'Ref. ACS-5-YR'!S935</f>
        <v>0.56065359477124188</v>
      </c>
      <c r="F263" s="14">
        <f>'Ref. ACS-5-YR'!AB935</f>
        <v>4831347</v>
      </c>
      <c r="G263" s="53">
        <f>'Ref. ACS-5-YR'!AC935</f>
        <v>0.59399999999999997</v>
      </c>
      <c r="H263" s="52"/>
      <c r="I263" s="52"/>
      <c r="J263" s="52"/>
      <c r="K263" s="52"/>
      <c r="L263" s="250"/>
    </row>
    <row r="264" spans="1:13" x14ac:dyDescent="0.3">
      <c r="A264" s="11" t="s">
        <v>1539</v>
      </c>
      <c r="B264" s="14">
        <f>'Ref. ACS-5-YR'!H936</f>
        <v>3023</v>
      </c>
      <c r="C264" s="53">
        <f>'Ref. ACS-5-YR'!I936</f>
        <v>0.48321611253196933</v>
      </c>
      <c r="D264" s="14">
        <f>'Ref. ACS-5-YR'!R936</f>
        <v>13444</v>
      </c>
      <c r="E264" s="53">
        <f>'Ref. ACS-5-YR'!S936</f>
        <v>0.43934640522875817</v>
      </c>
      <c r="F264" s="14">
        <f>'Ref. ACS-5-YR'!AB936</f>
        <v>3308833</v>
      </c>
      <c r="G264" s="53">
        <f>'Ref. ACS-5-YR'!AC936</f>
        <v>0.40600000000000003</v>
      </c>
      <c r="H264" s="52"/>
      <c r="I264" s="52"/>
      <c r="J264" s="52"/>
      <c r="K264" s="52"/>
      <c r="L264" s="264"/>
    </row>
    <row r="265" spans="1:13" x14ac:dyDescent="0.3">
      <c r="A265" s="82" t="s">
        <v>1611</v>
      </c>
      <c r="B265" s="82"/>
      <c r="C265" s="82"/>
      <c r="D265" s="82"/>
      <c r="E265" s="82"/>
      <c r="F265" s="82"/>
      <c r="G265" s="82"/>
      <c r="H265" s="83"/>
      <c r="I265" s="83"/>
      <c r="J265" s="83"/>
      <c r="K265" s="83"/>
      <c r="L265" s="250"/>
    </row>
    <row r="266" spans="1:13" x14ac:dyDescent="0.3">
      <c r="A266" s="11" t="s">
        <v>1536</v>
      </c>
      <c r="B266" s="14">
        <f>'Ref. ACS-5-YR'!H941</f>
        <v>103</v>
      </c>
      <c r="C266" s="53">
        <f>'Ref. ACS-5-YR'!I941</f>
        <v>0.23953488372093024</v>
      </c>
      <c r="D266" s="14">
        <f>'Ref. ACS-5-YR'!R941</f>
        <v>684</v>
      </c>
      <c r="E266" s="53">
        <f>'Ref. ACS-5-YR'!S941</f>
        <v>0.29106382978723405</v>
      </c>
      <c r="F266" s="14">
        <f>'Ref. ACS-5-YR'!AB941</f>
        <v>286043</v>
      </c>
      <c r="G266" s="53">
        <f>'Ref. ACS-5-YR'!AC941</f>
        <v>0.35499999999999998</v>
      </c>
      <c r="H266" s="52"/>
      <c r="I266" s="52"/>
      <c r="J266" s="52"/>
      <c r="K266" s="52"/>
      <c r="L266" s="250"/>
    </row>
    <row r="267" spans="1:13" x14ac:dyDescent="0.3">
      <c r="A267" s="11" t="s">
        <v>1539</v>
      </c>
      <c r="B267" s="14">
        <f>'Ref. ACS-5-YR'!H942</f>
        <v>327</v>
      </c>
      <c r="C267" s="53">
        <f>'Ref. ACS-5-YR'!I942</f>
        <v>0.76046511627906976</v>
      </c>
      <c r="D267" s="14">
        <f>'Ref. ACS-5-YR'!R942</f>
        <v>1666</v>
      </c>
      <c r="E267" s="53">
        <f>'Ref. ACS-5-YR'!S942</f>
        <v>0.708936170212766</v>
      </c>
      <c r="F267" s="14">
        <f>'Ref. ACS-5-YR'!AB942</f>
        <v>520690</v>
      </c>
      <c r="G267" s="53">
        <f>'Ref. ACS-5-YR'!AC942</f>
        <v>0.64500000000000002</v>
      </c>
      <c r="H267" s="52"/>
      <c r="I267" s="52"/>
      <c r="J267" s="52"/>
      <c r="K267" s="52"/>
      <c r="L267" s="250"/>
    </row>
    <row r="268" spans="1:13" x14ac:dyDescent="0.3">
      <c r="A268" s="82" t="s">
        <v>1612</v>
      </c>
      <c r="B268" s="82"/>
      <c r="C268" s="82"/>
      <c r="D268" s="82"/>
      <c r="E268" s="82"/>
      <c r="F268" s="82"/>
      <c r="G268" s="82"/>
      <c r="H268" s="83"/>
      <c r="I268" s="83"/>
      <c r="J268" s="83"/>
      <c r="K268" s="83"/>
      <c r="L268" s="250"/>
    </row>
    <row r="269" spans="1:13" x14ac:dyDescent="0.3">
      <c r="A269" s="11" t="s">
        <v>1536</v>
      </c>
      <c r="B269" s="14">
        <f>'Ref. ACS-5-YR'!H947</f>
        <v>98</v>
      </c>
      <c r="C269" s="53">
        <f>'Ref. ACS-5-YR'!I947</f>
        <v>0.39516129032258063</v>
      </c>
      <c r="D269" s="14">
        <f>'Ref. ACS-5-YR'!R947</f>
        <v>165</v>
      </c>
      <c r="E269" s="53">
        <f>'Ref. ACS-5-YR'!S947</f>
        <v>0.31669865642994244</v>
      </c>
      <c r="F269" s="14">
        <f>'Ref. ACS-5-YR'!AB947</f>
        <v>48100</v>
      </c>
      <c r="G269" s="53">
        <f>'Ref. ACS-5-YR'!AC947</f>
        <v>0.49199999999999999</v>
      </c>
      <c r="H269" s="52"/>
      <c r="I269" s="52"/>
      <c r="J269" s="52"/>
      <c r="K269" s="52"/>
      <c r="L269" s="250"/>
    </row>
    <row r="270" spans="1:13" x14ac:dyDescent="0.3">
      <c r="A270" s="11" t="s">
        <v>1539</v>
      </c>
      <c r="B270" s="14">
        <f>'Ref. ACS-5-YR'!H948</f>
        <v>150</v>
      </c>
      <c r="C270" s="53">
        <f>'Ref. ACS-5-YR'!I948</f>
        <v>0.60483870967741937</v>
      </c>
      <c r="D270" s="14">
        <f>'Ref. ACS-5-YR'!R948</f>
        <v>356</v>
      </c>
      <c r="E270" s="53">
        <f>'Ref. ACS-5-YR'!S948</f>
        <v>0.68330134357005756</v>
      </c>
      <c r="F270" s="14">
        <f>'Ref. ACS-5-YR'!AB948</f>
        <v>49657</v>
      </c>
      <c r="G270" s="53">
        <f>'Ref. ACS-5-YR'!AC948</f>
        <v>0.50800000000000001</v>
      </c>
      <c r="H270" s="52"/>
      <c r="I270" s="52"/>
      <c r="J270" s="52"/>
      <c r="K270" s="52"/>
    </row>
    <row r="271" spans="1:13" x14ac:dyDescent="0.3">
      <c r="A271" s="82" t="s">
        <v>1613</v>
      </c>
      <c r="B271" s="82"/>
      <c r="C271" s="82"/>
      <c r="D271" s="82"/>
      <c r="E271" s="82"/>
      <c r="F271" s="82"/>
      <c r="G271" s="82"/>
      <c r="H271" s="83"/>
      <c r="I271" s="83"/>
      <c r="J271" s="83"/>
      <c r="K271" s="83"/>
    </row>
    <row r="272" spans="1:13" x14ac:dyDescent="0.3">
      <c r="A272" s="11" t="s">
        <v>1536</v>
      </c>
      <c r="B272" s="14">
        <f>'Ref. ACS-5-YR'!H953</f>
        <v>105</v>
      </c>
      <c r="C272" s="53">
        <f>'Ref. ACS-5-YR'!I953</f>
        <v>0.43933054393305437</v>
      </c>
      <c r="D272" s="14">
        <f>'Ref. ACS-5-YR'!R953</f>
        <v>1137</v>
      </c>
      <c r="E272" s="53">
        <f>'Ref. ACS-5-YR'!S953</f>
        <v>0.67238320520402128</v>
      </c>
      <c r="F272" s="14">
        <f>'Ref. ACS-5-YR'!AB953</f>
        <v>1111582</v>
      </c>
      <c r="G272" s="53">
        <f>'Ref. ACS-5-YR'!AC953</f>
        <v>0.59699999999999998</v>
      </c>
      <c r="H272" s="52"/>
      <c r="I272" s="52"/>
      <c r="J272" s="52"/>
      <c r="K272" s="52"/>
    </row>
    <row r="273" spans="1:13" x14ac:dyDescent="0.3">
      <c r="A273" s="11" t="s">
        <v>1539</v>
      </c>
      <c r="B273" s="14">
        <f>'Ref. ACS-5-YR'!H954</f>
        <v>134</v>
      </c>
      <c r="C273" s="53">
        <f>'Ref. ACS-5-YR'!I954</f>
        <v>0.56066945606694563</v>
      </c>
      <c r="D273" s="14">
        <f>'Ref. ACS-5-YR'!R954</f>
        <v>554</v>
      </c>
      <c r="E273" s="53">
        <f>'Ref. ACS-5-YR'!S954</f>
        <v>0.32761679479597872</v>
      </c>
      <c r="F273" s="14">
        <f>'Ref. ACS-5-YR'!AB954</f>
        <v>749308</v>
      </c>
      <c r="G273" s="53">
        <f>'Ref. ACS-5-YR'!AC954</f>
        <v>0.40300000000000002</v>
      </c>
      <c r="H273" s="52"/>
      <c r="I273" s="52"/>
      <c r="J273" s="52"/>
      <c r="K273" s="52"/>
    </row>
    <row r="274" spans="1:13" x14ac:dyDescent="0.3">
      <c r="A274" s="82" t="s">
        <v>1426</v>
      </c>
      <c r="B274" s="82"/>
      <c r="C274" s="82"/>
      <c r="D274" s="82"/>
      <c r="E274" s="82"/>
      <c r="F274" s="82"/>
      <c r="G274" s="82"/>
      <c r="H274" s="83"/>
      <c r="I274" s="83"/>
      <c r="J274" s="83"/>
      <c r="K274" s="83"/>
    </row>
    <row r="275" spans="1:13" x14ac:dyDescent="0.3">
      <c r="A275" s="11" t="s">
        <v>1536</v>
      </c>
      <c r="B275" s="14">
        <f>'Ref. ACS-5-YR'!H959</f>
        <v>2</v>
      </c>
      <c r="C275" s="53">
        <f>'Ref. ACS-5-YR'!I959</f>
        <v>0.18181818181818182</v>
      </c>
      <c r="D275" s="14">
        <f>'Ref. ACS-5-YR'!R959</f>
        <v>37</v>
      </c>
      <c r="E275" s="53">
        <f>'Ref. ACS-5-YR'!S959</f>
        <v>0.80434782608695654</v>
      </c>
      <c r="F275" s="14">
        <f>'Ref. ACS-5-YR'!AB959</f>
        <v>18182</v>
      </c>
      <c r="G275" s="53">
        <f>'Ref. ACS-5-YR'!AC959</f>
        <v>0.45400000000000001</v>
      </c>
      <c r="H275" s="52"/>
      <c r="I275" s="52"/>
      <c r="J275" s="52"/>
      <c r="K275" s="52"/>
    </row>
    <row r="276" spans="1:13" x14ac:dyDescent="0.3">
      <c r="A276" s="11" t="s">
        <v>1539</v>
      </c>
      <c r="B276" s="14">
        <f>'Ref. ACS-5-YR'!H960</f>
        <v>9</v>
      </c>
      <c r="C276" s="53" t="str">
        <f>'Ref. ACS-5-YR'!I960</f>
        <v/>
      </c>
      <c r="D276" s="14">
        <f>'Ref. ACS-5-YR'!R960</f>
        <v>9</v>
      </c>
      <c r="E276" s="53">
        <f>'Ref. ACS-5-YR'!S960</f>
        <v>0.19565217391304349</v>
      </c>
      <c r="F276" s="14">
        <f>'Ref. ACS-5-YR'!AB960</f>
        <v>21854</v>
      </c>
      <c r="G276" s="53">
        <f>'Ref. ACS-5-YR'!AC960</f>
        <v>0.54600000000000004</v>
      </c>
      <c r="H276" s="52"/>
      <c r="I276" s="52"/>
      <c r="J276" s="52"/>
      <c r="K276" s="52"/>
    </row>
    <row r="277" spans="1:13" x14ac:dyDescent="0.3">
      <c r="A277" s="82" t="s">
        <v>1614</v>
      </c>
      <c r="B277" s="82"/>
      <c r="C277" s="82"/>
      <c r="D277" s="82"/>
      <c r="E277" s="82"/>
      <c r="F277" s="82"/>
      <c r="G277" s="82"/>
      <c r="H277" s="83"/>
      <c r="I277" s="83"/>
      <c r="J277" s="83"/>
      <c r="K277" s="83"/>
    </row>
    <row r="278" spans="1:13" x14ac:dyDescent="0.3">
      <c r="A278" s="11" t="s">
        <v>1536</v>
      </c>
      <c r="B278" s="14">
        <f>'Ref. ACS-5-YR'!H965</f>
        <v>460</v>
      </c>
      <c r="C278" s="53">
        <f>'Ref. ACS-5-YR'!I965</f>
        <v>0.34226190476190477</v>
      </c>
      <c r="D278" s="14">
        <f>'Ref. ACS-5-YR'!R965</f>
        <v>2490</v>
      </c>
      <c r="E278" s="53">
        <f>'Ref. ACS-5-YR'!S965</f>
        <v>0.43645924627519722</v>
      </c>
      <c r="F278" s="14">
        <f>'Ref. ACS-5-YR'!AB965</f>
        <v>576852</v>
      </c>
      <c r="G278" s="53">
        <f>'Ref. ACS-5-YR'!AC965</f>
        <v>0.41299999999999998</v>
      </c>
      <c r="H278" s="52"/>
      <c r="I278" s="52"/>
      <c r="J278" s="52"/>
      <c r="K278" s="52"/>
    </row>
    <row r="279" spans="1:13" x14ac:dyDescent="0.3">
      <c r="A279" s="11" t="s">
        <v>1539</v>
      </c>
      <c r="B279" s="14">
        <f>'Ref. ACS-5-YR'!H966</f>
        <v>884</v>
      </c>
      <c r="C279" s="53">
        <f>'Ref. ACS-5-YR'!I966</f>
        <v>0.65773809523809523</v>
      </c>
      <c r="D279" s="14">
        <f>'Ref. ACS-5-YR'!R966</f>
        <v>3215</v>
      </c>
      <c r="E279" s="53">
        <f>'Ref. ACS-5-YR'!S966</f>
        <v>0.56354075372480283</v>
      </c>
      <c r="F279" s="14">
        <f>'Ref. ACS-5-YR'!AB966</f>
        <v>820358</v>
      </c>
      <c r="G279" s="53">
        <f>'Ref. ACS-5-YR'!AC966</f>
        <v>0.58699999999999997</v>
      </c>
      <c r="H279" s="52"/>
      <c r="I279" s="52"/>
      <c r="J279" s="52"/>
      <c r="K279" s="52"/>
    </row>
    <row r="280" spans="1:13" x14ac:dyDescent="0.3">
      <c r="A280" s="82" t="s">
        <v>1615</v>
      </c>
      <c r="B280" s="82"/>
      <c r="C280" s="82"/>
      <c r="D280" s="82"/>
      <c r="E280" s="82"/>
      <c r="F280" s="82"/>
      <c r="G280" s="82"/>
      <c r="H280" s="83"/>
      <c r="I280" s="83"/>
      <c r="J280" s="83"/>
      <c r="K280" s="83"/>
    </row>
    <row r="281" spans="1:13" x14ac:dyDescent="0.3">
      <c r="A281" s="11" t="s">
        <v>1536</v>
      </c>
      <c r="B281" s="14">
        <f>'Ref. ACS-5-YR'!H971</f>
        <v>297</v>
      </c>
      <c r="C281" s="53">
        <f>'Ref. ACS-5-YR'!I971</f>
        <v>0.41480446927374304</v>
      </c>
      <c r="D281" s="14">
        <f>'Ref. ACS-5-YR'!R971</f>
        <v>1699</v>
      </c>
      <c r="E281" s="53">
        <f>'Ref. ACS-5-YR'!S971</f>
        <v>0.63136380527684877</v>
      </c>
      <c r="F281" s="14">
        <f>'Ref. ACS-5-YR'!AB971</f>
        <v>369212</v>
      </c>
      <c r="G281" s="53">
        <f>'Ref. ACS-5-YR'!AC971</f>
        <v>0.48599999999999999</v>
      </c>
      <c r="H281" s="52"/>
      <c r="I281" s="52"/>
      <c r="J281" s="52"/>
      <c r="K281" s="52"/>
      <c r="M281" s="40" t="str">
        <f>A298</f>
        <v>Source: U.S. Census Bureau, ACS 16-20 (5-year Estimates), Table B25003</v>
      </c>
    </row>
    <row r="282" spans="1:13" ht="57.6" x14ac:dyDescent="0.3">
      <c r="A282" s="11" t="s">
        <v>1539</v>
      </c>
      <c r="B282" s="14">
        <f>'Ref. ACS-5-YR'!H972</f>
        <v>419</v>
      </c>
      <c r="C282" s="53">
        <f>'Ref. ACS-5-YR'!I972</f>
        <v>0.58519553072625685</v>
      </c>
      <c r="D282" s="14">
        <f>'Ref. ACS-5-YR'!R972</f>
        <v>992</v>
      </c>
      <c r="E282" s="53">
        <f>'Ref. ACS-5-YR'!S972</f>
        <v>0.36863619472315123</v>
      </c>
      <c r="F282" s="14">
        <f>'Ref. ACS-5-YR'!AB972</f>
        <v>391096</v>
      </c>
      <c r="G282" s="53">
        <f>'Ref. ACS-5-YR'!AC972</f>
        <v>0.51400000000000001</v>
      </c>
      <c r="H282" s="52"/>
      <c r="I282" s="52"/>
      <c r="J282" s="52"/>
      <c r="K282" s="52"/>
      <c r="M282" s="269" t="s">
        <v>2381</v>
      </c>
    </row>
    <row r="283" spans="1:13" ht="21" customHeight="1" x14ac:dyDescent="0.3">
      <c r="A283" s="82" t="s">
        <v>242</v>
      </c>
      <c r="B283" s="82"/>
      <c r="C283" s="82"/>
      <c r="D283" s="82"/>
      <c r="E283" s="82"/>
      <c r="F283" s="82"/>
      <c r="G283" s="82"/>
      <c r="H283" s="52"/>
      <c r="I283" s="52"/>
      <c r="J283" s="52"/>
      <c r="K283" s="52"/>
    </row>
    <row r="284" spans="1:13" x14ac:dyDescent="0.3">
      <c r="A284" s="11" t="s">
        <v>1536</v>
      </c>
      <c r="B284" s="14">
        <f>'Ref. ACS-5-YR'!H983</f>
        <v>1556</v>
      </c>
      <c r="C284" s="53">
        <f>'Ref. ACS-5-YR'!I983</f>
        <v>0.38381845091267885</v>
      </c>
      <c r="D284" s="14">
        <f>'Ref. ACS-5-YR'!R983</f>
        <v>9256</v>
      </c>
      <c r="E284" s="53">
        <f>'Ref. ACS-5-YR'!S983</f>
        <v>0.45206349206349206</v>
      </c>
      <c r="F284" s="14">
        <f>'Ref. ACS-5-YR'!AB983</f>
        <v>1741159</v>
      </c>
      <c r="G284" s="53">
        <f>'Ref. ACS-5-YR'!AC983</f>
        <v>0.44900000000000001</v>
      </c>
      <c r="H284" s="52"/>
      <c r="I284" s="52"/>
      <c r="J284" s="52"/>
      <c r="K284" s="52"/>
    </row>
    <row r="285" spans="1:13" x14ac:dyDescent="0.3">
      <c r="A285" s="11" t="s">
        <v>1539</v>
      </c>
      <c r="B285" s="14">
        <f>'Ref. ACS-5-YR'!H984</f>
        <v>2498</v>
      </c>
      <c r="C285" s="53">
        <f>'Ref. ACS-5-YR'!I984</f>
        <v>0.61618154908732115</v>
      </c>
      <c r="D285" s="14">
        <f>'Ref. ACS-5-YR'!R984</f>
        <v>11219</v>
      </c>
      <c r="E285" s="53">
        <f>'Ref. ACS-5-YR'!S984</f>
        <v>0.54793650793650794</v>
      </c>
      <c r="F285" s="14">
        <f>'Ref. ACS-5-YR'!AB984</f>
        <v>2133185</v>
      </c>
      <c r="G285" s="53">
        <f>'Ref. ACS-5-YR'!AC984</f>
        <v>0.55100000000000005</v>
      </c>
      <c r="H285" s="52"/>
      <c r="I285" s="52"/>
      <c r="J285" s="52"/>
      <c r="K285" s="52"/>
    </row>
    <row r="286" spans="1:13" x14ac:dyDescent="0.3">
      <c r="A286" t="s">
        <v>1616</v>
      </c>
      <c r="M286"/>
    </row>
    <row r="287" spans="1:13" x14ac:dyDescent="0.3">
      <c r="M287"/>
    </row>
    <row r="288" spans="1:13" x14ac:dyDescent="0.3">
      <c r="A288" s="1" t="s">
        <v>1617</v>
      </c>
      <c r="B288" s="96"/>
      <c r="C288" s="96" t="s">
        <v>172</v>
      </c>
      <c r="D288" s="96"/>
      <c r="E288" s="96" t="s">
        <v>172</v>
      </c>
      <c r="M288"/>
    </row>
    <row r="289" spans="1:13" ht="28.8" x14ac:dyDescent="0.3">
      <c r="A289" s="75"/>
      <c r="B289" s="58" t="s">
        <v>1379</v>
      </c>
      <c r="C289" s="58" t="s">
        <v>1379</v>
      </c>
      <c r="D289" s="86" t="s">
        <v>1371</v>
      </c>
      <c r="E289" s="58" t="s">
        <v>1371</v>
      </c>
      <c r="M289"/>
    </row>
    <row r="290" spans="1:13" x14ac:dyDescent="0.3">
      <c r="A290" s="82" t="s">
        <v>243</v>
      </c>
      <c r="B290" s="6">
        <f>B263</f>
        <v>3233</v>
      </c>
      <c r="C290" s="53">
        <f>C263</f>
        <v>0.51678388746803094</v>
      </c>
      <c r="D290" s="6">
        <f>B264</f>
        <v>3023</v>
      </c>
      <c r="E290" s="53">
        <f>C264</f>
        <v>0.48321611253196933</v>
      </c>
      <c r="M290"/>
    </row>
    <row r="291" spans="1:13" x14ac:dyDescent="0.3">
      <c r="A291" s="82" t="s">
        <v>1611</v>
      </c>
      <c r="B291" s="6">
        <f>B266</f>
        <v>103</v>
      </c>
      <c r="C291" s="53">
        <f>C266</f>
        <v>0.23953488372093024</v>
      </c>
      <c r="D291" s="6">
        <f>B267</f>
        <v>327</v>
      </c>
      <c r="E291" s="53">
        <f>C267</f>
        <v>0.76046511627906976</v>
      </c>
      <c r="M291" s="59" t="s">
        <v>1618</v>
      </c>
    </row>
    <row r="292" spans="1:13" x14ac:dyDescent="0.3">
      <c r="A292" s="82" t="s">
        <v>1612</v>
      </c>
      <c r="B292" s="6">
        <f>B269</f>
        <v>98</v>
      </c>
      <c r="C292" s="53">
        <f>C269</f>
        <v>0.39516129032258063</v>
      </c>
      <c r="D292" s="6">
        <f>B270</f>
        <v>150</v>
      </c>
      <c r="E292" s="53">
        <f>C270</f>
        <v>0.60483870967741937</v>
      </c>
      <c r="M292"/>
    </row>
    <row r="293" spans="1:13" x14ac:dyDescent="0.3">
      <c r="A293" s="82" t="s">
        <v>1613</v>
      </c>
      <c r="B293" s="6">
        <f>B272</f>
        <v>105</v>
      </c>
      <c r="C293" s="53">
        <f>C272</f>
        <v>0.43933054393305437</v>
      </c>
      <c r="D293" s="6">
        <f>B273</f>
        <v>134</v>
      </c>
      <c r="E293" s="53">
        <f>C273</f>
        <v>0.56066945606694563</v>
      </c>
      <c r="M293"/>
    </row>
    <row r="294" spans="1:13" x14ac:dyDescent="0.3">
      <c r="A294" s="82" t="s">
        <v>1426</v>
      </c>
      <c r="B294" s="6">
        <f>B275</f>
        <v>2</v>
      </c>
      <c r="C294" s="53">
        <f>C275</f>
        <v>0.18181818181818182</v>
      </c>
      <c r="D294" s="6">
        <f>B276</f>
        <v>9</v>
      </c>
      <c r="E294" s="53" t="str">
        <f>C276</f>
        <v/>
      </c>
      <c r="M294"/>
    </row>
    <row r="295" spans="1:13" x14ac:dyDescent="0.3">
      <c r="A295" s="82" t="s">
        <v>1614</v>
      </c>
      <c r="B295" s="6">
        <f>B278</f>
        <v>460</v>
      </c>
      <c r="C295" s="53">
        <f>C278</f>
        <v>0.34226190476190477</v>
      </c>
      <c r="D295" s="6">
        <f>B279</f>
        <v>884</v>
      </c>
      <c r="E295" s="53">
        <f>C279</f>
        <v>0.65773809523809523</v>
      </c>
      <c r="M295"/>
    </row>
    <row r="296" spans="1:13" x14ac:dyDescent="0.3">
      <c r="A296" s="82" t="s">
        <v>1619</v>
      </c>
      <c r="B296" s="6">
        <f>B281</f>
        <v>297</v>
      </c>
      <c r="C296" s="53">
        <f>C281</f>
        <v>0.41480446927374304</v>
      </c>
      <c r="D296" s="6">
        <f>B282</f>
        <v>419</v>
      </c>
      <c r="E296" s="53">
        <f>C282</f>
        <v>0.58519553072625685</v>
      </c>
      <c r="M296"/>
    </row>
    <row r="297" spans="1:13" x14ac:dyDescent="0.3">
      <c r="A297" s="82" t="s">
        <v>242</v>
      </c>
      <c r="B297" s="6">
        <f>B284</f>
        <v>1556</v>
      </c>
      <c r="C297" s="53">
        <f>C284</f>
        <v>0.38381845091267885</v>
      </c>
      <c r="D297" s="6">
        <f>B285</f>
        <v>2498</v>
      </c>
      <c r="E297" s="53">
        <f>C285</f>
        <v>0.61618154908732115</v>
      </c>
      <c r="M297"/>
    </row>
    <row r="298" spans="1:13" x14ac:dyDescent="0.3">
      <c r="A298" t="s">
        <v>1616</v>
      </c>
      <c r="B298" s="10"/>
      <c r="C298" s="10"/>
      <c r="M298"/>
    </row>
    <row r="299" spans="1:13" x14ac:dyDescent="0.3">
      <c r="A299" s="83"/>
      <c r="B299" s="10"/>
      <c r="C299" s="10"/>
      <c r="M299"/>
    </row>
    <row r="300" spans="1:13" x14ac:dyDescent="0.3">
      <c r="A300" s="1" t="s">
        <v>1620</v>
      </c>
      <c r="C300" s="96" t="s">
        <v>172</v>
      </c>
      <c r="D300" s="96"/>
      <c r="E300" s="122" t="s">
        <v>172</v>
      </c>
      <c r="F300" s="96"/>
      <c r="G300" s="96" t="s">
        <v>172</v>
      </c>
      <c r="M300"/>
    </row>
    <row r="301" spans="1:13" ht="28.8" x14ac:dyDescent="0.3">
      <c r="A301" s="58" t="s">
        <v>1621</v>
      </c>
      <c r="B301" s="58" t="str">
        <f>B3</f>
        <v>Unincorporated Kings County</v>
      </c>
      <c r="C301" s="58" t="str">
        <f>B3</f>
        <v>Unincorporated Kings County</v>
      </c>
      <c r="D301" s="58" t="str">
        <f>B4</f>
        <v>Kings County</v>
      </c>
      <c r="E301" s="58" t="str">
        <f>B4</f>
        <v>Kings County</v>
      </c>
      <c r="F301" s="58" t="s">
        <v>166</v>
      </c>
      <c r="G301" s="58" t="s">
        <v>166</v>
      </c>
      <c r="L301" s="249"/>
    </row>
    <row r="302" spans="1:13" x14ac:dyDescent="0.3">
      <c r="A302" s="11" t="s">
        <v>1622</v>
      </c>
      <c r="B302" s="14">
        <f>'Ref. Permits'!B6</f>
        <v>24</v>
      </c>
      <c r="C302" s="53">
        <f>B302/(SUM(B$302:B$305))</f>
        <v>1</v>
      </c>
      <c r="D302" s="14">
        <f>'Ref. Permits'!J6</f>
        <v>300</v>
      </c>
      <c r="E302" s="53">
        <f>D302/(SUM(D$302:D$305))</f>
        <v>0.98684210526315785</v>
      </c>
      <c r="F302" s="14">
        <f>'Ref. Permits'!R6</f>
        <v>56085</v>
      </c>
      <c r="G302" s="53">
        <f>F302/(SUM(F$302:F$305))</f>
        <v>0.94615112100814813</v>
      </c>
    </row>
    <row r="303" spans="1:13" x14ac:dyDescent="0.3">
      <c r="A303" s="11" t="s">
        <v>1623</v>
      </c>
      <c r="B303" s="14">
        <f>'Ref. Permits'!D6</f>
        <v>0</v>
      </c>
      <c r="C303" s="53">
        <f>B303/(SUM(B$302:B$305))</f>
        <v>0</v>
      </c>
      <c r="D303" s="14">
        <f>'Ref. Permits'!L6</f>
        <v>1</v>
      </c>
      <c r="E303" s="53">
        <f>D303/(SUM(D$302:D$305))</f>
        <v>3.2894736842105261E-3</v>
      </c>
      <c r="F303" s="14">
        <f>'Ref. Permits'!T6</f>
        <v>1210</v>
      </c>
      <c r="G303" s="53">
        <f>F303/(SUM(F$302:F$305))</f>
        <v>2.0412638966209491E-2</v>
      </c>
      <c r="L303" s="247"/>
    </row>
    <row r="304" spans="1:13" x14ac:dyDescent="0.3">
      <c r="A304" s="11" t="s">
        <v>1624</v>
      </c>
      <c r="B304" s="14">
        <f>'Ref. Permits'!F6</f>
        <v>0</v>
      </c>
      <c r="C304" s="53">
        <f>B304/(SUM(B$302:B$305))</f>
        <v>0</v>
      </c>
      <c r="D304" s="14">
        <f>'Ref. Permits'!N6</f>
        <v>0</v>
      </c>
      <c r="E304" s="53">
        <f>D304/(SUM(D$302:D$305))</f>
        <v>0</v>
      </c>
      <c r="F304" s="14">
        <f>'Ref. Permits'!V6</f>
        <v>470</v>
      </c>
      <c r="G304" s="53">
        <f>F304/(SUM(F$302:F$305))</f>
        <v>7.9288762926598855E-3</v>
      </c>
      <c r="L304" s="247"/>
    </row>
    <row r="305" spans="1:13" x14ac:dyDescent="0.3">
      <c r="A305" s="11" t="s">
        <v>1625</v>
      </c>
      <c r="B305" s="14">
        <f>'Ref. Permits'!H6</f>
        <v>0</v>
      </c>
      <c r="C305" s="53">
        <f>B305/(SUM(B$302:B$305))</f>
        <v>0</v>
      </c>
      <c r="D305" s="14">
        <f>'Ref. Permits'!P6</f>
        <v>3</v>
      </c>
      <c r="E305" s="53">
        <f>D305/(SUM(D$302:D$305))</f>
        <v>9.8684210526315784E-3</v>
      </c>
      <c r="F305" s="14">
        <f>'Ref. Permits'!X6</f>
        <v>1512</v>
      </c>
      <c r="G305" s="53">
        <f>F305/(SUM(F$302:F$305))</f>
        <v>2.5507363732982437E-2</v>
      </c>
      <c r="L305" s="247"/>
    </row>
    <row r="306" spans="1:13" x14ac:dyDescent="0.3">
      <c r="A306" t="s">
        <v>1626</v>
      </c>
      <c r="B306" s="2"/>
      <c r="C306" s="2"/>
      <c r="D306" s="2"/>
      <c r="L306" s="247"/>
      <c r="M306" s="59"/>
    </row>
    <row r="307" spans="1:13" x14ac:dyDescent="0.3">
      <c r="L307" s="247"/>
      <c r="M307" s="40" t="str">
        <f>A306</f>
        <v>Source: U.S. Census Bureau, Building Permits Survey 2019, Table AD:T2</v>
      </c>
    </row>
    <row r="308" spans="1:13" x14ac:dyDescent="0.3">
      <c r="A308" s="1" t="s">
        <v>1627</v>
      </c>
      <c r="B308" s="1" t="str">
        <f>B3</f>
        <v>Unincorporated Kings County</v>
      </c>
      <c r="L308" s="247"/>
    </row>
    <row r="309" spans="1:13" x14ac:dyDescent="0.3">
      <c r="A309" s="1" t="s">
        <v>2386</v>
      </c>
      <c r="L309" s="247"/>
      <c r="M309" s="59" t="s">
        <v>1628</v>
      </c>
    </row>
    <row r="310" spans="1:13" ht="57.6" x14ac:dyDescent="0.3">
      <c r="A310" s="58" t="s">
        <v>1629</v>
      </c>
      <c r="B310" s="58" t="s">
        <v>1630</v>
      </c>
      <c r="C310" s="58">
        <v>2015</v>
      </c>
      <c r="D310" s="58">
        <v>2016</v>
      </c>
      <c r="E310" s="58">
        <v>2017</v>
      </c>
      <c r="F310" s="58">
        <v>2018</v>
      </c>
      <c r="G310" s="58">
        <v>2019</v>
      </c>
      <c r="H310" s="58">
        <v>2020</v>
      </c>
      <c r="I310" s="58">
        <v>2021</v>
      </c>
      <c r="J310" s="58" t="s">
        <v>2388</v>
      </c>
      <c r="K310" s="58" t="s">
        <v>1631</v>
      </c>
      <c r="L310" s="247"/>
      <c r="M310" s="59"/>
    </row>
    <row r="311" spans="1:13" x14ac:dyDescent="0.3">
      <c r="A311" s="11" t="s">
        <v>1632</v>
      </c>
      <c r="B311" s="11">
        <f>SUMIFS('Ref. HCD-2020'!$F$3:$F$253,'Ref. HCD-2020'!$B$3:$B$253,Housing!$B$308,'Ref. HCD-2020'!$T$3:$T$253,"2018")</f>
        <v>186</v>
      </c>
      <c r="C311" s="6">
        <f>SUMIFS('Ref. HCD-2020'!$G$3:$G$253,'Ref. HCD-2020'!$B$3:$B$253,Housing!$B$308,'Ref. HCD-2020'!$D$3:$D$253,Housing!$C$310)</f>
        <v>0</v>
      </c>
      <c r="D311" s="6">
        <f>SUMIFS('Ref. HCD-2020'!$G$3:$G$253,'Ref. HCD-2020'!$B$3:$B$253,Housing!$B$308,'Ref. HCD-2020'!$D$3:$D$253,Housing!$D$310)</f>
        <v>0</v>
      </c>
      <c r="E311" s="6">
        <f>SUMIFS('Ref. HCD-2020'!$G$3:$G$253,'Ref. HCD-2020'!$B$3:$B$253,Housing!$B$308,'Ref. HCD-2020'!$D$3:$D$253,Housing!$E$310)</f>
        <v>0</v>
      </c>
      <c r="F311" s="6">
        <f>SUMIFS('Ref. HCD-2020'!$G$3:$G$253,'Ref. HCD-2020'!$B$3:$B$253,Housing!$B$308,'Ref. HCD-2020'!$D$3:$D$253,Housing!$F$310)</f>
        <v>0</v>
      </c>
      <c r="G311" s="6">
        <f>SUMIFS('Ref. HCD-2020'!$G$3:$G$253,'Ref. HCD-2020'!$B$3:$B$253,Housing!$B$308,'Ref. HCD-2020'!$D$3:$D$253,Housing!$G$310)</f>
        <v>0</v>
      </c>
      <c r="H311" s="6">
        <v>0</v>
      </c>
      <c r="I311" s="243">
        <v>0</v>
      </c>
      <c r="J311" s="243">
        <f>SUM(C311:I311)</f>
        <v>0</v>
      </c>
      <c r="K311" s="121">
        <f>J311/B311</f>
        <v>0</v>
      </c>
      <c r="L311" s="247"/>
      <c r="M311" s="35"/>
    </row>
    <row r="312" spans="1:13" x14ac:dyDescent="0.3">
      <c r="A312" s="11" t="s">
        <v>1633</v>
      </c>
      <c r="B312" s="11">
        <f>SUMIFS('Ref. HCD-2020'!$J$3:$J$253,'Ref. HCD-2020'!$B$3:$B$253,Housing!$B$308,'Ref. HCD-2020'!$T$3:$T$253,"2018")</f>
        <v>138</v>
      </c>
      <c r="C312" s="6">
        <f>SUMIFS('Ref. HCD-2020'!$K$3:$K$253,'Ref. HCD-2020'!$B$3:$B$253,Housing!$B$308,'Ref. HCD-2020'!$D$3:$D$253,Housing!$C$310)</f>
        <v>0</v>
      </c>
      <c r="D312" s="6">
        <f>SUMIFS('Ref. HCD-2020'!$K$3:$K$253,'Ref. HCD-2020'!$B$3:$B$253,Housing!$B$308,'Ref. HCD-2020'!$D$3:$D$253,Housing!$D$310)</f>
        <v>0</v>
      </c>
      <c r="E312" s="6">
        <f>SUMIFS('Ref. HCD-2020'!$K$3:$K$253,'Ref. HCD-2020'!$B$3:$B$253,Housing!$B$308,'Ref. HCD-2020'!$D$3:$D$253,Housing!$E$310)</f>
        <v>8</v>
      </c>
      <c r="F312" s="6">
        <f>SUMIFS('Ref. HCD-2020'!$K$3:$K$253,'Ref. HCD-2020'!$B$3:$B$253,Housing!$B$308,'Ref. HCD-2020'!$D$3:$D$253,Housing!$F$310)</f>
        <v>11</v>
      </c>
      <c r="G312" s="6">
        <f>SUMIFS('Ref. HCD-2020'!$K$3:$K$253,'Ref. HCD-2020'!$B$3:$B$253,Housing!$B$308,'Ref. HCD-2020'!$D$3:$D$253,Housing!$G$310)</f>
        <v>12</v>
      </c>
      <c r="H312" s="6">
        <v>0</v>
      </c>
      <c r="I312" s="243">
        <v>0</v>
      </c>
      <c r="J312" s="243">
        <f t="shared" ref="J312:J316" si="7">SUM(C312:I312)</f>
        <v>31</v>
      </c>
      <c r="K312" s="121">
        <f t="shared" ref="K312:K316" si="8">J312/B312</f>
        <v>0.22463768115942029</v>
      </c>
    </row>
    <row r="313" spans="1:13" x14ac:dyDescent="0.3">
      <c r="A313" s="11" t="s">
        <v>1634</v>
      </c>
      <c r="B313" s="11">
        <f>SUMIFS('Ref. HCD-2020'!$N$3:$N$253,'Ref. HCD-2020'!$B$3:$B$253,Housing!$B$308,'Ref. HCD-2020'!$T$3:$T$253,"2018")</f>
        <v>147</v>
      </c>
      <c r="C313" s="6">
        <f>SUMIFS('Ref. HCD-2020'!$O$3:$O$253,'Ref. HCD-2020'!$B$3:$B$253,Housing!$B$308,'Ref. HCD-2020'!$D$3:$D$253,Housing!$C$310)</f>
        <v>0</v>
      </c>
      <c r="D313" s="6">
        <f>SUMIFS('Ref. HCD-2020'!$O$3:$O$253,'Ref. HCD-2020'!$B$3:$B$253,Housing!$B$308,'Ref. HCD-2020'!$D$3:$D$253,Housing!$D$310)</f>
        <v>0</v>
      </c>
      <c r="E313" s="6">
        <f>SUMIFS('Ref. HCD-2020'!$O$3:$O$253,'Ref. HCD-2020'!$B$3:$B$253,Housing!$B$308,'Ref. HCD-2020'!$D$3:$D$253,Housing!$E$310)</f>
        <v>1</v>
      </c>
      <c r="F313" s="6">
        <f>SUMIFS('Ref. HCD-2020'!$O$3:$O$253,'Ref. HCD-2020'!$B$3:$B$253,Housing!$B$308,'Ref. HCD-2020'!$D$3:$D$253,Housing!$F$310)</f>
        <v>1</v>
      </c>
      <c r="G313" s="6">
        <f>SUMIFS('Ref. HCD-2020'!$O$3:$O$253,'Ref. HCD-2020'!$B$3:$B$253,Housing!$B$308,'Ref. HCD-2020'!$D$3:$D$253,Housing!$G$310)</f>
        <v>2</v>
      </c>
      <c r="H313" s="6">
        <v>0</v>
      </c>
      <c r="I313" s="243">
        <v>0</v>
      </c>
      <c r="J313" s="243">
        <f t="shared" si="7"/>
        <v>4</v>
      </c>
      <c r="K313" s="121">
        <f t="shared" si="8"/>
        <v>2.7210884353741496E-2</v>
      </c>
    </row>
    <row r="314" spans="1:13" x14ac:dyDescent="0.3">
      <c r="A314" s="118" t="s">
        <v>1635</v>
      </c>
      <c r="B314" s="119">
        <f>SUM(B311:B313)</f>
        <v>471</v>
      </c>
      <c r="C314" s="119">
        <f t="shared" ref="C314:I314" si="9">SUM(C311:C313)</f>
        <v>0</v>
      </c>
      <c r="D314" s="119">
        <f t="shared" si="9"/>
        <v>0</v>
      </c>
      <c r="E314" s="119">
        <f t="shared" si="9"/>
        <v>9</v>
      </c>
      <c r="F314" s="119">
        <f t="shared" si="9"/>
        <v>12</v>
      </c>
      <c r="G314" s="119">
        <f t="shared" si="9"/>
        <v>14</v>
      </c>
      <c r="H314" s="119">
        <f>SUM(H311:H313)</f>
        <v>0</v>
      </c>
      <c r="I314" s="119">
        <f t="shared" si="9"/>
        <v>0</v>
      </c>
      <c r="J314" s="243">
        <f t="shared" si="7"/>
        <v>35</v>
      </c>
      <c r="K314" s="121">
        <f t="shared" si="8"/>
        <v>7.4309978768577492E-2</v>
      </c>
    </row>
    <row r="315" spans="1:13" x14ac:dyDescent="0.3">
      <c r="A315" s="11" t="s">
        <v>1636</v>
      </c>
      <c r="B315" s="11">
        <f>SUMIFS('Ref. HCD-2020'!$P$3:$P$253,'Ref. HCD-2020'!$B$3:$B$253,Housing!$B$308,'Ref. HCD-2020'!$T$3:$T$253,"2018")</f>
        <v>347</v>
      </c>
      <c r="C315" s="6">
        <f>SUMIFS('Ref. HCD-2020'!$G$3:$G$253,'Ref. HCD-2020'!$B$3:$B$253,Housing!$B$308,'Ref. HCD-2020'!$D$3:$D$253,Housing!$C$310)</f>
        <v>0</v>
      </c>
      <c r="D315" s="6">
        <f>SUMIFS('Ref. HCD-2020'!$Q$3:$Q$253,'Ref. HCD-2020'!$B$3:$B$253,Housing!$B$308,'Ref. HCD-2020'!$D$3:$D$253,Housing!$D$310)</f>
        <v>0</v>
      </c>
      <c r="E315" s="6">
        <f>SUMIFS('Ref. HCD-2020'!$Q$3:$Q$253,'Ref. HCD-2020'!$B$3:$B$253,Housing!$B$308,'Ref. HCD-2020'!$D$3:$D$253,Housing!$E$310)</f>
        <v>8</v>
      </c>
      <c r="F315" s="6">
        <f>SUMIFS('Ref. HCD-2020'!$Q$3:$Q$253,'Ref. HCD-2020'!$B$3:$B$253,Housing!$B$308,'Ref. HCD-2020'!$D$3:$D$253,Housing!$F$310)</f>
        <v>8</v>
      </c>
      <c r="G315" s="6">
        <f>SUMIFS('Ref. HCD-2020'!$Q$3:$Q$253,'Ref. HCD-2020'!$B$3:$B$253,Housing!$B$308,'Ref. HCD-2020'!$D$3:$D$253,Housing!$G$310)</f>
        <v>8</v>
      </c>
      <c r="H315" s="6">
        <v>0</v>
      </c>
      <c r="I315" s="243">
        <v>0</v>
      </c>
      <c r="J315" s="243">
        <f t="shared" si="7"/>
        <v>24</v>
      </c>
      <c r="K315" s="121">
        <f t="shared" si="8"/>
        <v>6.9164265129683003E-2</v>
      </c>
    </row>
    <row r="316" spans="1:13" x14ac:dyDescent="0.3">
      <c r="A316" s="11" t="s">
        <v>1493</v>
      </c>
      <c r="B316" s="6">
        <f>B311+B312+B313+B315</f>
        <v>818</v>
      </c>
      <c r="C316" s="6">
        <f>C311+C312+C313+C315</f>
        <v>0</v>
      </c>
      <c r="D316" s="6">
        <f>SUMIFS('Ref. HCD-2020'!$S$3:$S$253,'Ref. HCD-2020'!$B$3:$B$253,Housing!$B$308,'Ref. HCD-2020'!$D$3:$D$253,Housing!$D$310)</f>
        <v>0</v>
      </c>
      <c r="E316" s="6">
        <f>SUMIFS('Ref. HCD-2020'!$S$3:$S$253,'Ref. HCD-2020'!$B$3:$B$253,Housing!$B$308,'Ref. HCD-2020'!$D$3:$D$253,Housing!$E$310)</f>
        <v>17</v>
      </c>
      <c r="F316" s="6">
        <f>SUMIFS('Ref. HCD-2020'!$S$3:$S$253,'Ref. HCD-2020'!$B$3:$B$253,Housing!$B$308,'Ref. HCD-2020'!$D$3:$D$253,Housing!$F$310)</f>
        <v>20</v>
      </c>
      <c r="G316" s="6">
        <f>SUMIFS('Ref. HCD-2020'!$S$3:$S$253,'Ref. HCD-2020'!$B$3:$B$253,Housing!$B$308,'Ref. HCD-2020'!$D$3:$D$253,Housing!$G$310)</f>
        <v>22</v>
      </c>
      <c r="H316" s="6">
        <f>H311+H312+H313+H315</f>
        <v>0</v>
      </c>
      <c r="I316" s="6">
        <f>I311+I312+I313+I315</f>
        <v>0</v>
      </c>
      <c r="J316" s="243">
        <f t="shared" si="7"/>
        <v>59</v>
      </c>
      <c r="K316" s="121">
        <f t="shared" si="8"/>
        <v>7.2127139364303178E-2</v>
      </c>
    </row>
    <row r="317" spans="1:13" x14ac:dyDescent="0.3">
      <c r="A317" s="120" t="s">
        <v>1637</v>
      </c>
      <c r="B317" s="105"/>
      <c r="C317" s="105"/>
      <c r="D317" s="105"/>
      <c r="E317" s="105"/>
      <c r="F317" s="105"/>
      <c r="G317" s="105"/>
      <c r="H317" s="116"/>
      <c r="I317" s="116"/>
      <c r="J317" s="116"/>
      <c r="K317" s="116"/>
    </row>
    <row r="318" spans="1:13" x14ac:dyDescent="0.3">
      <c r="A318" s="353" t="s">
        <v>2457</v>
      </c>
      <c r="B318" s="353"/>
      <c r="C318" s="353"/>
      <c r="D318" s="353"/>
      <c r="E318" s="353"/>
      <c r="F318" s="353"/>
      <c r="G318" s="353"/>
      <c r="H318" s="353"/>
      <c r="I318" s="353"/>
      <c r="J318" s="207"/>
      <c r="K318" s="207"/>
    </row>
    <row r="320" spans="1:13" x14ac:dyDescent="0.3">
      <c r="A320" s="1" t="s">
        <v>1638</v>
      </c>
      <c r="H320" s="2"/>
      <c r="I320" s="2"/>
      <c r="J320" s="2"/>
      <c r="K320" s="2"/>
    </row>
    <row r="321" spans="1:13" ht="28.8" x14ac:dyDescent="0.3">
      <c r="A321" s="46"/>
      <c r="B321" s="94" t="s">
        <v>1630</v>
      </c>
      <c r="H321" s="2"/>
      <c r="I321" s="2"/>
      <c r="J321" s="2"/>
      <c r="K321" s="2"/>
      <c r="M321"/>
    </row>
    <row r="322" spans="1:13" x14ac:dyDescent="0.3">
      <c r="A322" s="95" t="s">
        <v>1639</v>
      </c>
      <c r="B322" s="14">
        <f>J311</f>
        <v>0</v>
      </c>
      <c r="H322" s="2"/>
      <c r="I322" s="2"/>
      <c r="J322" s="2"/>
      <c r="K322" s="2"/>
      <c r="L322" s="251"/>
      <c r="M322" s="40" t="str">
        <f>A317</f>
        <v>Source: California HCD, 5th Cycle Annual Progress Report Permit Summary (2020)</v>
      </c>
    </row>
    <row r="323" spans="1:13" x14ac:dyDescent="0.3">
      <c r="A323" s="95" t="s">
        <v>2427</v>
      </c>
      <c r="B323" s="14">
        <f>J311/2</f>
        <v>0</v>
      </c>
      <c r="H323" s="2"/>
      <c r="I323" s="2"/>
      <c r="J323" s="2"/>
      <c r="K323" s="2"/>
      <c r="L323" s="250"/>
    </row>
    <row r="324" spans="1:13" x14ac:dyDescent="0.3">
      <c r="A324" s="120" t="s">
        <v>1637</v>
      </c>
      <c r="H324" s="2"/>
      <c r="I324" s="2"/>
      <c r="J324" s="2"/>
      <c r="K324" s="2"/>
    </row>
    <row r="325" spans="1:13" x14ac:dyDescent="0.3">
      <c r="A325" s="365" t="s">
        <v>2405</v>
      </c>
      <c r="B325" s="365"/>
      <c r="C325" s="365"/>
      <c r="D325" s="365"/>
      <c r="E325" s="365"/>
      <c r="F325" s="365"/>
      <c r="G325" s="365"/>
      <c r="H325" s="365"/>
      <c r="I325" s="365"/>
      <c r="J325" s="207"/>
      <c r="K325" s="207"/>
      <c r="M325" s="59" t="s">
        <v>1640</v>
      </c>
    </row>
    <row r="326" spans="1:13" x14ac:dyDescent="0.3">
      <c r="A326" s="45"/>
      <c r="H326" s="2"/>
      <c r="I326" s="2"/>
      <c r="J326" s="2"/>
      <c r="K326" s="2"/>
    </row>
    <row r="327" spans="1:13" x14ac:dyDescent="0.3">
      <c r="A327" s="1" t="s">
        <v>2385</v>
      </c>
      <c r="H327" s="2"/>
      <c r="I327" s="2"/>
      <c r="J327" s="2"/>
      <c r="K327" s="2"/>
    </row>
    <row r="328" spans="1:13" ht="28.8" x14ac:dyDescent="0.3">
      <c r="A328" s="46"/>
      <c r="B328" s="58" t="s">
        <v>2387</v>
      </c>
      <c r="H328" s="2"/>
      <c r="I328" s="2"/>
      <c r="J328" s="2"/>
      <c r="K328" s="2"/>
      <c r="L328" s="249"/>
    </row>
    <row r="329" spans="1:13" x14ac:dyDescent="0.3">
      <c r="A329" s="11" t="s">
        <v>1639</v>
      </c>
      <c r="B329" s="14">
        <v>0</v>
      </c>
      <c r="H329" s="2"/>
      <c r="I329" s="2"/>
      <c r="J329" s="2"/>
      <c r="K329" s="2"/>
      <c r="L329" s="258"/>
    </row>
    <row r="330" spans="1:13" x14ac:dyDescent="0.3">
      <c r="A330" s="11" t="s">
        <v>2427</v>
      </c>
      <c r="B330" s="14">
        <v>0</v>
      </c>
      <c r="L330" s="248"/>
    </row>
    <row r="331" spans="1:13" x14ac:dyDescent="0.3">
      <c r="A331" s="45" t="s">
        <v>2389</v>
      </c>
    </row>
    <row r="332" spans="1:13" x14ac:dyDescent="0.3">
      <c r="A332" s="353" t="s">
        <v>2458</v>
      </c>
      <c r="B332" s="353"/>
      <c r="C332" s="353"/>
      <c r="D332" s="353"/>
      <c r="E332" s="353"/>
      <c r="F332" s="353"/>
      <c r="G332" s="353"/>
      <c r="H332" s="353"/>
      <c r="I332" s="353"/>
      <c r="J332" s="207"/>
      <c r="K332" s="207"/>
      <c r="M332" s="40" t="str">
        <f>A317</f>
        <v>Source: California HCD, 5th Cycle Annual Progress Report Permit Summary (2020)</v>
      </c>
    </row>
    <row r="333" spans="1:13" x14ac:dyDescent="0.3">
      <c r="A333" s="365" t="s">
        <v>2406</v>
      </c>
      <c r="B333" s="365"/>
      <c r="C333" s="365"/>
      <c r="D333" s="365"/>
      <c r="E333" s="365"/>
      <c r="F333" s="365"/>
      <c r="G333" s="365"/>
      <c r="H333" s="365"/>
      <c r="I333" s="365"/>
      <c r="J333" s="207"/>
      <c r="K333" s="207"/>
    </row>
    <row r="334" spans="1:13" x14ac:dyDescent="0.3">
      <c r="M334"/>
    </row>
    <row r="335" spans="1:13" x14ac:dyDescent="0.3">
      <c r="M335" t="str">
        <f>A317</f>
        <v>Source: California HCD, 5th Cycle Annual Progress Report Permit Summary (2020)</v>
      </c>
    </row>
    <row r="336" spans="1:13" x14ac:dyDescent="0.3">
      <c r="M336"/>
    </row>
    <row r="337" spans="1:13" x14ac:dyDescent="0.3">
      <c r="A337" s="1" t="s">
        <v>2540</v>
      </c>
      <c r="M337" s="59" t="s">
        <v>2569</v>
      </c>
    </row>
    <row r="338" spans="1:13" ht="28.95" customHeight="1" x14ac:dyDescent="0.3">
      <c r="A338" s="75"/>
      <c r="B338" s="58" t="str">
        <f>B3</f>
        <v>Unincorporated Kings County</v>
      </c>
      <c r="C338" s="58"/>
      <c r="D338" s="58" t="str">
        <f>B4</f>
        <v>Kings County</v>
      </c>
      <c r="E338" s="58" t="s">
        <v>2473</v>
      </c>
      <c r="F338" s="58" t="s">
        <v>166</v>
      </c>
      <c r="G338" s="58" t="s">
        <v>2506</v>
      </c>
      <c r="H338" s="56"/>
      <c r="I338" s="56"/>
      <c r="J338" s="56"/>
      <c r="K338" s="56"/>
    </row>
    <row r="339" spans="1:13" x14ac:dyDescent="0.3">
      <c r="A339" t="s">
        <v>1641</v>
      </c>
      <c r="B339" s="284"/>
      <c r="C339" s="53"/>
      <c r="D339" s="284">
        <f>'Ref. ACS-5-YR'!R1205</f>
        <v>227400</v>
      </c>
      <c r="E339" s="53">
        <f>B339/D339</f>
        <v>0</v>
      </c>
      <c r="F339" s="284">
        <f>'Ref. ACS-5-YR'!AB1205</f>
        <v>538500</v>
      </c>
      <c r="G339" s="53">
        <f>B339/F339</f>
        <v>0</v>
      </c>
      <c r="H339" s="52"/>
      <c r="I339" s="52"/>
      <c r="J339" s="52"/>
      <c r="K339" s="52"/>
    </row>
    <row r="340" spans="1:13" x14ac:dyDescent="0.3">
      <c r="A340" t="s">
        <v>2541</v>
      </c>
    </row>
    <row r="341" spans="1:13" ht="14.4" customHeight="1" x14ac:dyDescent="0.3">
      <c r="A341" s="356" t="s">
        <v>2502</v>
      </c>
      <c r="B341" s="356"/>
      <c r="C341" s="356"/>
      <c r="D341" s="356"/>
      <c r="E341" s="356"/>
      <c r="F341" s="356"/>
      <c r="G341" s="356"/>
      <c r="H341" s="361"/>
      <c r="I341" s="361"/>
    </row>
    <row r="344" spans="1:13" x14ac:dyDescent="0.3">
      <c r="A344" s="1" t="s">
        <v>2570</v>
      </c>
    </row>
    <row r="345" spans="1:13" x14ac:dyDescent="0.3">
      <c r="A345" s="75"/>
      <c r="B345" s="49">
        <v>1980</v>
      </c>
      <c r="C345" s="49">
        <v>1990</v>
      </c>
      <c r="D345" s="49">
        <v>2000</v>
      </c>
      <c r="E345" s="49">
        <v>2010</v>
      </c>
      <c r="F345" s="49">
        <v>2020</v>
      </c>
      <c r="H345" s="50"/>
      <c r="I345" s="50"/>
      <c r="J345" s="50"/>
      <c r="K345" s="50"/>
    </row>
    <row r="346" spans="1:13" x14ac:dyDescent="0.3">
      <c r="A346" s="11" t="s">
        <v>2542</v>
      </c>
      <c r="B346" s="284">
        <f>'Ref. DC-1980'!D18</f>
        <v>46700</v>
      </c>
      <c r="C346" s="284">
        <f>'Ref. DC-1990'!D95</f>
        <v>70400</v>
      </c>
      <c r="D346" s="284">
        <f>'Ref. DC-2000'!D64</f>
        <v>96500</v>
      </c>
      <c r="E346" s="284">
        <f>'Ref. ACS-5-YR'!L1205</f>
        <v>220400</v>
      </c>
      <c r="F346" s="284">
        <f>'Ref. ACS-5-YR'!R1205</f>
        <v>227400</v>
      </c>
      <c r="H346" s="22"/>
      <c r="I346" s="22"/>
      <c r="J346" s="22"/>
      <c r="K346" s="22"/>
    </row>
    <row r="347" spans="1:13" x14ac:dyDescent="0.3">
      <c r="A347" s="11" t="s">
        <v>170</v>
      </c>
      <c r="B347" s="3"/>
      <c r="C347" s="4">
        <f>(C346-B346)/B346</f>
        <v>0.50749464668094213</v>
      </c>
      <c r="D347" s="4">
        <f t="shared" ref="D347:F347" si="10">(D346-C346)/C346</f>
        <v>0.37073863636363635</v>
      </c>
      <c r="E347" s="4">
        <f t="shared" si="10"/>
        <v>1.283937823834197</v>
      </c>
      <c r="F347" s="4">
        <f t="shared" si="10"/>
        <v>3.1760435571687839E-2</v>
      </c>
      <c r="H347" s="17"/>
      <c r="I347" s="17"/>
      <c r="J347" s="17"/>
      <c r="K347" s="17"/>
    </row>
    <row r="348" spans="1:13" x14ac:dyDescent="0.3">
      <c r="A348" t="s">
        <v>2543</v>
      </c>
    </row>
    <row r="349" spans="1:13" ht="14.4" customHeight="1" x14ac:dyDescent="0.3">
      <c r="A349" s="356" t="s">
        <v>2502</v>
      </c>
      <c r="B349" s="356"/>
      <c r="C349" s="356"/>
      <c r="D349" s="356"/>
      <c r="E349" s="356"/>
      <c r="F349" s="356"/>
      <c r="G349" s="356"/>
      <c r="H349" s="364"/>
      <c r="I349" s="364"/>
    </row>
    <row r="350" spans="1:13" ht="14.4" customHeight="1" x14ac:dyDescent="0.3">
      <c r="A350" s="357" t="s">
        <v>2513</v>
      </c>
      <c r="B350" s="357"/>
      <c r="C350" s="357"/>
      <c r="D350" s="357"/>
      <c r="E350" s="357"/>
      <c r="F350" s="357"/>
      <c r="G350" s="357"/>
    </row>
    <row r="353" spans="13:14" ht="28.8" x14ac:dyDescent="0.3">
      <c r="M353" s="40" t="str">
        <f>A348</f>
        <v>Source: U.S. Census Bureau, Census 1980(ORG STF1), 1990(STF3), 2000(SF3); ACS 06-10, 16-20 (5-year Estimates), Table B25077</v>
      </c>
    </row>
    <row r="354" spans="13:14" ht="63" customHeight="1" x14ac:dyDescent="0.3">
      <c r="M354" s="79" t="s">
        <v>2516</v>
      </c>
    </row>
    <row r="355" spans="13:14" x14ac:dyDescent="0.3">
      <c r="M355"/>
    </row>
    <row r="356" spans="13:14" x14ac:dyDescent="0.3">
      <c r="M356" s="83" t="s">
        <v>139</v>
      </c>
      <c r="N356" s="1" t="s">
        <v>2459</v>
      </c>
    </row>
    <row r="357" spans="13:14" x14ac:dyDescent="0.3">
      <c r="M357"/>
    </row>
    <row r="358" spans="13:14" x14ac:dyDescent="0.3">
      <c r="M358"/>
    </row>
    <row r="359" spans="13:14" x14ac:dyDescent="0.3">
      <c r="M359"/>
    </row>
    <row r="360" spans="13:14" x14ac:dyDescent="0.3">
      <c r="M360"/>
    </row>
    <row r="361" spans="13:14" x14ac:dyDescent="0.3">
      <c r="M361"/>
    </row>
    <row r="362" spans="13:14" x14ac:dyDescent="0.3">
      <c r="M362"/>
    </row>
    <row r="363" spans="13:14" x14ac:dyDescent="0.3">
      <c r="M363"/>
    </row>
    <row r="364" spans="13:14" x14ac:dyDescent="0.3">
      <c r="M364"/>
    </row>
    <row r="365" spans="13:14" x14ac:dyDescent="0.3">
      <c r="M365"/>
    </row>
    <row r="366" spans="13:14" x14ac:dyDescent="0.3">
      <c r="M366"/>
    </row>
    <row r="367" spans="13:14" x14ac:dyDescent="0.3">
      <c r="M367"/>
    </row>
    <row r="368" spans="13:14" x14ac:dyDescent="0.3">
      <c r="M368"/>
    </row>
    <row r="369" spans="13:13" x14ac:dyDescent="0.3">
      <c r="M369"/>
    </row>
    <row r="370" spans="13:13" x14ac:dyDescent="0.3">
      <c r="M370"/>
    </row>
    <row r="371" spans="13:13" x14ac:dyDescent="0.3">
      <c r="M371"/>
    </row>
    <row r="372" spans="13:13" x14ac:dyDescent="0.3">
      <c r="M372"/>
    </row>
    <row r="373" spans="13:13" x14ac:dyDescent="0.3">
      <c r="M373"/>
    </row>
    <row r="374" spans="13:13" x14ac:dyDescent="0.3">
      <c r="M374"/>
    </row>
    <row r="375" spans="13:13" x14ac:dyDescent="0.3">
      <c r="M375"/>
    </row>
    <row r="376" spans="13:13" x14ac:dyDescent="0.3">
      <c r="M376"/>
    </row>
    <row r="378" spans="13:13" x14ac:dyDescent="0.3">
      <c r="M378"/>
    </row>
    <row r="379" spans="13:13" x14ac:dyDescent="0.3">
      <c r="M379"/>
    </row>
    <row r="380" spans="13:13" x14ac:dyDescent="0.3">
      <c r="M380"/>
    </row>
    <row r="381" spans="13:13" x14ac:dyDescent="0.3">
      <c r="M381" t="s">
        <v>1642</v>
      </c>
    </row>
    <row r="382" spans="13:13" ht="57.6" x14ac:dyDescent="0.3">
      <c r="M382" s="270" t="s">
        <v>1643</v>
      </c>
    </row>
    <row r="383" spans="13:13" ht="28.8" x14ac:dyDescent="0.3">
      <c r="M383" s="271" t="s">
        <v>2460</v>
      </c>
    </row>
    <row r="384" spans="13:13" x14ac:dyDescent="0.3">
      <c r="M384"/>
    </row>
    <row r="385" spans="13:13" x14ac:dyDescent="0.3">
      <c r="M385" s="83" t="s">
        <v>140</v>
      </c>
    </row>
    <row r="386" spans="13:13" x14ac:dyDescent="0.3">
      <c r="M386"/>
    </row>
    <row r="387" spans="13:13" x14ac:dyDescent="0.3">
      <c r="M387"/>
    </row>
    <row r="388" spans="13:13" x14ac:dyDescent="0.3">
      <c r="M388"/>
    </row>
    <row r="390" spans="13:13" x14ac:dyDescent="0.3">
      <c r="M390"/>
    </row>
    <row r="391" spans="13:13" x14ac:dyDescent="0.3">
      <c r="M391"/>
    </row>
    <row r="392" spans="13:13" x14ac:dyDescent="0.3">
      <c r="M392"/>
    </row>
    <row r="393" spans="13:13" x14ac:dyDescent="0.3">
      <c r="M393"/>
    </row>
    <row r="394" spans="13:13" x14ac:dyDescent="0.3">
      <c r="M394"/>
    </row>
    <row r="395" spans="13:13" x14ac:dyDescent="0.3">
      <c r="M395"/>
    </row>
    <row r="396" spans="13:13" x14ac:dyDescent="0.3">
      <c r="M396"/>
    </row>
    <row r="397" spans="13:13" x14ac:dyDescent="0.3">
      <c r="M397"/>
    </row>
    <row r="399" spans="13:13" x14ac:dyDescent="0.3">
      <c r="M399"/>
    </row>
    <row r="400" spans="13:13" x14ac:dyDescent="0.3">
      <c r="M400"/>
    </row>
    <row r="402" spans="13:13" x14ac:dyDescent="0.3">
      <c r="M402"/>
    </row>
    <row r="403" spans="13:13" x14ac:dyDescent="0.3">
      <c r="M403"/>
    </row>
    <row r="404" spans="13:13" x14ac:dyDescent="0.3">
      <c r="M404"/>
    </row>
    <row r="405" spans="13:13" x14ac:dyDescent="0.3">
      <c r="M405"/>
    </row>
    <row r="406" spans="13:13" x14ac:dyDescent="0.3">
      <c r="M406"/>
    </row>
    <row r="407" spans="13:13" x14ac:dyDescent="0.3">
      <c r="M407"/>
    </row>
    <row r="408" spans="13:13" x14ac:dyDescent="0.3">
      <c r="M408"/>
    </row>
    <row r="409" spans="13:13" x14ac:dyDescent="0.3">
      <c r="M409"/>
    </row>
    <row r="410" spans="13:13" x14ac:dyDescent="0.3">
      <c r="M410"/>
    </row>
    <row r="411" spans="13:13" x14ac:dyDescent="0.3">
      <c r="M411"/>
    </row>
    <row r="412" spans="13:13" x14ac:dyDescent="0.3">
      <c r="M412"/>
    </row>
    <row r="413" spans="13:13" x14ac:dyDescent="0.3">
      <c r="M413"/>
    </row>
    <row r="414" spans="13:13" x14ac:dyDescent="0.3">
      <c r="M414" t="s">
        <v>1642</v>
      </c>
    </row>
    <row r="415" spans="13:13" x14ac:dyDescent="0.3">
      <c r="M415" s="270" t="s">
        <v>1644</v>
      </c>
    </row>
    <row r="416" spans="13:13" ht="28.8" x14ac:dyDescent="0.3">
      <c r="M416" s="271" t="s">
        <v>2460</v>
      </c>
    </row>
    <row r="418" spans="13:13" x14ac:dyDescent="0.3">
      <c r="M418" s="83" t="s">
        <v>141</v>
      </c>
    </row>
    <row r="419" spans="13:13" x14ac:dyDescent="0.3">
      <c r="M419"/>
    </row>
    <row r="420" spans="13:13" x14ac:dyDescent="0.3">
      <c r="M420"/>
    </row>
    <row r="421" spans="13:13" x14ac:dyDescent="0.3">
      <c r="M421"/>
    </row>
    <row r="422" spans="13:13" x14ac:dyDescent="0.3">
      <c r="M422"/>
    </row>
    <row r="423" spans="13:13" x14ac:dyDescent="0.3">
      <c r="M423"/>
    </row>
    <row r="424" spans="13:13" x14ac:dyDescent="0.3">
      <c r="M424"/>
    </row>
    <row r="425" spans="13:13" x14ac:dyDescent="0.3">
      <c r="M425"/>
    </row>
    <row r="426" spans="13:13" x14ac:dyDescent="0.3">
      <c r="M426"/>
    </row>
    <row r="427" spans="13:13" x14ac:dyDescent="0.3">
      <c r="M427"/>
    </row>
    <row r="428" spans="13:13" x14ac:dyDescent="0.3">
      <c r="M428"/>
    </row>
    <row r="429" spans="13:13" x14ac:dyDescent="0.3">
      <c r="M429"/>
    </row>
    <row r="430" spans="13:13" x14ac:dyDescent="0.3">
      <c r="M430"/>
    </row>
    <row r="431" spans="13:13" x14ac:dyDescent="0.3">
      <c r="M431"/>
    </row>
    <row r="432" spans="13:13" x14ac:dyDescent="0.3">
      <c r="M432"/>
    </row>
    <row r="433" spans="13:13" x14ac:dyDescent="0.3">
      <c r="M433"/>
    </row>
    <row r="434" spans="13:13" x14ac:dyDescent="0.3">
      <c r="M434"/>
    </row>
    <row r="435" spans="13:13" x14ac:dyDescent="0.3">
      <c r="M435"/>
    </row>
    <row r="436" spans="13:13" x14ac:dyDescent="0.3">
      <c r="M436"/>
    </row>
    <row r="437" spans="13:13" x14ac:dyDescent="0.3">
      <c r="M437"/>
    </row>
    <row r="438" spans="13:13" x14ac:dyDescent="0.3">
      <c r="M438"/>
    </row>
    <row r="439" spans="13:13" x14ac:dyDescent="0.3">
      <c r="M439"/>
    </row>
    <row r="440" spans="13:13" x14ac:dyDescent="0.3">
      <c r="M440"/>
    </row>
    <row r="441" spans="13:13" x14ac:dyDescent="0.3">
      <c r="M441"/>
    </row>
    <row r="442" spans="13:13" x14ac:dyDescent="0.3">
      <c r="M442"/>
    </row>
    <row r="443" spans="13:13" x14ac:dyDescent="0.3">
      <c r="M443"/>
    </row>
    <row r="444" spans="13:13" x14ac:dyDescent="0.3">
      <c r="M444"/>
    </row>
    <row r="445" spans="13:13" x14ac:dyDescent="0.3">
      <c r="M445"/>
    </row>
    <row r="446" spans="13:13" x14ac:dyDescent="0.3">
      <c r="M446"/>
    </row>
    <row r="447" spans="13:13" x14ac:dyDescent="0.3">
      <c r="M447"/>
    </row>
    <row r="448" spans="13:13" x14ac:dyDescent="0.3">
      <c r="M448"/>
    </row>
    <row r="449" spans="13:13" x14ac:dyDescent="0.3">
      <c r="M449" t="s">
        <v>1642</v>
      </c>
    </row>
    <row r="450" spans="13:13" ht="43.2" x14ac:dyDescent="0.3">
      <c r="M450" s="270" t="s">
        <v>1645</v>
      </c>
    </row>
    <row r="451" spans="13:13" ht="28.8" x14ac:dyDescent="0.3">
      <c r="M451" s="271" t="s">
        <v>2460</v>
      </c>
    </row>
    <row r="452" spans="13:13" x14ac:dyDescent="0.3">
      <c r="M452"/>
    </row>
    <row r="453" spans="13:13" x14ac:dyDescent="0.3">
      <c r="M453"/>
    </row>
    <row r="454" spans="13:13" x14ac:dyDescent="0.3">
      <c r="M454"/>
    </row>
    <row r="455" spans="13:13" x14ac:dyDescent="0.3">
      <c r="M455"/>
    </row>
    <row r="456" spans="13:13" x14ac:dyDescent="0.3">
      <c r="M456"/>
    </row>
    <row r="457" spans="13:13" x14ac:dyDescent="0.3">
      <c r="M457"/>
    </row>
    <row r="458" spans="13:13" x14ac:dyDescent="0.3">
      <c r="M458"/>
    </row>
    <row r="459" spans="13:13" x14ac:dyDescent="0.3">
      <c r="M459"/>
    </row>
    <row r="460" spans="13:13" x14ac:dyDescent="0.3">
      <c r="M460"/>
    </row>
    <row r="461" spans="13:13" x14ac:dyDescent="0.3">
      <c r="M461"/>
    </row>
    <row r="462" spans="13:13" x14ac:dyDescent="0.3">
      <c r="M462"/>
    </row>
    <row r="463" spans="13:13" x14ac:dyDescent="0.3">
      <c r="M463"/>
    </row>
    <row r="464" spans="13:13" x14ac:dyDescent="0.3">
      <c r="M464"/>
    </row>
    <row r="465" spans="13:13" x14ac:dyDescent="0.3">
      <c r="M465"/>
    </row>
    <row r="466" spans="13:13" x14ac:dyDescent="0.3">
      <c r="M466"/>
    </row>
    <row r="467" spans="13:13" x14ac:dyDescent="0.3">
      <c r="M467"/>
    </row>
    <row r="468" spans="13:13" x14ac:dyDescent="0.3">
      <c r="M468"/>
    </row>
    <row r="470" spans="13:13" x14ac:dyDescent="0.3">
      <c r="M470"/>
    </row>
    <row r="471" spans="13:13" x14ac:dyDescent="0.3">
      <c r="M471"/>
    </row>
  </sheetData>
  <mergeCells count="14">
    <mergeCell ref="A341:I341"/>
    <mergeCell ref="A349:I349"/>
    <mergeCell ref="A350:G350"/>
    <mergeCell ref="A333:I333"/>
    <mergeCell ref="N1:N4"/>
    <mergeCell ref="A332:I332"/>
    <mergeCell ref="A131:G131"/>
    <mergeCell ref="A143:G143"/>
    <mergeCell ref="A318:I318"/>
    <mergeCell ref="A325:I325"/>
    <mergeCell ref="A1:M1"/>
    <mergeCell ref="A2:L2"/>
    <mergeCell ref="A117:G117"/>
    <mergeCell ref="A174:K181"/>
  </mergeCells>
  <hyperlinks>
    <hyperlink ref="N1" location="TOC" display="Back to Table of Contents" xr:uid="{C724DA8B-495C-439A-81B9-CDF5EA608D6D}"/>
  </hyperlinks>
  <pageMargins left="0.7" right="0.7" top="0.75" bottom="0.75" header="0.3" footer="0.3"/>
  <pageSetup orientation="portrait" horizontalDpi="1200" verticalDpi="1200" r:id="rId1"/>
  <ignoredErrors>
    <ignoredError sqref="D78 D302:D305 F302:F305" formula="1"/>
    <ignoredError sqref="H314:I314"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77524-8A79-471F-86E9-E7C92CF5AC2D}">
  <sheetPr>
    <tabColor theme="1"/>
  </sheetPr>
  <dimension ref="A1:R14"/>
  <sheetViews>
    <sheetView workbookViewId="0"/>
  </sheetViews>
  <sheetFormatPr defaultRowHeight="14.4" x14ac:dyDescent="0.3"/>
  <sheetData>
    <row r="1" spans="1:18" ht="21" x14ac:dyDescent="0.4">
      <c r="A1" s="272" t="s">
        <v>2433</v>
      </c>
    </row>
    <row r="2" spans="1:18" x14ac:dyDescent="0.3">
      <c r="A2" t="s">
        <v>2447</v>
      </c>
    </row>
    <row r="4" spans="1:18" ht="43.95" customHeight="1" x14ac:dyDescent="0.3">
      <c r="A4" s="368" t="s">
        <v>2448</v>
      </c>
      <c r="B4" s="368"/>
      <c r="C4" s="368"/>
      <c r="D4" s="368"/>
      <c r="E4" s="368"/>
      <c r="F4" s="368"/>
      <c r="G4" s="368"/>
      <c r="H4" s="368"/>
      <c r="I4" s="368"/>
      <c r="J4" s="368"/>
      <c r="K4" s="368"/>
      <c r="L4" s="368"/>
      <c r="M4" s="368"/>
      <c r="N4" s="368"/>
      <c r="O4" s="368"/>
      <c r="P4" s="368"/>
      <c r="Q4" s="368"/>
      <c r="R4" s="368"/>
    </row>
    <row r="6" spans="1:18" ht="30" customHeight="1" x14ac:dyDescent="0.3">
      <c r="A6" s="368" t="s">
        <v>2449</v>
      </c>
      <c r="B6" s="368"/>
      <c r="C6" s="368"/>
      <c r="D6" s="368"/>
      <c r="E6" s="368"/>
      <c r="F6" s="368"/>
      <c r="G6" s="368"/>
      <c r="H6" s="368"/>
      <c r="I6" s="368"/>
      <c r="J6" s="368"/>
      <c r="K6" s="368"/>
      <c r="L6" s="368"/>
      <c r="M6" s="368"/>
      <c r="N6" s="368"/>
      <c r="O6" s="368"/>
      <c r="P6" s="368"/>
      <c r="Q6" s="368"/>
      <c r="R6" s="368"/>
    </row>
    <row r="8" spans="1:18" ht="44.4" customHeight="1" x14ac:dyDescent="0.3">
      <c r="A8" s="368" t="s">
        <v>2450</v>
      </c>
      <c r="B8" s="368"/>
      <c r="C8" s="368"/>
      <c r="D8" s="368"/>
      <c r="E8" s="368"/>
      <c r="F8" s="368"/>
      <c r="G8" s="368"/>
      <c r="H8" s="368"/>
      <c r="I8" s="368"/>
      <c r="J8" s="368"/>
      <c r="K8" s="368"/>
      <c r="L8" s="368"/>
      <c r="M8" s="368"/>
      <c r="N8" s="368"/>
      <c r="O8" s="368"/>
      <c r="P8" s="368"/>
      <c r="Q8" s="368"/>
      <c r="R8" s="368"/>
    </row>
    <row r="10" spans="1:18" ht="43.2" customHeight="1" x14ac:dyDescent="0.3">
      <c r="A10" s="368" t="s">
        <v>2451</v>
      </c>
      <c r="B10" s="368"/>
      <c r="C10" s="368"/>
      <c r="D10" s="368"/>
      <c r="E10" s="368"/>
      <c r="F10" s="368"/>
      <c r="G10" s="368"/>
      <c r="H10" s="368"/>
      <c r="I10" s="368"/>
      <c r="J10" s="368"/>
      <c r="K10" s="368"/>
      <c r="L10" s="368"/>
      <c r="M10" s="368"/>
      <c r="N10" s="368"/>
      <c r="O10" s="368"/>
      <c r="P10" s="368"/>
      <c r="Q10" s="368"/>
      <c r="R10" s="368"/>
    </row>
    <row r="12" spans="1:18" ht="31.95" customHeight="1" x14ac:dyDescent="0.3">
      <c r="A12" s="368" t="s">
        <v>2452</v>
      </c>
      <c r="B12" s="368"/>
      <c r="C12" s="368"/>
      <c r="D12" s="368"/>
      <c r="E12" s="368"/>
      <c r="F12" s="368"/>
      <c r="G12" s="368"/>
      <c r="H12" s="368"/>
      <c r="I12" s="368"/>
      <c r="J12" s="368"/>
      <c r="K12" s="368"/>
      <c r="L12" s="368"/>
      <c r="M12" s="368"/>
      <c r="N12" s="368"/>
      <c r="O12" s="368"/>
      <c r="P12" s="368"/>
      <c r="Q12" s="368"/>
      <c r="R12" s="368"/>
    </row>
    <row r="14" spans="1:18" ht="28.2" customHeight="1" x14ac:dyDescent="0.3">
      <c r="A14" s="368" t="s">
        <v>2453</v>
      </c>
      <c r="B14" s="368"/>
      <c r="C14" s="368"/>
      <c r="D14" s="368"/>
      <c r="E14" s="368"/>
      <c r="F14" s="368"/>
      <c r="G14" s="368"/>
      <c r="H14" s="368"/>
      <c r="I14" s="368"/>
      <c r="J14" s="368"/>
      <c r="K14" s="368"/>
      <c r="L14" s="368"/>
      <c r="M14" s="368"/>
      <c r="N14" s="368"/>
      <c r="O14" s="368"/>
      <c r="P14" s="368"/>
      <c r="Q14" s="368"/>
      <c r="R14" s="368"/>
    </row>
  </sheetData>
  <mergeCells count="6">
    <mergeCell ref="A14:R14"/>
    <mergeCell ref="A4:R4"/>
    <mergeCell ref="A6:R6"/>
    <mergeCell ref="A8:R8"/>
    <mergeCell ref="A10:R10"/>
    <mergeCell ref="A12:R1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4FB1E-055B-49DC-B91D-B3302B282F24}">
  <sheetPr>
    <tabColor rgb="FF000000"/>
  </sheetPr>
  <dimension ref="A1:AE1593"/>
  <sheetViews>
    <sheetView zoomScale="80" zoomScaleNormal="80" workbookViewId="0">
      <pane xSplit="1" ySplit="3" topLeftCell="B4" activePane="bottomRight" state="frozen"/>
      <selection pane="topRight" activeCell="B1" sqref="B1"/>
      <selection pane="bottomLeft" activeCell="A4" sqref="A4"/>
      <selection pane="bottomRight"/>
    </sheetView>
  </sheetViews>
  <sheetFormatPr defaultColWidth="100" defaultRowHeight="14.4" x14ac:dyDescent="0.3"/>
  <cols>
    <col min="1" max="1" width="63" customWidth="1"/>
    <col min="2" max="31" width="12" customWidth="1"/>
  </cols>
  <sheetData>
    <row r="1" spans="1:31" ht="21" x14ac:dyDescent="0.3">
      <c r="B1" s="369" t="s">
        <v>1646</v>
      </c>
      <c r="C1" s="369"/>
      <c r="D1" s="369"/>
      <c r="E1" s="369"/>
      <c r="F1" s="369"/>
      <c r="G1" s="369"/>
    </row>
    <row r="2" spans="1:31" x14ac:dyDescent="0.3">
      <c r="A2" t="s">
        <v>165</v>
      </c>
      <c r="B2" s="370" t="str">
        <f>Population!B3</f>
        <v>Unincorporated Kings County</v>
      </c>
      <c r="C2" s="370"/>
      <c r="D2" s="370"/>
      <c r="E2" s="370"/>
      <c r="F2" s="370"/>
      <c r="G2" s="370"/>
      <c r="H2" s="370"/>
      <c r="I2" s="370"/>
      <c r="J2" s="370"/>
      <c r="K2" s="370"/>
      <c r="L2" s="370" t="str">
        <f>Population!B4</f>
        <v>Kings County</v>
      </c>
      <c r="M2" s="370"/>
      <c r="N2" s="370"/>
      <c r="O2" s="370"/>
      <c r="P2" s="370"/>
      <c r="Q2" s="370"/>
      <c r="R2" s="370"/>
      <c r="S2" s="370"/>
      <c r="T2" s="370"/>
      <c r="U2" s="370"/>
      <c r="V2" s="370" t="s">
        <v>166</v>
      </c>
      <c r="W2" s="370"/>
      <c r="X2" s="370"/>
      <c r="Y2" s="370"/>
      <c r="Z2" s="370"/>
      <c r="AA2" s="370"/>
      <c r="AB2" s="370"/>
      <c r="AC2" s="370"/>
      <c r="AD2" s="370"/>
      <c r="AE2" s="370"/>
    </row>
    <row r="3" spans="1:31" s="20" customFormat="1" ht="43.2" x14ac:dyDescent="0.3">
      <c r="A3" s="172"/>
      <c r="B3" s="371">
        <v>2010</v>
      </c>
      <c r="C3" s="371"/>
      <c r="D3" s="371"/>
      <c r="E3" s="371">
        <v>2015</v>
      </c>
      <c r="F3" s="371"/>
      <c r="G3" s="371"/>
      <c r="H3" s="371">
        <v>2020</v>
      </c>
      <c r="I3" s="371"/>
      <c r="J3" s="371"/>
      <c r="K3" s="19" t="s">
        <v>1647</v>
      </c>
      <c r="L3" s="371">
        <v>2010</v>
      </c>
      <c r="M3" s="371"/>
      <c r="N3" s="371"/>
      <c r="O3" s="371">
        <v>2015</v>
      </c>
      <c r="P3" s="371"/>
      <c r="Q3" s="371"/>
      <c r="R3" s="371">
        <v>2020</v>
      </c>
      <c r="S3" s="371"/>
      <c r="T3" s="371"/>
      <c r="U3" s="19" t="s">
        <v>1647</v>
      </c>
      <c r="V3" s="371">
        <v>2010</v>
      </c>
      <c r="W3" s="371"/>
      <c r="X3" s="371"/>
      <c r="Y3" s="371">
        <v>2015</v>
      </c>
      <c r="Z3" s="371"/>
      <c r="AA3" s="371"/>
      <c r="AB3" s="371">
        <v>2020</v>
      </c>
      <c r="AC3" s="371"/>
      <c r="AD3" s="371"/>
      <c r="AE3" s="19" t="s">
        <v>1647</v>
      </c>
    </row>
    <row r="4" spans="1:31" x14ac:dyDescent="0.3">
      <c r="A4" s="16"/>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row>
    <row r="5" spans="1:31" x14ac:dyDescent="0.3">
      <c r="A5" s="103" t="s">
        <v>1648</v>
      </c>
      <c r="B5" s="103"/>
      <c r="C5" s="103"/>
      <c r="D5" s="103"/>
      <c r="E5" s="103"/>
      <c r="F5" s="103"/>
      <c r="G5" s="103"/>
      <c r="H5" s="103"/>
      <c r="I5" s="103"/>
      <c r="J5" s="103"/>
      <c r="K5" s="103"/>
      <c r="L5" s="103"/>
      <c r="M5" s="103"/>
      <c r="N5" s="103"/>
      <c r="O5" s="103"/>
      <c r="P5" s="103"/>
      <c r="Q5" s="103"/>
      <c r="R5" s="103"/>
      <c r="S5" s="103"/>
      <c r="T5" s="103"/>
      <c r="U5" s="103"/>
      <c r="V5" s="103"/>
      <c r="W5" s="103"/>
      <c r="X5" s="103"/>
      <c r="Y5" s="103"/>
      <c r="Z5" s="103"/>
      <c r="AA5" s="103"/>
      <c r="AB5" s="103"/>
      <c r="AC5" s="103"/>
      <c r="AD5" s="103"/>
      <c r="AE5" s="103"/>
    </row>
    <row r="6" spans="1:31" x14ac:dyDescent="0.3">
      <c r="B6" s="188" t="s">
        <v>1649</v>
      </c>
      <c r="C6" s="188" t="s">
        <v>2474</v>
      </c>
      <c r="D6" s="188" t="s">
        <v>1650</v>
      </c>
      <c r="E6" s="188" t="s">
        <v>1649</v>
      </c>
      <c r="F6" s="188" t="s">
        <v>2474</v>
      </c>
      <c r="G6" s="188" t="s">
        <v>1650</v>
      </c>
      <c r="H6" s="188" t="s">
        <v>1649</v>
      </c>
      <c r="I6" s="188" t="s">
        <v>2474</v>
      </c>
      <c r="J6" s="188" t="s">
        <v>1650</v>
      </c>
      <c r="L6" s="188" t="s">
        <v>1649</v>
      </c>
      <c r="M6" s="188"/>
      <c r="N6" s="188" t="s">
        <v>1650</v>
      </c>
      <c r="O6" s="188" t="s">
        <v>1649</v>
      </c>
      <c r="P6" s="188"/>
      <c r="Q6" s="188" t="s">
        <v>1650</v>
      </c>
      <c r="R6" s="188" t="s">
        <v>1649</v>
      </c>
      <c r="S6" s="188"/>
      <c r="T6" s="188" t="s">
        <v>1650</v>
      </c>
      <c r="U6" t="s">
        <v>165</v>
      </c>
      <c r="V6" s="188" t="s">
        <v>1649</v>
      </c>
      <c r="W6" s="188"/>
      <c r="X6" s="188" t="s">
        <v>1650</v>
      </c>
      <c r="Y6" s="188" t="s">
        <v>1649</v>
      </c>
      <c r="Z6" s="188"/>
      <c r="AA6" s="188" t="s">
        <v>1650</v>
      </c>
      <c r="AB6" s="188" t="s">
        <v>1649</v>
      </c>
      <c r="AC6" s="188"/>
      <c r="AD6" s="188" t="s">
        <v>1650</v>
      </c>
      <c r="AE6" t="s">
        <v>165</v>
      </c>
    </row>
    <row r="7" spans="1:31" x14ac:dyDescent="0.3">
      <c r="A7" t="s">
        <v>167</v>
      </c>
      <c r="B7" s="2">
        <v>34021</v>
      </c>
      <c r="C7" s="25" t="s">
        <v>2472</v>
      </c>
      <c r="D7" s="2"/>
      <c r="E7" s="2">
        <v>33864</v>
      </c>
      <c r="F7" s="25" t="s">
        <v>2472</v>
      </c>
      <c r="G7" s="12"/>
      <c r="H7" s="2">
        <v>32773</v>
      </c>
      <c r="I7" s="25" t="s">
        <v>2472</v>
      </c>
      <c r="J7" s="12"/>
      <c r="K7" s="25">
        <v>-3.6683225066870495E-2</v>
      </c>
      <c r="L7" s="2">
        <v>151122</v>
      </c>
      <c r="M7" s="25" t="s">
        <v>165</v>
      </c>
      <c r="N7" s="2">
        <v>0</v>
      </c>
      <c r="O7" s="2">
        <v>150998</v>
      </c>
      <c r="P7" s="25" t="s">
        <v>165</v>
      </c>
      <c r="Q7" s="12">
        <v>0</v>
      </c>
      <c r="R7" s="2">
        <v>151090</v>
      </c>
      <c r="S7" s="25" t="s">
        <v>165</v>
      </c>
      <c r="T7" s="12">
        <v>0</v>
      </c>
      <c r="U7" s="25">
        <v>-2.1174944746628552E-4</v>
      </c>
      <c r="V7" s="2">
        <v>36637290</v>
      </c>
      <c r="W7" s="25" t="s">
        <v>165</v>
      </c>
      <c r="X7" s="2">
        <v>0</v>
      </c>
      <c r="Y7" s="2">
        <v>38421464</v>
      </c>
      <c r="Z7" s="25" t="s">
        <v>165</v>
      </c>
      <c r="AA7" s="12">
        <v>0</v>
      </c>
      <c r="AB7" s="2">
        <v>39346023</v>
      </c>
      <c r="AC7" s="25" t="s">
        <v>165</v>
      </c>
      <c r="AD7" s="12">
        <v>0</v>
      </c>
      <c r="AE7" s="25">
        <v>7.3999999999999996E-2</v>
      </c>
    </row>
    <row r="8" spans="1:31" x14ac:dyDescent="0.3">
      <c r="A8" t="s">
        <v>174</v>
      </c>
      <c r="B8" s="2">
        <v>19069</v>
      </c>
      <c r="C8" s="25">
        <v>0.56050674583345583</v>
      </c>
      <c r="D8" s="2"/>
      <c r="E8" s="2">
        <v>17785</v>
      </c>
      <c r="F8" s="25">
        <v>0.52518899125915453</v>
      </c>
      <c r="G8" s="12"/>
      <c r="H8" s="2">
        <v>17444</v>
      </c>
      <c r="I8" s="25">
        <v>0.53226741525035881</v>
      </c>
      <c r="J8" s="12"/>
      <c r="K8" s="25">
        <v>-8.5216844092506183E-2</v>
      </c>
      <c r="L8" s="2">
        <v>85889</v>
      </c>
      <c r="M8" s="25">
        <v>0.56834213416974366</v>
      </c>
      <c r="N8" s="2">
        <v>10.303030303030299</v>
      </c>
      <c r="O8" s="2">
        <v>83958</v>
      </c>
      <c r="P8" s="25">
        <v>0.55602060954449728</v>
      </c>
      <c r="Q8" s="12">
        <v>119.39393939393899</v>
      </c>
      <c r="R8" s="2">
        <v>83210</v>
      </c>
      <c r="S8" s="25">
        <v>0.55073135217420077</v>
      </c>
      <c r="T8" s="12">
        <v>70.909090000000006</v>
      </c>
      <c r="U8" s="25">
        <v>-3.1191421485871298E-2</v>
      </c>
      <c r="V8" s="2">
        <v>18223157</v>
      </c>
      <c r="W8" s="25">
        <v>0.497</v>
      </c>
      <c r="X8" s="2">
        <v>632</v>
      </c>
      <c r="Y8" s="2">
        <v>19087135</v>
      </c>
      <c r="Z8" s="25">
        <v>0.497</v>
      </c>
      <c r="AA8" s="12">
        <v>559.39</v>
      </c>
      <c r="AB8" s="2">
        <v>19562882</v>
      </c>
      <c r="AC8" s="25">
        <v>0.497</v>
      </c>
      <c r="AD8" s="12">
        <v>765.45</v>
      </c>
      <c r="AE8" s="25">
        <v>7.3999999999999996E-2</v>
      </c>
    </row>
    <row r="9" spans="1:31" x14ac:dyDescent="0.3">
      <c r="A9" t="s">
        <v>175</v>
      </c>
      <c r="B9" s="2">
        <v>1520</v>
      </c>
      <c r="C9" s="25">
        <v>4.4678286940419136E-2</v>
      </c>
      <c r="D9" s="2"/>
      <c r="E9" s="2">
        <v>1304</v>
      </c>
      <c r="F9" s="25">
        <v>3.8506969052681313E-2</v>
      </c>
      <c r="G9" s="12"/>
      <c r="H9" s="2">
        <v>1447</v>
      </c>
      <c r="I9" s="25">
        <v>4.4152198456046135E-2</v>
      </c>
      <c r="J9" s="12"/>
      <c r="K9" s="25">
        <v>-4.8026315789473695E-2</v>
      </c>
      <c r="L9" s="2">
        <v>6417</v>
      </c>
      <c r="M9" s="25">
        <v>4.2462381387223566E-2</v>
      </c>
      <c r="N9" s="2">
        <v>0</v>
      </c>
      <c r="O9" s="2">
        <v>6044</v>
      </c>
      <c r="P9" s="25">
        <v>4.0027020225433446E-2</v>
      </c>
      <c r="Q9" s="12">
        <v>95.757575757575694</v>
      </c>
      <c r="R9" s="2">
        <v>5921</v>
      </c>
      <c r="S9" s="25">
        <v>3.9188563108081276E-2</v>
      </c>
      <c r="T9" s="12">
        <v>19.393940000000001</v>
      </c>
      <c r="U9" s="25">
        <v>-7.7294685990338161E-2</v>
      </c>
      <c r="V9" s="2">
        <v>1300849</v>
      </c>
      <c r="W9" s="25">
        <v>3.5999999999999997E-2</v>
      </c>
      <c r="X9" s="2">
        <v>448</v>
      </c>
      <c r="Y9" s="2">
        <v>1283763</v>
      </c>
      <c r="Z9" s="25">
        <v>3.3000000000000002E-2</v>
      </c>
      <c r="AA9" s="12">
        <v>347.88</v>
      </c>
      <c r="AB9" s="2">
        <v>1233088</v>
      </c>
      <c r="AC9" s="25">
        <v>3.1E-2</v>
      </c>
      <c r="AD9" s="12">
        <v>374.55</v>
      </c>
      <c r="AE9" s="25">
        <v>-5.1999999999999998E-2</v>
      </c>
    </row>
    <row r="10" spans="1:31" x14ac:dyDescent="0.3">
      <c r="A10" t="s">
        <v>1651</v>
      </c>
      <c r="B10" s="2">
        <v>1479</v>
      </c>
      <c r="C10" s="25">
        <v>4.3473148937421005E-2</v>
      </c>
      <c r="D10" s="2"/>
      <c r="E10" s="2">
        <v>1423</v>
      </c>
      <c r="F10" s="25">
        <v>4.2021025277580913E-2</v>
      </c>
      <c r="G10" s="12"/>
      <c r="H10" s="2">
        <v>1408</v>
      </c>
      <c r="I10" s="25">
        <v>4.2962194489366244E-2</v>
      </c>
      <c r="J10" s="12"/>
      <c r="K10" s="25">
        <v>-4.8005409060175808E-2</v>
      </c>
      <c r="L10" s="2">
        <v>5907</v>
      </c>
      <c r="M10" s="25">
        <v>3.9087624568229645E-2</v>
      </c>
      <c r="N10" s="2">
        <v>244.84848484848399</v>
      </c>
      <c r="O10" s="2">
        <v>6292</v>
      </c>
      <c r="P10" s="25">
        <v>4.166942608511371E-2</v>
      </c>
      <c r="Q10" s="12">
        <v>216.969696969697</v>
      </c>
      <c r="R10" s="2">
        <v>5372</v>
      </c>
      <c r="S10" s="25">
        <v>3.5554967238070022E-2</v>
      </c>
      <c r="T10" s="12">
        <v>265.45455900000002</v>
      </c>
      <c r="U10" s="25">
        <v>-9.0570509564922977E-2</v>
      </c>
      <c r="V10" s="2">
        <v>1265861</v>
      </c>
      <c r="W10" s="25">
        <v>3.5000000000000003E-2</v>
      </c>
      <c r="X10" s="2">
        <v>3315</v>
      </c>
      <c r="Y10" s="2">
        <v>1295030</v>
      </c>
      <c r="Z10" s="25">
        <v>3.4000000000000002E-2</v>
      </c>
      <c r="AA10" s="12">
        <v>3493.94</v>
      </c>
      <c r="AB10" s="2">
        <v>1242495</v>
      </c>
      <c r="AC10" s="25">
        <v>3.2000000000000001E-2</v>
      </c>
      <c r="AD10" s="12">
        <v>3981.82</v>
      </c>
      <c r="AE10" s="25">
        <v>-1.7999999999999999E-2</v>
      </c>
    </row>
    <row r="11" spans="1:31" x14ac:dyDescent="0.3">
      <c r="A11" t="s">
        <v>1652</v>
      </c>
      <c r="B11" s="2">
        <v>1120</v>
      </c>
      <c r="C11" s="25">
        <v>3.2920843008729904E-2</v>
      </c>
      <c r="D11" s="2"/>
      <c r="E11" s="2">
        <v>1288</v>
      </c>
      <c r="F11" s="25">
        <v>3.8034490904795652E-2</v>
      </c>
      <c r="G11" s="12"/>
      <c r="H11" s="2">
        <v>1485</v>
      </c>
      <c r="I11" s="25">
        <v>4.531168950050346E-2</v>
      </c>
      <c r="J11" s="12"/>
      <c r="K11" s="25">
        <v>0.32589285714285721</v>
      </c>
      <c r="L11" s="2">
        <v>5501</v>
      </c>
      <c r="M11" s="25">
        <v>3.6401053453501142E-2</v>
      </c>
      <c r="N11" s="2">
        <v>244.24242424242399</v>
      </c>
      <c r="O11" s="2">
        <v>5303</v>
      </c>
      <c r="P11" s="25">
        <v>3.5119670459211383E-2</v>
      </c>
      <c r="Q11" s="12">
        <v>214.54545454545399</v>
      </c>
      <c r="R11" s="2">
        <v>6350</v>
      </c>
      <c r="S11" s="25">
        <v>4.2027930372625588E-2</v>
      </c>
      <c r="T11" s="12">
        <v>268.48486300000002</v>
      </c>
      <c r="U11" s="25">
        <v>0.15433557534993639</v>
      </c>
      <c r="V11" s="2">
        <v>1339624</v>
      </c>
      <c r="W11" s="25">
        <v>3.6999999999999998E-2</v>
      </c>
      <c r="X11" s="2">
        <v>3361</v>
      </c>
      <c r="Y11" s="2">
        <v>1297819</v>
      </c>
      <c r="Z11" s="25">
        <v>3.4000000000000002E-2</v>
      </c>
      <c r="AA11" s="12">
        <v>3498</v>
      </c>
      <c r="AB11" s="2">
        <v>1328272</v>
      </c>
      <c r="AC11" s="25">
        <v>3.4000000000000002E-2</v>
      </c>
      <c r="AD11" s="12">
        <v>4006.06</v>
      </c>
      <c r="AE11" s="25">
        <v>-8.0000000000000002E-3</v>
      </c>
    </row>
    <row r="12" spans="1:31" x14ac:dyDescent="0.3">
      <c r="A12" t="s">
        <v>1653</v>
      </c>
      <c r="B12" s="2">
        <v>678</v>
      </c>
      <c r="C12" s="25">
        <v>1.9928867464213278E-2</v>
      </c>
      <c r="D12" s="2"/>
      <c r="E12" s="2">
        <v>865</v>
      </c>
      <c r="F12" s="25">
        <v>2.5543349870068521E-2</v>
      </c>
      <c r="G12" s="12"/>
      <c r="H12" s="2">
        <v>663</v>
      </c>
      <c r="I12" s="25">
        <v>2.023006743355811E-2</v>
      </c>
      <c r="J12" s="12"/>
      <c r="K12" s="25">
        <v>-2.2123893805309769E-2</v>
      </c>
      <c r="L12" s="2">
        <v>3487</v>
      </c>
      <c r="M12" s="25">
        <v>2.3074072603591799E-2</v>
      </c>
      <c r="N12" s="2">
        <v>10.909090909090899</v>
      </c>
      <c r="O12" s="2">
        <v>3343</v>
      </c>
      <c r="P12" s="25">
        <v>2.2139366084318997E-2</v>
      </c>
      <c r="Q12" s="12">
        <v>9.6969696969696901</v>
      </c>
      <c r="R12" s="2">
        <v>3220</v>
      </c>
      <c r="S12" s="25">
        <v>2.1311800913362898E-2</v>
      </c>
      <c r="T12" s="12">
        <v>52.121212</v>
      </c>
      <c r="U12" s="25">
        <v>-7.6570117579581307E-2</v>
      </c>
      <c r="V12" s="2">
        <v>867657</v>
      </c>
      <c r="W12" s="25">
        <v>2.4E-2</v>
      </c>
      <c r="X12" s="2">
        <v>320</v>
      </c>
      <c r="Y12" s="2">
        <v>811114</v>
      </c>
      <c r="Z12" s="25">
        <v>2.1000000000000001E-2</v>
      </c>
      <c r="AA12" s="12">
        <v>343.03</v>
      </c>
      <c r="AB12" s="2">
        <v>774841</v>
      </c>
      <c r="AC12" s="25">
        <v>0.02</v>
      </c>
      <c r="AD12" s="12">
        <v>402.42</v>
      </c>
      <c r="AE12" s="25">
        <v>-0.107</v>
      </c>
    </row>
    <row r="13" spans="1:31" x14ac:dyDescent="0.3">
      <c r="A13" t="s">
        <v>1654</v>
      </c>
      <c r="B13" s="2">
        <v>614</v>
      </c>
      <c r="C13" s="25">
        <v>1.8047676435143E-2</v>
      </c>
      <c r="D13" s="2"/>
      <c r="E13" s="2">
        <v>591</v>
      </c>
      <c r="F13" s="25">
        <v>1.7452161587526577E-2</v>
      </c>
      <c r="G13" s="12"/>
      <c r="H13" s="2">
        <v>725</v>
      </c>
      <c r="I13" s="25">
        <v>2.2121868611356909E-2</v>
      </c>
      <c r="J13" s="12"/>
      <c r="K13" s="25">
        <v>0.1807817589576548</v>
      </c>
      <c r="L13" s="2">
        <v>2479</v>
      </c>
      <c r="M13" s="25">
        <v>1.6403965008403805E-2</v>
      </c>
      <c r="N13" s="2">
        <v>132.72727272727201</v>
      </c>
      <c r="O13" s="2">
        <v>2238</v>
      </c>
      <c r="P13" s="25">
        <v>1.4821388362759771E-2</v>
      </c>
      <c r="Q13" s="12">
        <v>89.696969696969703</v>
      </c>
      <c r="R13" s="2">
        <v>2188</v>
      </c>
      <c r="S13" s="25">
        <v>1.448143490634721E-2</v>
      </c>
      <c r="T13" s="12">
        <v>79.393936199999999</v>
      </c>
      <c r="U13" s="25">
        <v>-0.11738604275917709</v>
      </c>
      <c r="V13" s="2">
        <v>579103</v>
      </c>
      <c r="W13" s="25">
        <v>1.6E-2</v>
      </c>
      <c r="X13" s="2">
        <v>521</v>
      </c>
      <c r="Y13" s="2">
        <v>558090</v>
      </c>
      <c r="Z13" s="25">
        <v>1.4999999999999999E-2</v>
      </c>
      <c r="AA13" s="12">
        <v>386.06</v>
      </c>
      <c r="AB13" s="2">
        <v>525740</v>
      </c>
      <c r="AC13" s="25">
        <v>1.2999999999999999E-2</v>
      </c>
      <c r="AD13" s="12">
        <v>475.76</v>
      </c>
      <c r="AE13" s="25">
        <v>-9.1999999999999998E-2</v>
      </c>
    </row>
    <row r="14" spans="1:31" x14ac:dyDescent="0.3">
      <c r="A14" t="s">
        <v>180</v>
      </c>
      <c r="B14" s="2">
        <v>692</v>
      </c>
      <c r="C14" s="25">
        <v>2.0340378001822403E-2</v>
      </c>
      <c r="D14" s="2"/>
      <c r="E14" s="2">
        <v>507</v>
      </c>
      <c r="F14" s="25">
        <v>1.4971651311126861E-2</v>
      </c>
      <c r="G14" s="12"/>
      <c r="H14" s="2">
        <v>429</v>
      </c>
      <c r="I14" s="25">
        <v>1.3090043633478779E-2</v>
      </c>
      <c r="J14" s="12"/>
      <c r="K14" s="25">
        <v>-0.38005780346820806</v>
      </c>
      <c r="L14" s="2">
        <v>1499</v>
      </c>
      <c r="M14" s="25">
        <v>9.9191381797488123E-3</v>
      </c>
      <c r="N14" s="2">
        <v>160.60606060606</v>
      </c>
      <c r="O14" s="2">
        <v>1733</v>
      </c>
      <c r="P14" s="25">
        <v>1.1476973204943113E-2</v>
      </c>
      <c r="Q14" s="12">
        <v>191.51515151515099</v>
      </c>
      <c r="R14" s="2">
        <v>1456</v>
      </c>
      <c r="S14" s="25">
        <v>9.6366404129988748E-3</v>
      </c>
      <c r="T14" s="12">
        <v>175.15152</v>
      </c>
      <c r="U14" s="25">
        <v>-2.8685790527018012E-2</v>
      </c>
      <c r="V14" s="2">
        <v>300126</v>
      </c>
      <c r="W14" s="25">
        <v>8.0000000000000002E-3</v>
      </c>
      <c r="X14" s="2">
        <v>2361</v>
      </c>
      <c r="Y14" s="2">
        <v>314559</v>
      </c>
      <c r="Z14" s="25">
        <v>8.0000000000000002E-3</v>
      </c>
      <c r="AA14" s="12">
        <v>2490.91</v>
      </c>
      <c r="AB14" s="2">
        <v>285907</v>
      </c>
      <c r="AC14" s="25">
        <v>7.0000000000000001E-3</v>
      </c>
      <c r="AD14" s="12">
        <v>2396.9699999999998</v>
      </c>
      <c r="AE14" s="25">
        <v>-4.7E-2</v>
      </c>
    </row>
    <row r="15" spans="1:31" x14ac:dyDescent="0.3">
      <c r="A15" t="s">
        <v>181</v>
      </c>
      <c r="B15" s="2">
        <v>680</v>
      </c>
      <c r="C15" s="25">
        <v>1.9987654683871727E-2</v>
      </c>
      <c r="D15" s="2"/>
      <c r="E15" s="2">
        <v>440</v>
      </c>
      <c r="F15" s="25">
        <v>1.2993149066855664E-2</v>
      </c>
      <c r="G15" s="12"/>
      <c r="H15" s="2">
        <v>672</v>
      </c>
      <c r="I15" s="25">
        <v>2.0504683733561162E-2</v>
      </c>
      <c r="J15" s="12"/>
      <c r="K15" s="25">
        <v>-1.1764705882352899E-2</v>
      </c>
      <c r="L15" s="2">
        <v>1786</v>
      </c>
      <c r="M15" s="25">
        <v>1.181826603671206E-2</v>
      </c>
      <c r="N15" s="2">
        <v>161.81818181818099</v>
      </c>
      <c r="O15" s="2">
        <v>1470</v>
      </c>
      <c r="P15" s="25">
        <v>9.7352282811692878E-3</v>
      </c>
      <c r="Q15" s="12">
        <v>158.78787878787799</v>
      </c>
      <c r="R15" s="2">
        <v>1573</v>
      </c>
      <c r="S15" s="25">
        <v>1.0411013303329142E-2</v>
      </c>
      <c r="T15" s="12">
        <v>188.484848</v>
      </c>
      <c r="U15" s="25">
        <v>-0.11926091825307951</v>
      </c>
      <c r="V15" s="2">
        <v>289213</v>
      </c>
      <c r="W15" s="25">
        <v>8.0000000000000002E-3</v>
      </c>
      <c r="X15" s="2">
        <v>2636</v>
      </c>
      <c r="Y15" s="2">
        <v>307090</v>
      </c>
      <c r="Z15" s="25">
        <v>8.0000000000000002E-3</v>
      </c>
      <c r="AA15" s="12">
        <v>2594.5500000000002</v>
      </c>
      <c r="AB15" s="2">
        <v>281350</v>
      </c>
      <c r="AC15" s="25">
        <v>7.0000000000000001E-3</v>
      </c>
      <c r="AD15" s="12">
        <v>2400</v>
      </c>
      <c r="AE15" s="25">
        <v>-2.7E-2</v>
      </c>
    </row>
    <row r="16" spans="1:31" x14ac:dyDescent="0.3">
      <c r="A16" t="s">
        <v>1655</v>
      </c>
      <c r="B16" s="2">
        <v>1688</v>
      </c>
      <c r="C16" s="25">
        <v>4.9616413391728599E-2</v>
      </c>
      <c r="D16" s="2"/>
      <c r="E16" s="2">
        <v>1497</v>
      </c>
      <c r="F16" s="25">
        <v>4.4206236711552091E-2</v>
      </c>
      <c r="G16" s="12"/>
      <c r="H16" s="2">
        <v>1198</v>
      </c>
      <c r="I16" s="25">
        <v>3.6554480822628382E-2</v>
      </c>
      <c r="J16" s="12"/>
      <c r="K16" s="25">
        <v>-0.29028436018957349</v>
      </c>
      <c r="L16" s="2">
        <v>5029</v>
      </c>
      <c r="M16" s="25">
        <v>3.327774910337343E-2</v>
      </c>
      <c r="N16" s="2">
        <v>263.030303030303</v>
      </c>
      <c r="O16" s="2">
        <v>4565</v>
      </c>
      <c r="P16" s="25">
        <v>3.0232188505808024E-2</v>
      </c>
      <c r="Q16" s="12">
        <v>216.363636363636</v>
      </c>
      <c r="R16" s="2">
        <v>4427</v>
      </c>
      <c r="S16" s="25">
        <v>2.9300416970017871E-2</v>
      </c>
      <c r="T16" s="12">
        <v>201.81817599999999</v>
      </c>
      <c r="U16" s="25">
        <v>-0.11970570689998011</v>
      </c>
      <c r="V16" s="2">
        <v>821685</v>
      </c>
      <c r="W16" s="25">
        <v>2.1999999999999999E-2</v>
      </c>
      <c r="X16" s="2">
        <v>3301</v>
      </c>
      <c r="Y16" s="2">
        <v>883323</v>
      </c>
      <c r="Z16" s="25">
        <v>2.3E-2</v>
      </c>
      <c r="AA16" s="12">
        <v>3384.85</v>
      </c>
      <c r="AB16" s="2">
        <v>821103</v>
      </c>
      <c r="AC16" s="25">
        <v>2.1000000000000001E-2</v>
      </c>
      <c r="AD16" s="12">
        <v>3469.09</v>
      </c>
      <c r="AE16" s="25">
        <v>-1E-3</v>
      </c>
    </row>
    <row r="17" spans="1:31" x14ac:dyDescent="0.3">
      <c r="A17" t="s">
        <v>1656</v>
      </c>
      <c r="B17" s="2">
        <v>1473</v>
      </c>
      <c r="C17" s="25">
        <v>4.3296787278445666E-2</v>
      </c>
      <c r="D17" s="2"/>
      <c r="E17" s="2">
        <v>1723</v>
      </c>
      <c r="F17" s="25">
        <v>5.0879990550437043E-2</v>
      </c>
      <c r="G17" s="12"/>
      <c r="H17" s="2">
        <v>1498</v>
      </c>
      <c r="I17" s="25">
        <v>4.5708357489396757E-2</v>
      </c>
      <c r="J17" s="12"/>
      <c r="K17" s="25">
        <v>1.6972165648336812E-2</v>
      </c>
      <c r="L17" s="2">
        <v>8287</v>
      </c>
      <c r="M17" s="25">
        <v>5.483648972353463E-2</v>
      </c>
      <c r="N17" s="2">
        <v>84.242424242424207</v>
      </c>
      <c r="O17" s="2">
        <v>7939</v>
      </c>
      <c r="P17" s="25">
        <v>5.2576855322587053E-2</v>
      </c>
      <c r="Q17" s="12">
        <v>17.5757575757575</v>
      </c>
      <c r="R17" s="2">
        <v>7921</v>
      </c>
      <c r="S17" s="25">
        <v>5.2425706532530279E-2</v>
      </c>
      <c r="T17" s="12">
        <v>40</v>
      </c>
      <c r="U17" s="25">
        <v>-4.416556051647158E-2</v>
      </c>
      <c r="V17" s="2">
        <v>1390894</v>
      </c>
      <c r="W17" s="25">
        <v>3.7999999999999999E-2</v>
      </c>
      <c r="X17" s="2">
        <v>490</v>
      </c>
      <c r="Y17" s="2">
        <v>1478557</v>
      </c>
      <c r="Z17" s="25">
        <v>3.7999999999999999E-2</v>
      </c>
      <c r="AA17" s="12">
        <v>317.58</v>
      </c>
      <c r="AB17" s="2">
        <v>1594429</v>
      </c>
      <c r="AC17" s="25">
        <v>4.1000000000000002E-2</v>
      </c>
      <c r="AD17" s="12">
        <v>469.09</v>
      </c>
      <c r="AE17" s="25">
        <v>0.14599999999999999</v>
      </c>
    </row>
    <row r="18" spans="1:31" x14ac:dyDescent="0.3">
      <c r="A18" t="s">
        <v>1657</v>
      </c>
      <c r="B18" s="2">
        <v>1717</v>
      </c>
      <c r="C18" s="25">
        <v>5.0468828076776086E-2</v>
      </c>
      <c r="D18" s="2"/>
      <c r="E18" s="2">
        <v>1318</v>
      </c>
      <c r="F18" s="25">
        <v>3.8920387432081281E-2</v>
      </c>
      <c r="G18" s="12"/>
      <c r="H18" s="2">
        <v>1418</v>
      </c>
      <c r="I18" s="25">
        <v>4.3267323711591858E-2</v>
      </c>
      <c r="J18" s="12"/>
      <c r="K18" s="25">
        <v>-0.17414094350611531</v>
      </c>
      <c r="L18" s="2">
        <v>7603</v>
      </c>
      <c r="M18" s="25">
        <v>5.0310345283942771E-2</v>
      </c>
      <c r="N18" s="2">
        <v>21.2121212121212</v>
      </c>
      <c r="O18" s="2">
        <v>7211</v>
      </c>
      <c r="P18" s="25">
        <v>4.7755599411912743E-2</v>
      </c>
      <c r="Q18" s="12">
        <v>28.484848484848399</v>
      </c>
      <c r="R18" s="2">
        <v>7250</v>
      </c>
      <c r="S18" s="25">
        <v>4.7984644913627639E-2</v>
      </c>
      <c r="T18" s="12">
        <v>25.454546000000001</v>
      </c>
      <c r="U18" s="25">
        <v>-4.6429041167960018E-2</v>
      </c>
      <c r="V18" s="2">
        <v>1280511</v>
      </c>
      <c r="W18" s="25">
        <v>3.5000000000000003E-2</v>
      </c>
      <c r="X18" s="2">
        <v>422</v>
      </c>
      <c r="Y18" s="2">
        <v>1399835</v>
      </c>
      <c r="Z18" s="25">
        <v>3.5999999999999997E-2</v>
      </c>
      <c r="AA18" s="12">
        <v>450.3</v>
      </c>
      <c r="AB18" s="2">
        <v>1505530</v>
      </c>
      <c r="AC18" s="25">
        <v>3.7999999999999999E-2</v>
      </c>
      <c r="AD18" s="12">
        <v>491.52</v>
      </c>
      <c r="AE18" s="25">
        <v>0.17599999999999999</v>
      </c>
    </row>
    <row r="19" spans="1:31" x14ac:dyDescent="0.3">
      <c r="A19" t="s">
        <v>1658</v>
      </c>
      <c r="B19" s="2">
        <v>1387</v>
      </c>
      <c r="C19" s="25">
        <v>4.0768936833132478E-2</v>
      </c>
      <c r="D19" s="2"/>
      <c r="E19" s="2">
        <v>1074</v>
      </c>
      <c r="F19" s="25">
        <v>3.1715095676824949E-2</v>
      </c>
      <c r="G19" s="12"/>
      <c r="H19" s="2">
        <v>896</v>
      </c>
      <c r="I19" s="25">
        <v>2.7339578311414883E-2</v>
      </c>
      <c r="J19" s="12"/>
      <c r="K19" s="25">
        <v>-0.35400144196106709</v>
      </c>
      <c r="L19" s="2">
        <v>7806</v>
      </c>
      <c r="M19" s="25">
        <v>5.1653630841307023E-2</v>
      </c>
      <c r="N19" s="2">
        <v>337.575757575757</v>
      </c>
      <c r="O19" s="2">
        <v>6596</v>
      </c>
      <c r="P19" s="25">
        <v>4.3682697784076609E-2</v>
      </c>
      <c r="Q19" s="12">
        <v>247.87878787878699</v>
      </c>
      <c r="R19" s="2">
        <v>6819</v>
      </c>
      <c r="S19" s="25">
        <v>4.5132040505658881E-2</v>
      </c>
      <c r="T19" s="12">
        <v>267.878784</v>
      </c>
      <c r="U19" s="25">
        <v>-0.1264411990776326</v>
      </c>
      <c r="V19" s="2">
        <v>1327600</v>
      </c>
      <c r="W19" s="25">
        <v>3.5999999999999997E-2</v>
      </c>
      <c r="X19" s="2">
        <v>3362</v>
      </c>
      <c r="Y19" s="2">
        <v>1287803</v>
      </c>
      <c r="Z19" s="25">
        <v>3.4000000000000002E-2</v>
      </c>
      <c r="AA19" s="12">
        <v>3693.94</v>
      </c>
      <c r="AB19" s="2">
        <v>1377089</v>
      </c>
      <c r="AC19" s="25">
        <v>3.5000000000000003E-2</v>
      </c>
      <c r="AD19" s="12">
        <v>4315.76</v>
      </c>
      <c r="AE19" s="25">
        <v>3.6999999999999998E-2</v>
      </c>
    </row>
    <row r="20" spans="1:31" x14ac:dyDescent="0.3">
      <c r="A20" t="s">
        <v>1659</v>
      </c>
      <c r="B20" s="2">
        <v>1110</v>
      </c>
      <c r="C20" s="25">
        <v>3.2626906910437674E-2</v>
      </c>
      <c r="D20" s="2"/>
      <c r="E20" s="2">
        <v>1060</v>
      </c>
      <c r="F20" s="25">
        <v>3.1301677297424994E-2</v>
      </c>
      <c r="G20" s="12"/>
      <c r="H20" s="2">
        <v>1009</v>
      </c>
      <c r="I20" s="25">
        <v>3.0787538522564321E-2</v>
      </c>
      <c r="J20" s="12"/>
      <c r="K20" s="25">
        <v>-9.099099099099095E-2</v>
      </c>
      <c r="L20" s="2">
        <v>6807</v>
      </c>
      <c r="M20" s="25">
        <v>4.5043077778218921E-2</v>
      </c>
      <c r="N20" s="2">
        <v>324.84848484848402</v>
      </c>
      <c r="O20" s="2">
        <v>6251</v>
      </c>
      <c r="P20" s="25">
        <v>4.1397899309924636E-2</v>
      </c>
      <c r="Q20" s="12">
        <v>249.09090909090901</v>
      </c>
      <c r="R20" s="2">
        <v>5706</v>
      </c>
      <c r="S20" s="25">
        <v>3.776557018995301E-2</v>
      </c>
      <c r="T20" s="12">
        <v>276.36364700000001</v>
      </c>
      <c r="U20" s="25">
        <v>-0.16174526223005731</v>
      </c>
      <c r="V20" s="2">
        <v>1335408</v>
      </c>
      <c r="W20" s="25">
        <v>3.5999999999999997E-2</v>
      </c>
      <c r="X20" s="2">
        <v>3418</v>
      </c>
      <c r="Y20" s="2">
        <v>1308311</v>
      </c>
      <c r="Z20" s="25">
        <v>3.4000000000000002E-2</v>
      </c>
      <c r="AA20" s="12">
        <v>3701.21</v>
      </c>
      <c r="AB20" s="2">
        <v>1265725</v>
      </c>
      <c r="AC20" s="25">
        <v>3.2000000000000001E-2</v>
      </c>
      <c r="AD20" s="12">
        <v>4503.6400000000003</v>
      </c>
      <c r="AE20" s="25">
        <v>-5.1999999999999998E-2</v>
      </c>
    </row>
    <row r="21" spans="1:31" x14ac:dyDescent="0.3">
      <c r="A21" t="s">
        <v>1660</v>
      </c>
      <c r="B21" s="2">
        <v>1212</v>
      </c>
      <c r="C21" s="25">
        <v>3.5625055113018417E-2</v>
      </c>
      <c r="D21" s="2"/>
      <c r="E21" s="2">
        <v>968</v>
      </c>
      <c r="F21" s="25">
        <v>2.8584927947082461E-2</v>
      </c>
      <c r="G21" s="12"/>
      <c r="H21" s="2">
        <v>1084</v>
      </c>
      <c r="I21" s="25">
        <v>3.30760076892564E-2</v>
      </c>
      <c r="J21" s="12"/>
      <c r="K21" s="25">
        <v>-0.10561056105610556</v>
      </c>
      <c r="L21" s="2">
        <v>6389</v>
      </c>
      <c r="M21" s="25">
        <v>4.2277100620690566E-2</v>
      </c>
      <c r="N21" s="2">
        <v>106.06060606060601</v>
      </c>
      <c r="O21" s="2">
        <v>6062</v>
      </c>
      <c r="P21" s="25">
        <v>4.0146227102345729E-2</v>
      </c>
      <c r="Q21" s="12">
        <v>29.696969696969699</v>
      </c>
      <c r="R21" s="2">
        <v>5396</v>
      </c>
      <c r="S21" s="25">
        <v>3.5713812959163413E-2</v>
      </c>
      <c r="T21" s="12">
        <v>23.636364</v>
      </c>
      <c r="U21" s="25">
        <v>-0.15542338394114885</v>
      </c>
      <c r="V21" s="2">
        <v>1338605</v>
      </c>
      <c r="W21" s="25">
        <v>3.6999999999999998E-2</v>
      </c>
      <c r="X21" s="2">
        <v>356</v>
      </c>
      <c r="Y21" s="2">
        <v>1306719</v>
      </c>
      <c r="Z21" s="25">
        <v>3.4000000000000002E-2</v>
      </c>
      <c r="AA21" s="12">
        <v>353.33</v>
      </c>
      <c r="AB21" s="2">
        <v>1264479</v>
      </c>
      <c r="AC21" s="25">
        <v>3.2000000000000001E-2</v>
      </c>
      <c r="AD21" s="12">
        <v>425.45</v>
      </c>
      <c r="AE21" s="25">
        <v>-5.5E-2</v>
      </c>
    </row>
    <row r="22" spans="1:31" x14ac:dyDescent="0.3">
      <c r="A22" t="s">
        <v>1661</v>
      </c>
      <c r="B22" s="2">
        <v>787</v>
      </c>
      <c r="C22" s="25">
        <v>2.3132770935598609E-2</v>
      </c>
      <c r="D22" s="2"/>
      <c r="E22" s="2">
        <v>800</v>
      </c>
      <c r="F22" s="25">
        <v>2.3623907394283016E-2</v>
      </c>
      <c r="G22" s="12"/>
      <c r="H22" s="2">
        <v>616</v>
      </c>
      <c r="I22" s="25">
        <v>1.8795960089097733E-2</v>
      </c>
      <c r="J22" s="12"/>
      <c r="K22" s="25">
        <v>-0.21728081321473947</v>
      </c>
      <c r="L22" s="2">
        <v>4994</v>
      </c>
      <c r="M22" s="25">
        <v>3.3046148145207184E-2</v>
      </c>
      <c r="N22" s="2">
        <v>87.878787878787904</v>
      </c>
      <c r="O22" s="2">
        <v>5386</v>
      </c>
      <c r="P22" s="25">
        <v>3.5669346613862438E-2</v>
      </c>
      <c r="Q22" s="12">
        <v>23.636363636363601</v>
      </c>
      <c r="R22" s="2">
        <v>4742</v>
      </c>
      <c r="S22" s="25">
        <v>3.1385267059368588E-2</v>
      </c>
      <c r="T22" s="12">
        <v>23.030304000000001</v>
      </c>
      <c r="U22" s="25">
        <v>-5.0460552663195837E-2</v>
      </c>
      <c r="V22" s="2">
        <v>1215471</v>
      </c>
      <c r="W22" s="25">
        <v>3.3000000000000002E-2</v>
      </c>
      <c r="X22" s="2">
        <v>352</v>
      </c>
      <c r="Y22" s="2">
        <v>1305323</v>
      </c>
      <c r="Z22" s="25">
        <v>3.4000000000000002E-2</v>
      </c>
      <c r="AA22" s="12">
        <v>304.85000000000002</v>
      </c>
      <c r="AB22" s="2">
        <v>1245267</v>
      </c>
      <c r="AC22" s="25">
        <v>3.2000000000000001E-2</v>
      </c>
      <c r="AD22" s="12">
        <v>389.7</v>
      </c>
      <c r="AE22" s="25">
        <v>2.5000000000000001E-2</v>
      </c>
    </row>
    <row r="23" spans="1:31" x14ac:dyDescent="0.3">
      <c r="A23" t="s">
        <v>1662</v>
      </c>
      <c r="B23" s="2">
        <v>843</v>
      </c>
      <c r="C23" s="25">
        <v>2.4778813086035096E-2</v>
      </c>
      <c r="D23" s="2"/>
      <c r="E23" s="2">
        <v>729</v>
      </c>
      <c r="F23" s="25">
        <v>2.1527285613040396E-2</v>
      </c>
      <c r="G23" s="12"/>
      <c r="H23" s="2">
        <v>656</v>
      </c>
      <c r="I23" s="25">
        <v>2.0016476978000183E-2</v>
      </c>
      <c r="J23" s="12"/>
      <c r="K23" s="25">
        <v>-0.22182680901542107</v>
      </c>
      <c r="L23" s="2">
        <v>3705</v>
      </c>
      <c r="M23" s="25">
        <v>2.4516615714455871E-2</v>
      </c>
      <c r="N23" s="2">
        <v>159.39393939393901</v>
      </c>
      <c r="O23" s="2">
        <v>4271</v>
      </c>
      <c r="P23" s="25">
        <v>2.8285142849574167E-2</v>
      </c>
      <c r="Q23" s="12">
        <v>163.030303030303</v>
      </c>
      <c r="R23" s="2">
        <v>4197</v>
      </c>
      <c r="S23" s="25">
        <v>2.7778145476206235E-2</v>
      </c>
      <c r="T23" s="12">
        <v>174.545456</v>
      </c>
      <c r="U23" s="25">
        <v>0.13279352226720648</v>
      </c>
      <c r="V23" s="2">
        <v>1015856</v>
      </c>
      <c r="W23" s="25">
        <v>2.8000000000000001E-2</v>
      </c>
      <c r="X23" s="2">
        <v>3076</v>
      </c>
      <c r="Y23" s="2">
        <v>1161821</v>
      </c>
      <c r="Z23" s="25">
        <v>0.03</v>
      </c>
      <c r="AA23" s="12">
        <v>2650.91</v>
      </c>
      <c r="AB23" s="2">
        <v>1216743</v>
      </c>
      <c r="AC23" s="25">
        <v>3.1E-2</v>
      </c>
      <c r="AD23" s="12">
        <v>3640.61</v>
      </c>
      <c r="AE23" s="25">
        <v>0.19800000000000001</v>
      </c>
    </row>
    <row r="24" spans="1:31" x14ac:dyDescent="0.3">
      <c r="A24" t="s">
        <v>1663</v>
      </c>
      <c r="B24" s="2">
        <v>318</v>
      </c>
      <c r="C24" s="25">
        <v>9.347167925692958E-3</v>
      </c>
      <c r="D24" s="2"/>
      <c r="E24" s="2">
        <v>318</v>
      </c>
      <c r="F24" s="25">
        <v>9.390503189227498E-3</v>
      </c>
      <c r="G24" s="12"/>
      <c r="H24" s="2">
        <v>342</v>
      </c>
      <c r="I24" s="25">
        <v>1.0435419400115949E-2</v>
      </c>
      <c r="J24" s="12"/>
      <c r="K24" s="25">
        <v>7.547169811320753E-2</v>
      </c>
      <c r="L24" s="2">
        <v>1305</v>
      </c>
      <c r="M24" s="25">
        <v>8.6354071544844559E-3</v>
      </c>
      <c r="N24" s="2">
        <v>123.636363636363</v>
      </c>
      <c r="O24" s="2">
        <v>1570</v>
      </c>
      <c r="P24" s="25">
        <v>1.0397488708459714E-2</v>
      </c>
      <c r="Q24" s="12">
        <v>150.30303030303</v>
      </c>
      <c r="R24" s="2">
        <v>1661</v>
      </c>
      <c r="S24" s="25">
        <v>1.0993447614004897E-2</v>
      </c>
      <c r="T24" s="12">
        <v>161.21212800000001</v>
      </c>
      <c r="U24" s="25">
        <v>0.2727969348659004</v>
      </c>
      <c r="V24" s="2">
        <v>359029</v>
      </c>
      <c r="W24" s="25">
        <v>0.01</v>
      </c>
      <c r="X24" s="2">
        <v>2020</v>
      </c>
      <c r="Y24" s="2">
        <v>418682</v>
      </c>
      <c r="Z24" s="25">
        <v>1.0999999999999999E-2</v>
      </c>
      <c r="AA24" s="12">
        <v>2050.3000000000002</v>
      </c>
      <c r="AB24" s="2">
        <v>470895</v>
      </c>
      <c r="AC24" s="25">
        <v>1.2E-2</v>
      </c>
      <c r="AD24" s="12">
        <v>2981.82</v>
      </c>
      <c r="AE24" s="25">
        <v>0.312</v>
      </c>
    </row>
    <row r="25" spans="1:31" x14ac:dyDescent="0.3">
      <c r="A25" t="s">
        <v>1664</v>
      </c>
      <c r="B25" s="2">
        <v>245</v>
      </c>
      <c r="C25" s="25">
        <v>7.2014344081596663E-3</v>
      </c>
      <c r="D25" s="2"/>
      <c r="E25" s="2">
        <v>320</v>
      </c>
      <c r="F25" s="25">
        <v>9.4495629577132055E-3</v>
      </c>
      <c r="G25" s="12"/>
      <c r="H25" s="2">
        <v>387</v>
      </c>
      <c r="I25" s="25">
        <v>1.1808500900131205E-2</v>
      </c>
      <c r="J25" s="12"/>
      <c r="K25" s="25">
        <v>0.57959183673469394</v>
      </c>
      <c r="L25" s="2">
        <v>1585</v>
      </c>
      <c r="M25" s="25">
        <v>1.0488214819814455E-2</v>
      </c>
      <c r="N25" s="2">
        <v>142.42424242424201</v>
      </c>
      <c r="O25" s="2">
        <v>1595</v>
      </c>
      <c r="P25" s="25">
        <v>1.0563053815282322E-2</v>
      </c>
      <c r="Q25" s="12">
        <v>127.272727272727</v>
      </c>
      <c r="R25" s="2">
        <v>1784</v>
      </c>
      <c r="S25" s="25">
        <v>1.1807531934608512E-2</v>
      </c>
      <c r="T25" s="12">
        <v>146.66667200000001</v>
      </c>
      <c r="U25" s="25">
        <v>0.12555205047318613</v>
      </c>
      <c r="V25" s="2">
        <v>441519</v>
      </c>
      <c r="W25" s="25">
        <v>1.2E-2</v>
      </c>
      <c r="X25" s="2">
        <v>2515</v>
      </c>
      <c r="Y25" s="2">
        <v>557192</v>
      </c>
      <c r="Z25" s="25">
        <v>1.4999999999999999E-2</v>
      </c>
      <c r="AA25" s="12">
        <v>2462.42</v>
      </c>
      <c r="AB25" s="2">
        <v>618484</v>
      </c>
      <c r="AC25" s="25">
        <v>1.6E-2</v>
      </c>
      <c r="AD25" s="12">
        <v>3100.61</v>
      </c>
      <c r="AE25" s="25">
        <v>0.40100000000000002</v>
      </c>
    </row>
    <row r="26" spans="1:31" x14ac:dyDescent="0.3">
      <c r="A26" t="s">
        <v>1665</v>
      </c>
      <c r="B26" s="2">
        <v>309</v>
      </c>
      <c r="C26" s="25">
        <v>9.0826254372299454E-3</v>
      </c>
      <c r="D26" s="2"/>
      <c r="E26" s="2">
        <v>168</v>
      </c>
      <c r="F26" s="25">
        <v>4.961020552799433E-3</v>
      </c>
      <c r="G26" s="12"/>
      <c r="H26" s="2">
        <v>244</v>
      </c>
      <c r="I26" s="25">
        <v>7.4451530223049464E-3</v>
      </c>
      <c r="J26" s="12"/>
      <c r="K26" s="25">
        <v>-0.21035598705501624</v>
      </c>
      <c r="L26" s="2">
        <v>736</v>
      </c>
      <c r="M26" s="25">
        <v>4.8702372917245667E-3</v>
      </c>
      <c r="N26" s="2">
        <v>81.818181818181799</v>
      </c>
      <c r="O26" s="2">
        <v>933</v>
      </c>
      <c r="P26" s="25">
        <v>6.1788897866196903E-3</v>
      </c>
      <c r="Q26" s="12">
        <v>102.424242424242</v>
      </c>
      <c r="R26" s="2">
        <v>1241</v>
      </c>
      <c r="S26" s="25">
        <v>8.2136474948706073E-3</v>
      </c>
      <c r="T26" s="12">
        <v>127.272728</v>
      </c>
      <c r="U26" s="25">
        <v>0.68614130434782605</v>
      </c>
      <c r="V26" s="2">
        <v>252846</v>
      </c>
      <c r="W26" s="25">
        <v>7.0000000000000001E-3</v>
      </c>
      <c r="X26" s="2">
        <v>1359</v>
      </c>
      <c r="Y26" s="2">
        <v>330615</v>
      </c>
      <c r="Z26" s="25">
        <v>8.9999999999999993E-3</v>
      </c>
      <c r="AA26" s="12">
        <v>2109.6999999999998</v>
      </c>
      <c r="AB26" s="2">
        <v>378972</v>
      </c>
      <c r="AC26" s="25">
        <v>0.01</v>
      </c>
      <c r="AD26" s="12">
        <v>2524.2399999999998</v>
      </c>
      <c r="AE26" s="25">
        <v>0.499</v>
      </c>
    </row>
    <row r="27" spans="1:31" x14ac:dyDescent="0.3">
      <c r="A27" t="s">
        <v>1666</v>
      </c>
      <c r="B27" s="2">
        <v>305</v>
      </c>
      <c r="C27" s="25">
        <v>8.965050997913053E-3</v>
      </c>
      <c r="D27" s="2"/>
      <c r="E27" s="2">
        <v>269</v>
      </c>
      <c r="F27" s="25">
        <v>7.9435388613276602E-3</v>
      </c>
      <c r="G27" s="12"/>
      <c r="H27" s="2">
        <v>232</v>
      </c>
      <c r="I27" s="25">
        <v>7.0789979556342107E-3</v>
      </c>
      <c r="J27" s="12"/>
      <c r="K27" s="25">
        <v>-0.23934426229508199</v>
      </c>
      <c r="L27" s="2">
        <v>1202</v>
      </c>
      <c r="M27" s="25">
        <v>7.9538386204523505E-3</v>
      </c>
      <c r="N27" s="2">
        <v>106.06060606060601</v>
      </c>
      <c r="O27" s="2">
        <v>1207</v>
      </c>
      <c r="P27" s="25">
        <v>7.9934833573954613E-3</v>
      </c>
      <c r="Q27" s="12">
        <v>109.69696969696901</v>
      </c>
      <c r="R27" s="2">
        <v>1437</v>
      </c>
      <c r="S27" s="25">
        <v>9.5108875504666089E-3</v>
      </c>
      <c r="T27" s="12">
        <v>130.909088</v>
      </c>
      <c r="U27" s="25">
        <v>0.19550748752079866</v>
      </c>
      <c r="V27" s="2">
        <v>309867</v>
      </c>
      <c r="W27" s="25">
        <v>8.0000000000000002E-3</v>
      </c>
      <c r="X27" s="2">
        <v>1887</v>
      </c>
      <c r="Y27" s="2">
        <v>404199</v>
      </c>
      <c r="Z27" s="25">
        <v>1.0999999999999999E-2</v>
      </c>
      <c r="AA27" s="12">
        <v>1972.12</v>
      </c>
      <c r="AB27" s="2">
        <v>499096</v>
      </c>
      <c r="AC27" s="25">
        <v>1.2999999999999999E-2</v>
      </c>
      <c r="AD27" s="12">
        <v>2524.2399999999998</v>
      </c>
      <c r="AE27" s="25">
        <v>0.61099999999999999</v>
      </c>
    </row>
    <row r="28" spans="1:31" x14ac:dyDescent="0.3">
      <c r="A28" t="s">
        <v>1667</v>
      </c>
      <c r="B28" s="2">
        <v>352</v>
      </c>
      <c r="C28" s="25">
        <v>1.0346550659886541E-2</v>
      </c>
      <c r="D28" s="2"/>
      <c r="E28" s="2">
        <v>484</v>
      </c>
      <c r="F28" s="25">
        <v>1.4292463973541223E-2</v>
      </c>
      <c r="G28" s="12"/>
      <c r="H28" s="2">
        <v>461</v>
      </c>
      <c r="I28" s="25">
        <v>1.4066457144600739E-2</v>
      </c>
      <c r="J28" s="12"/>
      <c r="K28" s="25">
        <v>0.30965909090909083</v>
      </c>
      <c r="L28" s="2">
        <v>1347</v>
      </c>
      <c r="M28" s="25">
        <v>8.9133283042839555E-3</v>
      </c>
      <c r="N28" s="2">
        <v>118.181818181818</v>
      </c>
      <c r="O28" s="2">
        <v>1648</v>
      </c>
      <c r="P28" s="25">
        <v>1.0914051841746248E-2</v>
      </c>
      <c r="Q28" s="12">
        <v>106.06060606060601</v>
      </c>
      <c r="R28" s="2">
        <v>1780</v>
      </c>
      <c r="S28" s="25">
        <v>1.1781057647759614E-2</v>
      </c>
      <c r="T28" s="12">
        <v>110.909088</v>
      </c>
      <c r="U28" s="25">
        <v>0.32145508537490719</v>
      </c>
      <c r="V28" s="2">
        <v>423247</v>
      </c>
      <c r="W28" s="25">
        <v>1.2E-2</v>
      </c>
      <c r="X28" s="2">
        <v>1774</v>
      </c>
      <c r="Y28" s="2">
        <v>515115</v>
      </c>
      <c r="Z28" s="25">
        <v>1.2999999999999999E-2</v>
      </c>
      <c r="AA28" s="12">
        <v>2203.0300000000002</v>
      </c>
      <c r="AB28" s="2">
        <v>643905</v>
      </c>
      <c r="AC28" s="25">
        <v>1.6E-2</v>
      </c>
      <c r="AD28" s="12">
        <v>2735.76</v>
      </c>
      <c r="AE28" s="25">
        <v>0.52100000000000002</v>
      </c>
    </row>
    <row r="29" spans="1:31" x14ac:dyDescent="0.3">
      <c r="A29" t="s">
        <v>1668</v>
      </c>
      <c r="B29" s="2">
        <v>222</v>
      </c>
      <c r="C29" s="25">
        <v>6.5253813820875346E-3</v>
      </c>
      <c r="D29" s="2"/>
      <c r="E29" s="2">
        <v>215</v>
      </c>
      <c r="F29" s="25">
        <v>6.3489251122135631E-3</v>
      </c>
      <c r="G29" s="12"/>
      <c r="H29" s="2">
        <v>247</v>
      </c>
      <c r="I29" s="25">
        <v>7.5366917889726267E-3</v>
      </c>
      <c r="J29" s="12"/>
      <c r="K29" s="25">
        <v>0.11261261261261257</v>
      </c>
      <c r="L29" s="2">
        <v>786</v>
      </c>
      <c r="M29" s="25">
        <v>5.2010958033906381E-3</v>
      </c>
      <c r="N29" s="2">
        <v>68.484848484848399</v>
      </c>
      <c r="O29" s="2">
        <v>1162</v>
      </c>
      <c r="P29" s="25">
        <v>7.6954661651147697E-3</v>
      </c>
      <c r="Q29" s="12">
        <v>93.3333333333333</v>
      </c>
      <c r="R29" s="2">
        <v>1202</v>
      </c>
      <c r="S29" s="25">
        <v>7.9555231980938512E-3</v>
      </c>
      <c r="T29" s="12">
        <v>125.454544</v>
      </c>
      <c r="U29" s="25">
        <v>0.52926208651399487</v>
      </c>
      <c r="V29" s="2">
        <v>332776</v>
      </c>
      <c r="W29" s="25">
        <v>8.9999999999999993E-3</v>
      </c>
      <c r="X29" s="2">
        <v>1545</v>
      </c>
      <c r="Y29" s="2">
        <v>363282</v>
      </c>
      <c r="Z29" s="25">
        <v>8.9999999999999993E-3</v>
      </c>
      <c r="AA29" s="12">
        <v>1767</v>
      </c>
      <c r="AB29" s="2">
        <v>427222</v>
      </c>
      <c r="AC29" s="25">
        <v>1.0999999999999999E-2</v>
      </c>
      <c r="AD29" s="12">
        <v>2841.21</v>
      </c>
      <c r="AE29" s="25">
        <v>0.28399999999999997</v>
      </c>
    </row>
    <row r="30" spans="1:31" x14ac:dyDescent="0.3">
      <c r="A30" t="s">
        <v>1669</v>
      </c>
      <c r="B30" s="2">
        <v>187</v>
      </c>
      <c r="C30" s="25">
        <v>5.4966050380647275E-3</v>
      </c>
      <c r="D30" s="2"/>
      <c r="E30" s="2">
        <v>250</v>
      </c>
      <c r="F30" s="25">
        <v>7.3824710607134419E-3</v>
      </c>
      <c r="G30" s="12"/>
      <c r="H30" s="2">
        <v>199</v>
      </c>
      <c r="I30" s="25">
        <v>6.0720715222896899E-3</v>
      </c>
      <c r="J30" s="12"/>
      <c r="K30" s="25">
        <v>6.4171122994652441E-2</v>
      </c>
      <c r="L30" s="2">
        <v>733</v>
      </c>
      <c r="M30" s="25">
        <v>4.8503857810246022E-3</v>
      </c>
      <c r="N30" s="2">
        <v>81.818181818181799</v>
      </c>
      <c r="O30" s="2">
        <v>619</v>
      </c>
      <c r="P30" s="25">
        <v>4.0993920449277476E-3</v>
      </c>
      <c r="Q30" s="12">
        <v>75.151515151515099</v>
      </c>
      <c r="R30" s="2">
        <v>902</v>
      </c>
      <c r="S30" s="25">
        <v>5.969951684426501E-3</v>
      </c>
      <c r="T30" s="12">
        <v>98.181816100000006</v>
      </c>
      <c r="U30" s="25">
        <v>0.2305593451568895</v>
      </c>
      <c r="V30" s="2">
        <v>243442</v>
      </c>
      <c r="W30" s="25">
        <v>7.0000000000000001E-3</v>
      </c>
      <c r="X30" s="2">
        <v>1752</v>
      </c>
      <c r="Y30" s="2">
        <v>264126</v>
      </c>
      <c r="Z30" s="25">
        <v>7.0000000000000001E-3</v>
      </c>
      <c r="AA30" s="12">
        <v>1593.94</v>
      </c>
      <c r="AB30" s="2">
        <v>278926</v>
      </c>
      <c r="AC30" s="25">
        <v>7.0000000000000001E-3</v>
      </c>
      <c r="AD30" s="12">
        <v>2227.88</v>
      </c>
      <c r="AE30" s="25">
        <v>0.14599999999999999</v>
      </c>
    </row>
    <row r="31" spans="1:31" x14ac:dyDescent="0.3">
      <c r="A31" t="s">
        <v>1670</v>
      </c>
      <c r="B31" s="2">
        <v>131</v>
      </c>
      <c r="C31" s="25">
        <v>3.8505628876282297E-3</v>
      </c>
      <c r="D31" s="2"/>
      <c r="E31" s="2">
        <v>174</v>
      </c>
      <c r="F31" s="25">
        <v>5.1381998582565556E-3</v>
      </c>
      <c r="G31" s="12"/>
      <c r="H31" s="2">
        <v>128</v>
      </c>
      <c r="I31" s="25">
        <v>3.9056540444878407E-3</v>
      </c>
      <c r="J31" s="12"/>
      <c r="K31" s="25">
        <v>-2.2900763358778664E-2</v>
      </c>
      <c r="L31" s="2">
        <v>499</v>
      </c>
      <c r="M31" s="25">
        <v>3.3019679464273899E-3</v>
      </c>
      <c r="N31" s="2">
        <v>66.060606060606005</v>
      </c>
      <c r="O31" s="2">
        <v>520</v>
      </c>
      <c r="P31" s="25">
        <v>3.443754221910224E-3</v>
      </c>
      <c r="Q31" s="12">
        <v>78.181818181818201</v>
      </c>
      <c r="R31" s="2">
        <v>665</v>
      </c>
      <c r="S31" s="25">
        <v>4.4013501886292937E-3</v>
      </c>
      <c r="T31" s="12">
        <v>89.696969999999993</v>
      </c>
      <c r="U31" s="25">
        <v>0.33266533066132264</v>
      </c>
      <c r="V31" s="2">
        <v>191968</v>
      </c>
      <c r="W31" s="25">
        <v>5.0000000000000001E-3</v>
      </c>
      <c r="X31" s="2">
        <v>1437</v>
      </c>
      <c r="Y31" s="2">
        <v>234767</v>
      </c>
      <c r="Z31" s="25">
        <v>6.0000000000000001E-3</v>
      </c>
      <c r="AA31" s="12">
        <v>1632.12</v>
      </c>
      <c r="AB31" s="2">
        <v>283324</v>
      </c>
      <c r="AC31" s="25">
        <v>7.0000000000000001E-3</v>
      </c>
      <c r="AD31" s="12">
        <v>2352.73</v>
      </c>
      <c r="AE31" s="25">
        <v>0.47599999999999998</v>
      </c>
    </row>
    <row r="32" spans="1:31" x14ac:dyDescent="0.3">
      <c r="A32" t="s">
        <v>198</v>
      </c>
      <c r="B32" s="2">
        <v>14952</v>
      </c>
      <c r="C32" s="25">
        <v>0.43949325416654417</v>
      </c>
      <c r="D32" s="2"/>
      <c r="E32" s="2">
        <v>16079</v>
      </c>
      <c r="F32" s="25">
        <v>0.47481100874084575</v>
      </c>
      <c r="G32" s="12"/>
      <c r="H32" s="2">
        <v>15329</v>
      </c>
      <c r="I32" s="25">
        <v>0.46773258474964147</v>
      </c>
      <c r="J32" s="12"/>
      <c r="K32" s="25">
        <v>2.5214018191546339E-2</v>
      </c>
      <c r="L32" s="2">
        <v>65233</v>
      </c>
      <c r="M32" s="25">
        <v>0.43165786583025634</v>
      </c>
      <c r="N32" s="2">
        <v>10.303030303030299</v>
      </c>
      <c r="O32" s="2">
        <v>67040</v>
      </c>
      <c r="P32" s="25">
        <v>0.44397939045550272</v>
      </c>
      <c r="Q32" s="12">
        <v>119.39393939393899</v>
      </c>
      <c r="R32" s="2">
        <v>67880</v>
      </c>
      <c r="S32" s="25">
        <v>0.44926864782579917</v>
      </c>
      <c r="T32" s="12">
        <v>70.909090000000006</v>
      </c>
      <c r="U32" s="25">
        <v>4.0577621755859765E-2</v>
      </c>
      <c r="V32" s="2">
        <v>18414133</v>
      </c>
      <c r="W32" s="25">
        <v>0.503</v>
      </c>
      <c r="X32" s="2">
        <v>632</v>
      </c>
      <c r="Y32" s="2">
        <v>19334329</v>
      </c>
      <c r="Z32" s="25">
        <v>0.503</v>
      </c>
      <c r="AA32" s="12">
        <v>559.39</v>
      </c>
      <c r="AB32" s="2">
        <v>19783141</v>
      </c>
      <c r="AC32" s="25">
        <v>0.503</v>
      </c>
      <c r="AD32" s="12">
        <v>765.45</v>
      </c>
      <c r="AE32" s="25">
        <v>7.3999999999999996E-2</v>
      </c>
    </row>
    <row r="33" spans="1:31" x14ac:dyDescent="0.3">
      <c r="A33" t="s">
        <v>175</v>
      </c>
      <c r="B33" s="2">
        <v>1666</v>
      </c>
      <c r="C33" s="25">
        <v>4.8969753975485732E-2</v>
      </c>
      <c r="D33" s="2"/>
      <c r="E33" s="2">
        <v>1428</v>
      </c>
      <c r="F33" s="25">
        <v>4.2168674698795178E-2</v>
      </c>
      <c r="G33" s="12"/>
      <c r="H33" s="2">
        <v>1265</v>
      </c>
      <c r="I33" s="25">
        <v>3.8598846611539971E-2</v>
      </c>
      <c r="J33" s="12"/>
      <c r="K33" s="25">
        <v>-0.24069627851140452</v>
      </c>
      <c r="L33" s="2">
        <v>6185</v>
      </c>
      <c r="M33" s="25">
        <v>4.0927197893093001E-2</v>
      </c>
      <c r="N33" s="2">
        <v>0</v>
      </c>
      <c r="O33" s="2">
        <v>6129</v>
      </c>
      <c r="P33" s="25">
        <v>4.0589941588630316E-2</v>
      </c>
      <c r="Q33" s="12">
        <v>95.757575757575694</v>
      </c>
      <c r="R33" s="2">
        <v>5540</v>
      </c>
      <c r="S33" s="25">
        <v>3.6666887285723739E-2</v>
      </c>
      <c r="T33" s="12">
        <v>19.393940000000001</v>
      </c>
      <c r="U33" s="25">
        <v>-0.10428455941794665</v>
      </c>
      <c r="V33" s="2">
        <v>1244216</v>
      </c>
      <c r="W33" s="25">
        <v>3.4000000000000002E-2</v>
      </c>
      <c r="X33" s="2">
        <v>363</v>
      </c>
      <c r="Y33" s="2">
        <v>1228013</v>
      </c>
      <c r="Z33" s="25">
        <v>3.2000000000000001E-2</v>
      </c>
      <c r="AA33" s="12">
        <v>302.42</v>
      </c>
      <c r="AB33" s="2">
        <v>1175994</v>
      </c>
      <c r="AC33" s="25">
        <v>0.03</v>
      </c>
      <c r="AD33" s="12">
        <v>449.7</v>
      </c>
      <c r="AE33" s="25">
        <v>-5.5E-2</v>
      </c>
    </row>
    <row r="34" spans="1:31" x14ac:dyDescent="0.3">
      <c r="A34" t="s">
        <v>1651</v>
      </c>
      <c r="B34" s="2">
        <v>1266</v>
      </c>
      <c r="C34" s="25">
        <v>3.7212310043796479E-2</v>
      </c>
      <c r="D34" s="2"/>
      <c r="E34" s="2">
        <v>1352</v>
      </c>
      <c r="F34" s="25">
        <v>3.9924403496338315E-2</v>
      </c>
      <c r="G34" s="12"/>
      <c r="H34" s="2">
        <v>1321</v>
      </c>
      <c r="I34" s="25">
        <v>4.03075702560034E-2</v>
      </c>
      <c r="J34" s="12"/>
      <c r="K34" s="25">
        <v>4.3443917851500702E-2</v>
      </c>
      <c r="L34" s="2">
        <v>6046</v>
      </c>
      <c r="M34" s="25">
        <v>4.0007411230661323E-2</v>
      </c>
      <c r="N34" s="2">
        <v>206.06060606060601</v>
      </c>
      <c r="O34" s="2">
        <v>5655</v>
      </c>
      <c r="P34" s="25">
        <v>3.7450827163273685E-2</v>
      </c>
      <c r="Q34" s="12">
        <v>218.18181818181799</v>
      </c>
      <c r="R34" s="2">
        <v>5274</v>
      </c>
      <c r="S34" s="25">
        <v>3.4906347210272026E-2</v>
      </c>
      <c r="T34" s="12">
        <v>286.06060000000002</v>
      </c>
      <c r="U34" s="25">
        <v>-0.12768772742308965</v>
      </c>
      <c r="V34" s="2">
        <v>1217582</v>
      </c>
      <c r="W34" s="25">
        <v>3.3000000000000002E-2</v>
      </c>
      <c r="X34" s="2">
        <v>3122</v>
      </c>
      <c r="Y34" s="2">
        <v>1240201</v>
      </c>
      <c r="Z34" s="25">
        <v>3.2000000000000001E-2</v>
      </c>
      <c r="AA34" s="12">
        <v>3128</v>
      </c>
      <c r="AB34" s="2">
        <v>1189152</v>
      </c>
      <c r="AC34" s="25">
        <v>0.03</v>
      </c>
      <c r="AD34" s="12">
        <v>4467.2700000000004</v>
      </c>
      <c r="AE34" s="25">
        <v>-2.3E-2</v>
      </c>
    </row>
    <row r="35" spans="1:31" x14ac:dyDescent="0.3">
      <c r="A35" t="s">
        <v>1652</v>
      </c>
      <c r="B35" s="2">
        <v>1094</v>
      </c>
      <c r="C35" s="25">
        <v>3.2156609153170111E-2</v>
      </c>
      <c r="D35" s="2"/>
      <c r="E35" s="2">
        <v>1415</v>
      </c>
      <c r="F35" s="25">
        <v>4.1784786203638083E-2</v>
      </c>
      <c r="G35" s="12"/>
      <c r="H35" s="2">
        <v>1490</v>
      </c>
      <c r="I35" s="25">
        <v>4.5464254111616247E-2</v>
      </c>
      <c r="J35" s="12"/>
      <c r="K35" s="25">
        <v>0.36197440585009133</v>
      </c>
      <c r="L35" s="2">
        <v>4969</v>
      </c>
      <c r="M35" s="25">
        <v>3.2880718889374147E-2</v>
      </c>
      <c r="N35" s="2">
        <v>204.84848484848399</v>
      </c>
      <c r="O35" s="2">
        <v>5632</v>
      </c>
      <c r="P35" s="25">
        <v>3.7298507264996887E-2</v>
      </c>
      <c r="Q35" s="12">
        <v>217.575757575757</v>
      </c>
      <c r="R35" s="2">
        <v>6184</v>
      </c>
      <c r="S35" s="25">
        <v>4.0929247468396317E-2</v>
      </c>
      <c r="T35" s="12">
        <v>287.878784</v>
      </c>
      <c r="U35" s="25">
        <v>0.24451599919500905</v>
      </c>
      <c r="V35" s="2">
        <v>1269404</v>
      </c>
      <c r="W35" s="25">
        <v>3.5000000000000003E-2</v>
      </c>
      <c r="X35" s="2">
        <v>3111</v>
      </c>
      <c r="Y35" s="2">
        <v>1245016</v>
      </c>
      <c r="Z35" s="25">
        <v>3.2000000000000001E-2</v>
      </c>
      <c r="AA35" s="12">
        <v>3172.73</v>
      </c>
      <c r="AB35" s="2">
        <v>1269171</v>
      </c>
      <c r="AC35" s="25">
        <v>3.2000000000000001E-2</v>
      </c>
      <c r="AD35" s="12">
        <v>4498.79</v>
      </c>
      <c r="AE35" s="25">
        <v>0</v>
      </c>
    </row>
    <row r="36" spans="1:31" x14ac:dyDescent="0.3">
      <c r="A36" t="s">
        <v>1653</v>
      </c>
      <c r="B36" s="2">
        <v>851</v>
      </c>
      <c r="C36" s="25">
        <v>2.5013961964668881E-2</v>
      </c>
      <c r="D36" s="2"/>
      <c r="E36" s="2">
        <v>672</v>
      </c>
      <c r="F36" s="25">
        <v>1.9844082211197742E-2</v>
      </c>
      <c r="G36" s="12"/>
      <c r="H36" s="2">
        <v>650</v>
      </c>
      <c r="I36" s="25">
        <v>1.9833399444664807E-2</v>
      </c>
      <c r="J36" s="12"/>
      <c r="K36" s="25">
        <v>-0.23619271445358403</v>
      </c>
      <c r="L36" s="2">
        <v>3345</v>
      </c>
      <c r="M36" s="25">
        <v>2.2134434430460159E-2</v>
      </c>
      <c r="N36" s="2">
        <v>25.4545454545454</v>
      </c>
      <c r="O36" s="2">
        <v>3228</v>
      </c>
      <c r="P36" s="25">
        <v>2.1377766592935006E-2</v>
      </c>
      <c r="Q36" s="12">
        <v>12.7272727272727</v>
      </c>
      <c r="R36" s="2">
        <v>3062</v>
      </c>
      <c r="S36" s="25">
        <v>2.0266066582831425E-2</v>
      </c>
      <c r="T36" s="12">
        <v>52.727271999999999</v>
      </c>
      <c r="U36" s="25">
        <v>-8.4603886397608366E-2</v>
      </c>
      <c r="V36" s="2">
        <v>820136</v>
      </c>
      <c r="W36" s="25">
        <v>2.1999999999999999E-2</v>
      </c>
      <c r="X36" s="2">
        <v>367</v>
      </c>
      <c r="Y36" s="2">
        <v>773387</v>
      </c>
      <c r="Z36" s="25">
        <v>0.02</v>
      </c>
      <c r="AA36" s="12">
        <v>272.73</v>
      </c>
      <c r="AB36" s="2">
        <v>743628</v>
      </c>
      <c r="AC36" s="25">
        <v>1.9E-2</v>
      </c>
      <c r="AD36" s="12">
        <v>373.33</v>
      </c>
      <c r="AE36" s="25">
        <v>-9.2999999999999999E-2</v>
      </c>
    </row>
    <row r="37" spans="1:31" x14ac:dyDescent="0.3">
      <c r="A37" t="s">
        <v>1654</v>
      </c>
      <c r="B37" s="2">
        <v>618</v>
      </c>
      <c r="C37" s="25">
        <v>1.8165250874459891E-2</v>
      </c>
      <c r="D37" s="2"/>
      <c r="E37" s="2">
        <v>493</v>
      </c>
      <c r="F37" s="25">
        <v>1.4558232931726908E-2</v>
      </c>
      <c r="G37" s="12"/>
      <c r="H37" s="2">
        <v>461</v>
      </c>
      <c r="I37" s="25">
        <v>1.4066457144600739E-2</v>
      </c>
      <c r="J37" s="12"/>
      <c r="K37" s="25">
        <v>-0.25404530744336573</v>
      </c>
      <c r="L37" s="2">
        <v>2013</v>
      </c>
      <c r="M37" s="25">
        <v>1.3320363679676024E-2</v>
      </c>
      <c r="N37" s="2">
        <v>83.030303030303003</v>
      </c>
      <c r="O37" s="2">
        <v>1980</v>
      </c>
      <c r="P37" s="25">
        <v>1.3112756460350468E-2</v>
      </c>
      <c r="Q37" s="12">
        <v>58.181818181818201</v>
      </c>
      <c r="R37" s="2">
        <v>1861</v>
      </c>
      <c r="S37" s="25">
        <v>1.2317161956449798E-2</v>
      </c>
      <c r="T37" s="12">
        <v>63.636364</v>
      </c>
      <c r="U37" s="25">
        <v>-7.5509190263288631E-2</v>
      </c>
      <c r="V37" s="2">
        <v>536424</v>
      </c>
      <c r="W37" s="25">
        <v>1.4999999999999999E-2</v>
      </c>
      <c r="X37" s="2">
        <v>657</v>
      </c>
      <c r="Y37" s="2">
        <v>525005</v>
      </c>
      <c r="Z37" s="25">
        <v>1.4E-2</v>
      </c>
      <c r="AA37" s="12">
        <v>390.3</v>
      </c>
      <c r="AB37" s="2">
        <v>503863</v>
      </c>
      <c r="AC37" s="25">
        <v>1.2999999999999999E-2</v>
      </c>
      <c r="AD37" s="12">
        <v>567.27</v>
      </c>
      <c r="AE37" s="25">
        <v>-6.0999999999999999E-2</v>
      </c>
    </row>
    <row r="38" spans="1:31" x14ac:dyDescent="0.3">
      <c r="A38" t="s">
        <v>180</v>
      </c>
      <c r="B38" s="2">
        <v>189</v>
      </c>
      <c r="C38" s="25">
        <v>5.5553922577231711E-3</v>
      </c>
      <c r="D38" s="2"/>
      <c r="E38" s="2">
        <v>365</v>
      </c>
      <c r="F38" s="25">
        <v>1.0778407748641625E-2</v>
      </c>
      <c r="G38" s="12"/>
      <c r="H38" s="2">
        <v>338</v>
      </c>
      <c r="I38" s="25">
        <v>1.0313367711225704E-2</v>
      </c>
      <c r="J38" s="12"/>
      <c r="K38" s="25">
        <v>0.78835978835978837</v>
      </c>
      <c r="L38" s="2">
        <v>1073</v>
      </c>
      <c r="M38" s="25">
        <v>7.1002236603538863E-3</v>
      </c>
      <c r="N38" s="2">
        <v>126.06060606060601</v>
      </c>
      <c r="O38" s="2">
        <v>1161</v>
      </c>
      <c r="P38" s="25">
        <v>7.688843560841865E-3</v>
      </c>
      <c r="Q38" s="12">
        <v>135.75757575757501</v>
      </c>
      <c r="R38" s="2">
        <v>1116</v>
      </c>
      <c r="S38" s="25">
        <v>7.3863260308425441E-3</v>
      </c>
      <c r="T38" s="12">
        <v>155.75756799999999</v>
      </c>
      <c r="U38" s="25">
        <v>4.0074557315936628E-2</v>
      </c>
      <c r="V38" s="2">
        <v>274010</v>
      </c>
      <c r="W38" s="25">
        <v>7.0000000000000001E-3</v>
      </c>
      <c r="X38" s="2">
        <v>2361</v>
      </c>
      <c r="Y38" s="2">
        <v>290157</v>
      </c>
      <c r="Z38" s="25">
        <v>8.0000000000000002E-3</v>
      </c>
      <c r="AA38" s="12">
        <v>2487.88</v>
      </c>
      <c r="AB38" s="2">
        <v>259140</v>
      </c>
      <c r="AC38" s="25">
        <v>7.0000000000000001E-3</v>
      </c>
      <c r="AD38" s="12">
        <v>2620</v>
      </c>
      <c r="AE38" s="25">
        <v>-5.3999999999999999E-2</v>
      </c>
    </row>
    <row r="39" spans="1:31" x14ac:dyDescent="0.3">
      <c r="A39" t="s">
        <v>181</v>
      </c>
      <c r="B39" s="2">
        <v>211</v>
      </c>
      <c r="C39" s="25">
        <v>6.2020516739660801E-3</v>
      </c>
      <c r="D39" s="2"/>
      <c r="E39" s="2">
        <v>221</v>
      </c>
      <c r="F39" s="25">
        <v>6.5261044176706823E-3</v>
      </c>
      <c r="G39" s="12"/>
      <c r="H39" s="2">
        <v>267</v>
      </c>
      <c r="I39" s="25">
        <v>8.1469502334238549E-3</v>
      </c>
      <c r="J39" s="12"/>
      <c r="K39" s="25">
        <v>0.26540284360189581</v>
      </c>
      <c r="L39" s="2">
        <v>835</v>
      </c>
      <c r="M39" s="25">
        <v>5.5253371448233876E-3</v>
      </c>
      <c r="N39" s="2">
        <v>140</v>
      </c>
      <c r="O39" s="2">
        <v>1024</v>
      </c>
      <c r="P39" s="25">
        <v>6.7815467754539799E-3</v>
      </c>
      <c r="Q39" s="12">
        <v>143.636363636363</v>
      </c>
      <c r="R39" s="2">
        <v>883</v>
      </c>
      <c r="S39" s="25">
        <v>5.8441988218942351E-3</v>
      </c>
      <c r="T39" s="12">
        <v>143.636368</v>
      </c>
      <c r="U39" s="25">
        <v>5.748502994011976E-2</v>
      </c>
      <c r="V39" s="2">
        <v>259442</v>
      </c>
      <c r="W39" s="25">
        <v>7.0000000000000001E-3</v>
      </c>
      <c r="X39" s="2">
        <v>2753</v>
      </c>
      <c r="Y39" s="2">
        <v>285206</v>
      </c>
      <c r="Z39" s="25">
        <v>7.0000000000000001E-3</v>
      </c>
      <c r="AA39" s="12">
        <v>2496.9699999999998</v>
      </c>
      <c r="AB39" s="2">
        <v>259522</v>
      </c>
      <c r="AC39" s="25">
        <v>7.0000000000000001E-3</v>
      </c>
      <c r="AD39" s="12">
        <v>2217.58</v>
      </c>
      <c r="AE39" s="25">
        <v>0</v>
      </c>
    </row>
    <row r="40" spans="1:31" x14ac:dyDescent="0.3">
      <c r="A40" t="s">
        <v>1655</v>
      </c>
      <c r="B40" s="2">
        <v>775</v>
      </c>
      <c r="C40" s="25">
        <v>2.2780047617647913E-2</v>
      </c>
      <c r="D40" s="2"/>
      <c r="E40" s="2">
        <v>767</v>
      </c>
      <c r="F40" s="25">
        <v>2.2649421214268842E-2</v>
      </c>
      <c r="G40" s="12"/>
      <c r="H40" s="2">
        <v>713</v>
      </c>
      <c r="I40" s="25">
        <v>2.1755713544686184E-2</v>
      </c>
      <c r="J40" s="12"/>
      <c r="K40" s="25">
        <v>-7.999999999999996E-2</v>
      </c>
      <c r="L40" s="2">
        <v>3327</v>
      </c>
      <c r="M40" s="25">
        <v>2.2015325366260372E-2</v>
      </c>
      <c r="N40" s="2">
        <v>183.030303030303</v>
      </c>
      <c r="O40" s="2">
        <v>3079</v>
      </c>
      <c r="P40" s="25">
        <v>2.0390998556272268E-2</v>
      </c>
      <c r="Q40" s="12">
        <v>156.969696969696</v>
      </c>
      <c r="R40" s="2">
        <v>3117</v>
      </c>
      <c r="S40" s="25">
        <v>2.0630088027003772E-2</v>
      </c>
      <c r="T40" s="12">
        <v>175.15152</v>
      </c>
      <c r="U40" s="25">
        <v>-6.3119927862939587E-2</v>
      </c>
      <c r="V40" s="2">
        <v>754013</v>
      </c>
      <c r="W40" s="25">
        <v>2.1000000000000001E-2</v>
      </c>
      <c r="X40" s="2">
        <v>2833</v>
      </c>
      <c r="Y40" s="2">
        <v>825833</v>
      </c>
      <c r="Z40" s="25">
        <v>2.1000000000000001E-2</v>
      </c>
      <c r="AA40" s="12">
        <v>2968.48</v>
      </c>
      <c r="AB40" s="2">
        <v>787614</v>
      </c>
      <c r="AC40" s="25">
        <v>0.02</v>
      </c>
      <c r="AD40" s="12">
        <v>3050.3</v>
      </c>
      <c r="AE40" s="25">
        <v>4.4999999999999998E-2</v>
      </c>
    </row>
    <row r="41" spans="1:31" x14ac:dyDescent="0.3">
      <c r="A41" t="s">
        <v>1656</v>
      </c>
      <c r="B41" s="2">
        <v>1289</v>
      </c>
      <c r="C41" s="25">
        <v>3.7888363069868612E-2</v>
      </c>
      <c r="D41" s="2"/>
      <c r="E41" s="2">
        <v>1115</v>
      </c>
      <c r="F41" s="25">
        <v>3.2925820930781995E-2</v>
      </c>
      <c r="G41" s="12"/>
      <c r="H41" s="2">
        <v>1350</v>
      </c>
      <c r="I41" s="25">
        <v>4.1192445000457691E-2</v>
      </c>
      <c r="J41" s="12"/>
      <c r="K41" s="25">
        <v>4.7323506594259213E-2</v>
      </c>
      <c r="L41" s="2">
        <v>4944</v>
      </c>
      <c r="M41" s="25">
        <v>3.271528963354111E-2</v>
      </c>
      <c r="N41" s="2">
        <v>65.454545454545396</v>
      </c>
      <c r="O41" s="2">
        <v>5151</v>
      </c>
      <c r="P41" s="25">
        <v>3.4113034609729934E-2</v>
      </c>
      <c r="Q41" s="12">
        <v>25.4545454545454</v>
      </c>
      <c r="R41" s="2">
        <v>5357</v>
      </c>
      <c r="S41" s="25">
        <v>3.5455688662386659E-2</v>
      </c>
      <c r="T41" s="12">
        <v>24.848483999999999</v>
      </c>
      <c r="U41" s="25">
        <v>8.3535598705501618E-2</v>
      </c>
      <c r="V41" s="2">
        <v>1324205</v>
      </c>
      <c r="W41" s="25">
        <v>3.5999999999999997E-2</v>
      </c>
      <c r="X41" s="2">
        <v>396</v>
      </c>
      <c r="Y41" s="2">
        <v>1387516</v>
      </c>
      <c r="Z41" s="25">
        <v>3.5999999999999997E-2</v>
      </c>
      <c r="AA41" s="12">
        <v>385.45</v>
      </c>
      <c r="AB41" s="2">
        <v>1489607</v>
      </c>
      <c r="AC41" s="25">
        <v>3.7999999999999999E-2</v>
      </c>
      <c r="AD41" s="12">
        <v>515.76</v>
      </c>
      <c r="AE41" s="25">
        <v>0.125</v>
      </c>
    </row>
    <row r="42" spans="1:31" x14ac:dyDescent="0.3">
      <c r="A42" t="s">
        <v>1657</v>
      </c>
      <c r="B42" s="2">
        <v>806</v>
      </c>
      <c r="C42" s="25">
        <v>2.3691249522353849E-2</v>
      </c>
      <c r="D42" s="2"/>
      <c r="E42" s="2">
        <v>1239</v>
      </c>
      <c r="F42" s="25">
        <v>3.6587526576895818E-2</v>
      </c>
      <c r="G42" s="12"/>
      <c r="H42" s="2">
        <v>707</v>
      </c>
      <c r="I42" s="25">
        <v>2.1572636011350798E-2</v>
      </c>
      <c r="J42" s="12"/>
      <c r="K42" s="25">
        <v>-0.12282878411910669</v>
      </c>
      <c r="L42" s="2">
        <v>4593</v>
      </c>
      <c r="M42" s="25">
        <v>3.0392662881645292E-2</v>
      </c>
      <c r="N42" s="2">
        <v>35.757575757575701</v>
      </c>
      <c r="O42" s="2">
        <v>4779</v>
      </c>
      <c r="P42" s="25">
        <v>3.1649425820209541E-2</v>
      </c>
      <c r="Q42" s="12">
        <v>15.151515151515101</v>
      </c>
      <c r="R42" s="2">
        <v>4960</v>
      </c>
      <c r="S42" s="25">
        <v>3.2828115692633532E-2</v>
      </c>
      <c r="T42" s="12">
        <v>20.606059999999999</v>
      </c>
      <c r="U42" s="25">
        <v>7.990420204659264E-2</v>
      </c>
      <c r="V42" s="2">
        <v>1241299</v>
      </c>
      <c r="W42" s="25">
        <v>3.4000000000000002E-2</v>
      </c>
      <c r="X42" s="2">
        <v>393</v>
      </c>
      <c r="Y42" s="2">
        <v>1348430</v>
      </c>
      <c r="Z42" s="25">
        <v>3.5000000000000003E-2</v>
      </c>
      <c r="AA42" s="12">
        <v>303.64</v>
      </c>
      <c r="AB42" s="2">
        <v>1418347</v>
      </c>
      <c r="AC42" s="25">
        <v>3.5999999999999997E-2</v>
      </c>
      <c r="AD42" s="12">
        <v>375.15</v>
      </c>
      <c r="AE42" s="25">
        <v>0.14299999999999999</v>
      </c>
    </row>
    <row r="43" spans="1:31" x14ac:dyDescent="0.3">
      <c r="A43" t="s">
        <v>1658</v>
      </c>
      <c r="B43" s="2">
        <v>1074</v>
      </c>
      <c r="C43" s="25">
        <v>3.1568736956585651E-2</v>
      </c>
      <c r="D43" s="2"/>
      <c r="E43" s="2">
        <v>1148</v>
      </c>
      <c r="F43" s="25">
        <v>3.3900307110796127E-2</v>
      </c>
      <c r="G43" s="12"/>
      <c r="H43" s="2">
        <v>986</v>
      </c>
      <c r="I43" s="25">
        <v>3.0085741311445396E-2</v>
      </c>
      <c r="J43" s="12"/>
      <c r="K43" s="25">
        <v>-8.1936685288640621E-2</v>
      </c>
      <c r="L43" s="2">
        <v>4821</v>
      </c>
      <c r="M43" s="25">
        <v>3.1901377694842581E-2</v>
      </c>
      <c r="N43" s="2">
        <v>223.030303030303</v>
      </c>
      <c r="O43" s="2">
        <v>4611</v>
      </c>
      <c r="P43" s="25">
        <v>3.053682830236162E-2</v>
      </c>
      <c r="Q43" s="12">
        <v>172.72727272727201</v>
      </c>
      <c r="R43" s="2">
        <v>4238</v>
      </c>
      <c r="S43" s="25">
        <v>2.8049506916407438E-2</v>
      </c>
      <c r="T43" s="12">
        <v>248.484848</v>
      </c>
      <c r="U43" s="25">
        <v>-0.12092926778676623</v>
      </c>
      <c r="V43" s="2">
        <v>1311223</v>
      </c>
      <c r="W43" s="25">
        <v>3.5999999999999997E-2</v>
      </c>
      <c r="X43" s="2">
        <v>3575</v>
      </c>
      <c r="Y43" s="2">
        <v>1271908</v>
      </c>
      <c r="Z43" s="25">
        <v>3.3000000000000002E-2</v>
      </c>
      <c r="AA43" s="12">
        <v>3581.82</v>
      </c>
      <c r="AB43" s="2">
        <v>1333091</v>
      </c>
      <c r="AC43" s="25">
        <v>3.4000000000000002E-2</v>
      </c>
      <c r="AD43" s="12">
        <v>4644.24</v>
      </c>
      <c r="AE43" s="25">
        <v>1.7000000000000001E-2</v>
      </c>
    </row>
    <row r="44" spans="1:31" x14ac:dyDescent="0.3">
      <c r="A44" t="s">
        <v>1659</v>
      </c>
      <c r="B44" s="2">
        <v>854</v>
      </c>
      <c r="C44" s="25">
        <v>2.5102142794156561E-2</v>
      </c>
      <c r="D44" s="2"/>
      <c r="E44" s="2">
        <v>715</v>
      </c>
      <c r="F44" s="25">
        <v>2.1113867233640452E-2</v>
      </c>
      <c r="G44" s="12"/>
      <c r="H44" s="2">
        <v>1071</v>
      </c>
      <c r="I44" s="25">
        <v>3.2679339700363103E-2</v>
      </c>
      <c r="J44" s="12"/>
      <c r="K44" s="25">
        <v>0.25409836065573765</v>
      </c>
      <c r="L44" s="2">
        <v>3613</v>
      </c>
      <c r="M44" s="25">
        <v>2.3907836052990298E-2</v>
      </c>
      <c r="N44" s="2">
        <v>224.84848484848399</v>
      </c>
      <c r="O44" s="2">
        <v>3519</v>
      </c>
      <c r="P44" s="25">
        <v>2.3304944436350152E-2</v>
      </c>
      <c r="Q44" s="12">
        <v>170.30303030303</v>
      </c>
      <c r="R44" s="2">
        <v>4069</v>
      </c>
      <c r="S44" s="25">
        <v>2.6930968297041499E-2</v>
      </c>
      <c r="T44" s="12">
        <v>247.27271999999999</v>
      </c>
      <c r="U44" s="25">
        <v>0.1262109050650429</v>
      </c>
      <c r="V44" s="2">
        <v>1313909</v>
      </c>
      <c r="W44" s="25">
        <v>3.5999999999999997E-2</v>
      </c>
      <c r="X44" s="2">
        <v>3608</v>
      </c>
      <c r="Y44" s="2">
        <v>1309907</v>
      </c>
      <c r="Z44" s="25">
        <v>3.4000000000000002E-2</v>
      </c>
      <c r="AA44" s="12">
        <v>3510.3</v>
      </c>
      <c r="AB44" s="2">
        <v>1257998</v>
      </c>
      <c r="AC44" s="25">
        <v>3.2000000000000001E-2</v>
      </c>
      <c r="AD44" s="12">
        <v>4583.03</v>
      </c>
      <c r="AE44" s="25">
        <v>-4.2999999999999997E-2</v>
      </c>
    </row>
    <row r="45" spans="1:31" x14ac:dyDescent="0.3">
      <c r="A45" t="s">
        <v>1660</v>
      </c>
      <c r="B45" s="2">
        <v>979</v>
      </c>
      <c r="C45" s="25">
        <v>2.8776344022809441E-2</v>
      </c>
      <c r="D45" s="2"/>
      <c r="E45" s="2">
        <v>862</v>
      </c>
      <c r="F45" s="25">
        <v>2.5454760217339948E-2</v>
      </c>
      <c r="G45" s="12"/>
      <c r="H45" s="2">
        <v>681</v>
      </c>
      <c r="I45" s="25">
        <v>2.0779300033564214E-2</v>
      </c>
      <c r="J45" s="12"/>
      <c r="K45" s="25">
        <v>-0.30439223697650664</v>
      </c>
      <c r="L45" s="2">
        <v>4165</v>
      </c>
      <c r="M45" s="25">
        <v>2.7560514021783725E-2</v>
      </c>
      <c r="N45" s="2">
        <v>60</v>
      </c>
      <c r="O45" s="2">
        <v>3879</v>
      </c>
      <c r="P45" s="25">
        <v>2.5689081974595691E-2</v>
      </c>
      <c r="Q45" s="12">
        <v>26.6666666666666</v>
      </c>
      <c r="R45" s="2">
        <v>3557</v>
      </c>
      <c r="S45" s="25">
        <v>2.3542259580382554E-2</v>
      </c>
      <c r="T45" s="12">
        <v>67.878784199999998</v>
      </c>
      <c r="U45" s="25">
        <v>-0.14597839135654261</v>
      </c>
      <c r="V45" s="2">
        <v>1342390</v>
      </c>
      <c r="W45" s="25">
        <v>3.6999999999999998E-2</v>
      </c>
      <c r="X45" s="2">
        <v>348</v>
      </c>
      <c r="Y45" s="2">
        <v>1303528</v>
      </c>
      <c r="Z45" s="25">
        <v>3.4000000000000002E-2</v>
      </c>
      <c r="AA45" s="12">
        <v>342</v>
      </c>
      <c r="AB45" s="2">
        <v>1272718</v>
      </c>
      <c r="AC45" s="25">
        <v>3.2000000000000001E-2</v>
      </c>
      <c r="AD45" s="12">
        <v>387.88</v>
      </c>
      <c r="AE45" s="25">
        <v>-5.1999999999999998E-2</v>
      </c>
    </row>
    <row r="46" spans="1:31" x14ac:dyDescent="0.3">
      <c r="A46" t="s">
        <v>1661</v>
      </c>
      <c r="B46" s="2">
        <v>738</v>
      </c>
      <c r="C46" s="25">
        <v>2.1692484053966676E-2</v>
      </c>
      <c r="D46" s="2"/>
      <c r="E46" s="2">
        <v>1054</v>
      </c>
      <c r="F46" s="25">
        <v>3.112449799196787E-2</v>
      </c>
      <c r="G46" s="12"/>
      <c r="H46" s="2">
        <v>902</v>
      </c>
      <c r="I46" s="25">
        <v>2.7522655844750239E-2</v>
      </c>
      <c r="J46" s="12"/>
      <c r="K46" s="25">
        <v>0.22222222222222232</v>
      </c>
      <c r="L46" s="2">
        <v>3529</v>
      </c>
      <c r="M46" s="25">
        <v>2.3351993753391299E-2</v>
      </c>
      <c r="N46" s="2">
        <v>52.121212121212103</v>
      </c>
      <c r="O46" s="2">
        <v>3913</v>
      </c>
      <c r="P46" s="25">
        <v>2.5914250519874435E-2</v>
      </c>
      <c r="Q46" s="12">
        <v>2.4242424242424199</v>
      </c>
      <c r="R46" s="2">
        <v>3676</v>
      </c>
      <c r="S46" s="25">
        <v>2.4329869614137269E-2</v>
      </c>
      <c r="T46" s="12">
        <v>63.030304000000001</v>
      </c>
      <c r="U46" s="25">
        <v>4.1654859733635592E-2</v>
      </c>
      <c r="V46" s="2">
        <v>1250984</v>
      </c>
      <c r="W46" s="25">
        <v>3.4000000000000002E-2</v>
      </c>
      <c r="X46" s="2">
        <v>275</v>
      </c>
      <c r="Y46" s="2">
        <v>1330645</v>
      </c>
      <c r="Z46" s="25">
        <v>3.5000000000000003E-2</v>
      </c>
      <c r="AA46" s="12">
        <v>280.61</v>
      </c>
      <c r="AB46" s="2">
        <v>1256691</v>
      </c>
      <c r="AC46" s="25">
        <v>3.2000000000000001E-2</v>
      </c>
      <c r="AD46" s="12">
        <v>365.45</v>
      </c>
      <c r="AE46" s="25">
        <v>5.0000000000000001E-3</v>
      </c>
    </row>
    <row r="47" spans="1:31" x14ac:dyDescent="0.3">
      <c r="A47" t="s">
        <v>1662</v>
      </c>
      <c r="B47" s="2">
        <v>571</v>
      </c>
      <c r="C47" s="25">
        <v>1.6783751212486406E-2</v>
      </c>
      <c r="D47" s="2"/>
      <c r="E47" s="2">
        <v>850</v>
      </c>
      <c r="F47" s="25">
        <v>2.5100401606425703E-2</v>
      </c>
      <c r="G47" s="12"/>
      <c r="H47" s="2">
        <v>838</v>
      </c>
      <c r="I47" s="25">
        <v>2.556982882250633E-2</v>
      </c>
      <c r="J47" s="12"/>
      <c r="K47" s="25">
        <v>0.46760070052539415</v>
      </c>
      <c r="L47" s="2">
        <v>3139</v>
      </c>
      <c r="M47" s="25">
        <v>2.0771297362395944E-2</v>
      </c>
      <c r="N47" s="2">
        <v>176.969696969696</v>
      </c>
      <c r="O47" s="2">
        <v>3493</v>
      </c>
      <c r="P47" s="25">
        <v>2.3132756725254638E-2</v>
      </c>
      <c r="Q47" s="12">
        <v>158.18181818181799</v>
      </c>
      <c r="R47" s="2">
        <v>3759</v>
      </c>
      <c r="S47" s="25">
        <v>2.4879211066251902E-2</v>
      </c>
      <c r="T47" s="12">
        <v>163.03030000000001</v>
      </c>
      <c r="U47" s="25">
        <v>0.19751513220770947</v>
      </c>
      <c r="V47" s="2">
        <v>1077437</v>
      </c>
      <c r="W47" s="25">
        <v>2.9000000000000001E-2</v>
      </c>
      <c r="X47" s="2">
        <v>3192</v>
      </c>
      <c r="Y47" s="2">
        <v>1223440</v>
      </c>
      <c r="Z47" s="25">
        <v>3.2000000000000001E-2</v>
      </c>
      <c r="AA47" s="12">
        <v>2953</v>
      </c>
      <c r="AB47" s="2">
        <v>1268744</v>
      </c>
      <c r="AC47" s="25">
        <v>3.2000000000000001E-2</v>
      </c>
      <c r="AD47" s="12">
        <v>3481.82</v>
      </c>
      <c r="AE47" s="25">
        <v>0.17799999999999999</v>
      </c>
    </row>
    <row r="48" spans="1:31" x14ac:dyDescent="0.3">
      <c r="A48" t="s">
        <v>1663</v>
      </c>
      <c r="B48" s="2">
        <v>234</v>
      </c>
      <c r="C48" s="25">
        <v>6.8781047000382118E-3</v>
      </c>
      <c r="D48" s="2"/>
      <c r="E48" s="2">
        <v>221</v>
      </c>
      <c r="F48" s="25">
        <v>6.5261044176706823E-3</v>
      </c>
      <c r="G48" s="12"/>
      <c r="H48" s="2">
        <v>333</v>
      </c>
      <c r="I48" s="25">
        <v>1.0160803100112898E-2</v>
      </c>
      <c r="J48" s="12"/>
      <c r="K48" s="25">
        <v>0.42307692307692313</v>
      </c>
      <c r="L48" s="2">
        <v>994</v>
      </c>
      <c r="M48" s="25">
        <v>6.5774672119214943E-3</v>
      </c>
      <c r="N48" s="2">
        <v>120.60606060606</v>
      </c>
      <c r="O48" s="2">
        <v>1224</v>
      </c>
      <c r="P48" s="25">
        <v>8.1060676300348349E-3</v>
      </c>
      <c r="Q48" s="12">
        <v>115.151515151515</v>
      </c>
      <c r="R48" s="2">
        <v>1060</v>
      </c>
      <c r="S48" s="25">
        <v>7.0156860149579716E-3</v>
      </c>
      <c r="T48" s="12">
        <v>120</v>
      </c>
      <c r="U48" s="25">
        <v>6.6398390342052319E-2</v>
      </c>
      <c r="V48" s="2">
        <v>381558</v>
      </c>
      <c r="W48" s="25">
        <v>0.01</v>
      </c>
      <c r="X48" s="2">
        <v>2338</v>
      </c>
      <c r="Y48" s="2">
        <v>450810</v>
      </c>
      <c r="Z48" s="25">
        <v>1.2E-2</v>
      </c>
      <c r="AA48" s="12">
        <v>2353.33</v>
      </c>
      <c r="AB48" s="2">
        <v>493428</v>
      </c>
      <c r="AC48" s="25">
        <v>1.2999999999999999E-2</v>
      </c>
      <c r="AD48" s="12">
        <v>2655.15</v>
      </c>
      <c r="AE48" s="25">
        <v>0.29299999999999998</v>
      </c>
    </row>
    <row r="49" spans="1:31" x14ac:dyDescent="0.3">
      <c r="A49" t="s">
        <v>1664</v>
      </c>
      <c r="B49" s="2">
        <v>302</v>
      </c>
      <c r="C49" s="25">
        <v>8.8768701684253798E-3</v>
      </c>
      <c r="D49" s="2"/>
      <c r="E49" s="2">
        <v>408</v>
      </c>
      <c r="F49" s="25">
        <v>1.2048192771084343E-2</v>
      </c>
      <c r="G49" s="12"/>
      <c r="H49" s="2">
        <v>384</v>
      </c>
      <c r="I49" s="25">
        <v>1.1716962133463528E-2</v>
      </c>
      <c r="J49" s="12"/>
      <c r="K49" s="25">
        <v>0.27152317880794707</v>
      </c>
      <c r="L49" s="2">
        <v>1298</v>
      </c>
      <c r="M49" s="25">
        <v>8.589086962851206E-3</v>
      </c>
      <c r="N49" s="2">
        <v>127.87878787878699</v>
      </c>
      <c r="O49" s="2">
        <v>1454</v>
      </c>
      <c r="P49" s="25">
        <v>9.6292666128028181E-3</v>
      </c>
      <c r="Q49" s="12">
        <v>132.72727272727201</v>
      </c>
      <c r="R49" s="2">
        <v>1830</v>
      </c>
      <c r="S49" s="25">
        <v>1.2111986233370838E-2</v>
      </c>
      <c r="T49" s="12">
        <v>152.72728000000001</v>
      </c>
      <c r="U49" s="25">
        <v>0.40986132511556239</v>
      </c>
      <c r="V49" s="2">
        <v>489451</v>
      </c>
      <c r="W49" s="25">
        <v>1.2999999999999999E-2</v>
      </c>
      <c r="X49" s="2">
        <v>2762</v>
      </c>
      <c r="Y49" s="2">
        <v>610111</v>
      </c>
      <c r="Z49" s="25">
        <v>1.6E-2</v>
      </c>
      <c r="AA49" s="12">
        <v>2542.42</v>
      </c>
      <c r="AB49" s="2">
        <v>671381</v>
      </c>
      <c r="AC49" s="25">
        <v>1.7000000000000001E-2</v>
      </c>
      <c r="AD49" s="12">
        <v>3104.24</v>
      </c>
      <c r="AE49" s="25">
        <v>0.372</v>
      </c>
    </row>
    <row r="50" spans="1:31" x14ac:dyDescent="0.3">
      <c r="A50" t="s">
        <v>1665</v>
      </c>
      <c r="B50" s="2">
        <v>193</v>
      </c>
      <c r="C50" s="25">
        <v>5.6729666970400661E-3</v>
      </c>
      <c r="D50" s="2"/>
      <c r="E50" s="2">
        <v>187</v>
      </c>
      <c r="F50" s="25">
        <v>5.5220883534136522E-3</v>
      </c>
      <c r="G50" s="12"/>
      <c r="H50" s="2">
        <v>262</v>
      </c>
      <c r="I50" s="25">
        <v>7.9943856223110444E-3</v>
      </c>
      <c r="J50" s="12"/>
      <c r="K50" s="25">
        <v>0.35751295336787559</v>
      </c>
      <c r="L50" s="2">
        <v>685</v>
      </c>
      <c r="M50" s="25">
        <v>4.5327616098251745E-3</v>
      </c>
      <c r="N50" s="2">
        <v>78.787878787878796</v>
      </c>
      <c r="O50" s="2">
        <v>1128</v>
      </c>
      <c r="P50" s="25">
        <v>7.4702976198360244E-3</v>
      </c>
      <c r="Q50" s="12">
        <v>107.87878787878699</v>
      </c>
      <c r="R50" s="2">
        <v>1287</v>
      </c>
      <c r="S50" s="25">
        <v>8.5181017936329338E-3</v>
      </c>
      <c r="T50" s="12">
        <v>150.909088</v>
      </c>
      <c r="U50" s="25">
        <v>0.87883211678832118</v>
      </c>
      <c r="V50" s="2">
        <v>281295</v>
      </c>
      <c r="W50" s="25">
        <v>8.0000000000000002E-3</v>
      </c>
      <c r="X50" s="2">
        <v>1764</v>
      </c>
      <c r="Y50" s="2">
        <v>372185</v>
      </c>
      <c r="Z50" s="25">
        <v>0.01</v>
      </c>
      <c r="AA50" s="12">
        <v>2272.73</v>
      </c>
      <c r="AB50" s="2">
        <v>418129</v>
      </c>
      <c r="AC50" s="25">
        <v>1.0999999999999999E-2</v>
      </c>
      <c r="AD50" s="12">
        <v>2426.06</v>
      </c>
      <c r="AE50" s="25">
        <v>0.48599999999999999</v>
      </c>
    </row>
    <row r="51" spans="1:31" x14ac:dyDescent="0.3">
      <c r="A51" t="s">
        <v>1666</v>
      </c>
      <c r="B51" s="2">
        <v>187</v>
      </c>
      <c r="C51" s="25">
        <v>5.4966050380647223E-3</v>
      </c>
      <c r="D51" s="2"/>
      <c r="E51" s="2">
        <v>312</v>
      </c>
      <c r="F51" s="25">
        <v>9.2133238837703753E-3</v>
      </c>
      <c r="G51" s="12"/>
      <c r="H51" s="2">
        <v>190</v>
      </c>
      <c r="I51" s="25">
        <v>5.7974552222866387E-3</v>
      </c>
      <c r="J51" s="12"/>
      <c r="K51" s="25">
        <v>1.6042780748663166E-2</v>
      </c>
      <c r="L51" s="2">
        <v>1151</v>
      </c>
      <c r="M51" s="25">
        <v>7.6163629385529574E-3</v>
      </c>
      <c r="N51" s="2">
        <v>133.333333333333</v>
      </c>
      <c r="O51" s="2">
        <v>1203</v>
      </c>
      <c r="P51" s="25">
        <v>7.9669929403038443E-3</v>
      </c>
      <c r="Q51" s="12">
        <v>117.575757575757</v>
      </c>
      <c r="R51" s="2">
        <v>1043</v>
      </c>
      <c r="S51" s="25">
        <v>6.9031702958501553E-3</v>
      </c>
      <c r="T51" s="12">
        <v>123.63636</v>
      </c>
      <c r="U51" s="25">
        <v>-9.3831450912250217E-2</v>
      </c>
      <c r="V51" s="2">
        <v>357910</v>
      </c>
      <c r="W51" s="25">
        <v>0.01</v>
      </c>
      <c r="X51" s="2">
        <v>2028</v>
      </c>
      <c r="Y51" s="2">
        <v>461741</v>
      </c>
      <c r="Z51" s="25">
        <v>1.2E-2</v>
      </c>
      <c r="AA51" s="12">
        <v>2118.1799999999998</v>
      </c>
      <c r="AB51" s="2">
        <v>569190</v>
      </c>
      <c r="AC51" s="25">
        <v>1.4E-2</v>
      </c>
      <c r="AD51" s="12">
        <v>2623.64</v>
      </c>
      <c r="AE51" s="25">
        <v>0.59</v>
      </c>
    </row>
    <row r="52" spans="1:31" x14ac:dyDescent="0.3">
      <c r="A52" t="s">
        <v>1667</v>
      </c>
      <c r="B52" s="2">
        <v>404</v>
      </c>
      <c r="C52" s="25">
        <v>1.1875018371006144E-2</v>
      </c>
      <c r="D52" s="2"/>
      <c r="E52" s="2">
        <v>418</v>
      </c>
      <c r="F52" s="25">
        <v>1.2343491613512871E-2</v>
      </c>
      <c r="G52" s="12"/>
      <c r="H52" s="2">
        <v>436</v>
      </c>
      <c r="I52" s="25">
        <v>1.3303634089036702E-2</v>
      </c>
      <c r="J52" s="12"/>
      <c r="K52" s="25">
        <v>7.9207920792079278E-2</v>
      </c>
      <c r="L52" s="2">
        <v>1586</v>
      </c>
      <c r="M52" s="25">
        <v>1.0494831990047776E-2</v>
      </c>
      <c r="N52" s="2">
        <v>138.78787878787799</v>
      </c>
      <c r="O52" s="2">
        <v>1531</v>
      </c>
      <c r="P52" s="25">
        <v>1.0139207141816448E-2</v>
      </c>
      <c r="Q52" s="12">
        <v>127.87878787878699</v>
      </c>
      <c r="R52" s="2">
        <v>2285</v>
      </c>
      <c r="S52" s="25">
        <v>1.5123436362432987E-2</v>
      </c>
      <c r="T52" s="12">
        <v>156.96969999999999</v>
      </c>
      <c r="U52" s="25">
        <v>0.44073139974779318</v>
      </c>
      <c r="V52" s="2">
        <v>510382</v>
      </c>
      <c r="W52" s="25">
        <v>1.4E-2</v>
      </c>
      <c r="X52" s="2">
        <v>2010</v>
      </c>
      <c r="Y52" s="2">
        <v>604615</v>
      </c>
      <c r="Z52" s="25">
        <v>1.6E-2</v>
      </c>
      <c r="AA52" s="12">
        <v>2387.27</v>
      </c>
      <c r="AB52" s="2">
        <v>761088</v>
      </c>
      <c r="AC52" s="25">
        <v>1.9E-2</v>
      </c>
      <c r="AD52" s="12">
        <v>2511.52</v>
      </c>
      <c r="AE52" s="25">
        <v>0.49099999999999999</v>
      </c>
    </row>
    <row r="53" spans="1:31" x14ac:dyDescent="0.3">
      <c r="A53" t="s">
        <v>1668</v>
      </c>
      <c r="B53" s="2">
        <v>243</v>
      </c>
      <c r="C53" s="25">
        <v>7.1426471885012201E-3</v>
      </c>
      <c r="D53" s="2"/>
      <c r="E53" s="2">
        <v>289</v>
      </c>
      <c r="F53" s="25">
        <v>8.5341365461847393E-3</v>
      </c>
      <c r="G53" s="12"/>
      <c r="H53" s="2">
        <v>295</v>
      </c>
      <c r="I53" s="25">
        <v>9.0013120556555696E-3</v>
      </c>
      <c r="J53" s="12"/>
      <c r="K53" s="25">
        <v>0.21399176954732502</v>
      </c>
      <c r="L53" s="2">
        <v>1183</v>
      </c>
      <c r="M53" s="25">
        <v>7.8281123860192425E-3</v>
      </c>
      <c r="N53" s="2">
        <v>89.090909090909093</v>
      </c>
      <c r="O53" s="2">
        <v>1162</v>
      </c>
      <c r="P53" s="25">
        <v>7.6954661651147697E-3</v>
      </c>
      <c r="Q53" s="12">
        <v>108.484848484848</v>
      </c>
      <c r="R53" s="2">
        <v>1762</v>
      </c>
      <c r="S53" s="25">
        <v>1.1661923356939573E-2</v>
      </c>
      <c r="T53" s="12">
        <v>121.818184</v>
      </c>
      <c r="U53" s="25">
        <v>0.4894336432797971</v>
      </c>
      <c r="V53" s="2">
        <v>427617</v>
      </c>
      <c r="W53" s="25">
        <v>1.2E-2</v>
      </c>
      <c r="X53" s="2">
        <v>2052</v>
      </c>
      <c r="Y53" s="2">
        <v>455568</v>
      </c>
      <c r="Z53" s="25">
        <v>1.2E-2</v>
      </c>
      <c r="AA53" s="12">
        <v>2076.9699999999998</v>
      </c>
      <c r="AB53" s="2">
        <v>524400</v>
      </c>
      <c r="AC53" s="25">
        <v>1.2999999999999999E-2</v>
      </c>
      <c r="AD53" s="12">
        <v>2878.18</v>
      </c>
      <c r="AE53" s="25">
        <v>0.22600000000000001</v>
      </c>
    </row>
    <row r="54" spans="1:31" x14ac:dyDescent="0.3">
      <c r="A54" t="s">
        <v>1669</v>
      </c>
      <c r="B54" s="2">
        <v>271</v>
      </c>
      <c r="C54" s="25">
        <v>7.9656682637194668E-3</v>
      </c>
      <c r="D54" s="2"/>
      <c r="E54" s="2">
        <v>317</v>
      </c>
      <c r="F54" s="25">
        <v>9.360973304984645E-3</v>
      </c>
      <c r="G54" s="12"/>
      <c r="H54" s="2">
        <v>227</v>
      </c>
      <c r="I54" s="25">
        <v>6.9264333445214019E-3</v>
      </c>
      <c r="J54" s="12"/>
      <c r="K54" s="25">
        <v>-0.16236162361623618</v>
      </c>
      <c r="L54" s="2">
        <v>1005</v>
      </c>
      <c r="M54" s="25">
        <v>6.6502560844880296E-3</v>
      </c>
      <c r="N54" s="2">
        <v>96.363636363636402</v>
      </c>
      <c r="O54" s="2">
        <v>1043</v>
      </c>
      <c r="P54" s="25">
        <v>6.9073762566391611E-3</v>
      </c>
      <c r="Q54" s="12">
        <v>101.818181818181</v>
      </c>
      <c r="R54" s="2">
        <v>890</v>
      </c>
      <c r="S54" s="25">
        <v>5.8905288238798072E-3</v>
      </c>
      <c r="T54" s="12">
        <v>107.878784</v>
      </c>
      <c r="U54" s="25">
        <v>-0.11442786069651742</v>
      </c>
      <c r="V54" s="2">
        <v>363155</v>
      </c>
      <c r="W54" s="25">
        <v>0.01</v>
      </c>
      <c r="X54" s="2">
        <v>1836</v>
      </c>
      <c r="Y54" s="2">
        <v>363937</v>
      </c>
      <c r="Z54" s="25">
        <v>8.9999999999999993E-3</v>
      </c>
      <c r="AA54" s="12">
        <v>2175.7600000000002</v>
      </c>
      <c r="AB54" s="2">
        <v>378825</v>
      </c>
      <c r="AC54" s="25">
        <v>0.01</v>
      </c>
      <c r="AD54" s="12">
        <v>2705.45</v>
      </c>
      <c r="AE54" s="25">
        <v>4.2999999999999997E-2</v>
      </c>
    </row>
    <row r="55" spans="1:31" x14ac:dyDescent="0.3">
      <c r="A55" t="s">
        <v>1670</v>
      </c>
      <c r="B55" s="2">
        <v>137</v>
      </c>
      <c r="C55" s="25">
        <v>4.0269245466035683E-3</v>
      </c>
      <c r="D55" s="2"/>
      <c r="E55" s="2">
        <v>231</v>
      </c>
      <c r="F55" s="25">
        <v>6.8214032600992201E-3</v>
      </c>
      <c r="G55" s="12"/>
      <c r="H55" s="2">
        <v>162</v>
      </c>
      <c r="I55" s="25">
        <v>4.9430934000549232E-3</v>
      </c>
      <c r="J55" s="12"/>
      <c r="K55" s="25">
        <v>0.18248175182481763</v>
      </c>
      <c r="L55" s="2">
        <v>734</v>
      </c>
      <c r="M55" s="25">
        <v>4.857002951257924E-3</v>
      </c>
      <c r="N55" s="2">
        <v>70.303030303030297</v>
      </c>
      <c r="O55" s="2">
        <v>1062</v>
      </c>
      <c r="P55" s="25">
        <v>7.0332057378243423E-3</v>
      </c>
      <c r="Q55" s="12">
        <v>121.818181818181</v>
      </c>
      <c r="R55" s="2">
        <v>1070</v>
      </c>
      <c r="S55" s="25">
        <v>7.0818717320802168E-3</v>
      </c>
      <c r="T55" s="12">
        <v>100.606064</v>
      </c>
      <c r="U55" s="25">
        <v>0.45776566757493187</v>
      </c>
      <c r="V55" s="2">
        <v>366091</v>
      </c>
      <c r="W55" s="25">
        <v>0.01</v>
      </c>
      <c r="X55" s="2">
        <v>2060</v>
      </c>
      <c r="Y55" s="2">
        <v>427170</v>
      </c>
      <c r="Z55" s="25">
        <v>1.0999999999999999E-2</v>
      </c>
      <c r="AA55" s="12">
        <v>2202.42</v>
      </c>
      <c r="AB55" s="2">
        <v>481420</v>
      </c>
      <c r="AC55" s="25">
        <v>1.2E-2</v>
      </c>
      <c r="AD55" s="12">
        <v>3030.91</v>
      </c>
      <c r="AE55" s="25">
        <v>0.315</v>
      </c>
    </row>
    <row r="56" spans="1:31" x14ac:dyDescent="0.3">
      <c r="A56" s="16"/>
      <c r="B56" s="16"/>
      <c r="C56" s="16" t="s">
        <v>2472</v>
      </c>
      <c r="D56" s="16"/>
      <c r="E56" s="16"/>
      <c r="F56" s="16"/>
      <c r="G56" s="16"/>
      <c r="H56" s="16"/>
      <c r="I56" s="16"/>
      <c r="J56" s="16"/>
      <c r="K56" s="16"/>
      <c r="L56" s="16"/>
      <c r="M56" s="16"/>
      <c r="N56" s="16"/>
      <c r="O56" s="16"/>
      <c r="P56" s="16"/>
      <c r="Q56" s="16"/>
      <c r="R56" s="16"/>
      <c r="S56" s="16"/>
      <c r="T56" s="16"/>
      <c r="U56" s="16"/>
      <c r="V56" s="16"/>
      <c r="W56" s="16"/>
      <c r="X56" s="16"/>
      <c r="Y56" s="16"/>
      <c r="Z56" s="16"/>
      <c r="AA56" s="16"/>
      <c r="AB56" s="16"/>
      <c r="AC56" s="16"/>
      <c r="AD56" s="16"/>
      <c r="AE56" s="16"/>
    </row>
    <row r="57" spans="1:31" x14ac:dyDescent="0.3">
      <c r="A57" s="103" t="s">
        <v>1671</v>
      </c>
      <c r="B57" s="103"/>
      <c r="C57" s="103"/>
      <c r="D57" s="103"/>
      <c r="E57" s="103"/>
      <c r="F57" s="103"/>
      <c r="G57" s="103"/>
      <c r="H57" s="103"/>
      <c r="I57" s="103"/>
      <c r="J57" s="103"/>
      <c r="K57" s="103"/>
      <c r="L57" s="103"/>
      <c r="M57" s="103"/>
      <c r="N57" s="103"/>
      <c r="O57" s="103"/>
      <c r="P57" s="103"/>
      <c r="Q57" s="103"/>
      <c r="R57" s="103"/>
      <c r="S57" s="103"/>
      <c r="T57" s="103"/>
      <c r="U57" s="103"/>
      <c r="V57" s="103"/>
      <c r="W57" s="103"/>
      <c r="X57" s="103"/>
      <c r="Y57" s="103"/>
      <c r="Z57" s="103"/>
      <c r="AA57" s="103"/>
      <c r="AB57" s="103"/>
      <c r="AC57" s="103"/>
      <c r="AD57" s="103"/>
      <c r="AE57" s="103"/>
    </row>
    <row r="58" spans="1:31" x14ac:dyDescent="0.3">
      <c r="B58" s="188"/>
      <c r="C58" s="188"/>
      <c r="D58" s="188"/>
      <c r="E58" s="188"/>
      <c r="F58" s="188"/>
      <c r="G58" s="188"/>
      <c r="H58" s="188"/>
      <c r="I58" s="188"/>
      <c r="J58" s="188"/>
      <c r="L58" s="188" t="s">
        <v>1649</v>
      </c>
      <c r="M58" s="188"/>
      <c r="N58" s="188" t="s">
        <v>1650</v>
      </c>
      <c r="O58" s="188" t="s">
        <v>1649</v>
      </c>
      <c r="P58" s="188"/>
      <c r="Q58" s="188" t="s">
        <v>1650</v>
      </c>
      <c r="R58" s="188" t="s">
        <v>1649</v>
      </c>
      <c r="S58" s="188"/>
      <c r="T58" s="188" t="s">
        <v>1650</v>
      </c>
      <c r="U58" t="s">
        <v>165</v>
      </c>
      <c r="V58" s="188" t="s">
        <v>1649</v>
      </c>
      <c r="W58" s="188"/>
      <c r="X58" s="188" t="s">
        <v>1650</v>
      </c>
      <c r="Y58" s="188" t="s">
        <v>1649</v>
      </c>
      <c r="Z58" s="188"/>
      <c r="AA58" s="188" t="s">
        <v>1650</v>
      </c>
      <c r="AB58" s="188" t="s">
        <v>1649</v>
      </c>
      <c r="AC58" s="188"/>
      <c r="AD58" s="188" t="s">
        <v>1650</v>
      </c>
      <c r="AE58" t="s">
        <v>165</v>
      </c>
    </row>
    <row r="59" spans="1:31" x14ac:dyDescent="0.3">
      <c r="A59" t="s">
        <v>1672</v>
      </c>
      <c r="B59" s="12" t="e">
        <v>#N/A</v>
      </c>
      <c r="C59" s="25" t="e">
        <v>#N/A</v>
      </c>
      <c r="D59" s="12"/>
      <c r="E59" s="12" t="e">
        <v>#N/A</v>
      </c>
      <c r="F59" s="25" t="e">
        <v>#N/A</v>
      </c>
      <c r="G59" s="12"/>
      <c r="H59" s="12" t="e">
        <v>#N/A</v>
      </c>
      <c r="I59" s="25" t="e">
        <v>#N/A</v>
      </c>
      <c r="J59" s="12"/>
      <c r="K59" s="25" t="e">
        <v>#N/A</v>
      </c>
      <c r="L59" s="12">
        <v>30.8</v>
      </c>
      <c r="M59" s="25" t="s">
        <v>165</v>
      </c>
      <c r="N59" s="12">
        <v>6.0606060606059997E-2</v>
      </c>
      <c r="O59" s="12">
        <v>31.4</v>
      </c>
      <c r="P59" s="25" t="s">
        <v>165</v>
      </c>
      <c r="Q59" s="12">
        <v>0.12121212121211999</v>
      </c>
      <c r="R59" s="12">
        <v>32</v>
      </c>
      <c r="S59" s="25" t="s">
        <v>165</v>
      </c>
      <c r="T59" s="12">
        <v>0.121212125</v>
      </c>
      <c r="U59" s="25">
        <v>3.8961038961038939E-2</v>
      </c>
      <c r="V59" s="12">
        <v>34.9</v>
      </c>
      <c r="W59" s="25" t="s">
        <v>165</v>
      </c>
      <c r="X59" s="12">
        <v>0.06</v>
      </c>
      <c r="Y59" s="12">
        <v>35.799999999999997</v>
      </c>
      <c r="Z59" s="25" t="s">
        <v>165</v>
      </c>
      <c r="AA59" s="12">
        <v>0.06</v>
      </c>
      <c r="AB59" s="12">
        <v>36.700000000000003</v>
      </c>
      <c r="AC59" s="25" t="s">
        <v>165</v>
      </c>
      <c r="AD59" s="12">
        <v>0.06</v>
      </c>
      <c r="AE59" s="25">
        <v>5.1999999999999998E-2</v>
      </c>
    </row>
    <row r="60" spans="1:31" x14ac:dyDescent="0.3">
      <c r="A60" t="s">
        <v>1673</v>
      </c>
      <c r="B60" s="12" t="e">
        <v>#N/A</v>
      </c>
      <c r="C60" s="25" t="e">
        <v>#N/A</v>
      </c>
      <c r="D60" s="12"/>
      <c r="E60" s="12" t="e">
        <v>#N/A</v>
      </c>
      <c r="F60" s="25" t="e">
        <v>#N/A</v>
      </c>
      <c r="G60" s="12"/>
      <c r="H60" s="12" t="e">
        <v>#N/A</v>
      </c>
      <c r="I60" s="25" t="e">
        <v>#N/A</v>
      </c>
      <c r="J60" s="12"/>
      <c r="K60" s="25" t="e">
        <v>#N/A</v>
      </c>
      <c r="L60" s="12">
        <v>31.5</v>
      </c>
      <c r="M60" s="25" t="s">
        <v>165</v>
      </c>
      <c r="N60" s="12">
        <v>0.12121212121211999</v>
      </c>
      <c r="O60" s="12">
        <v>32.200000000000003</v>
      </c>
      <c r="P60" s="25" t="s">
        <v>165</v>
      </c>
      <c r="Q60" s="12">
        <v>0.12121212121211999</v>
      </c>
      <c r="R60" s="12">
        <v>32.200000000000003</v>
      </c>
      <c r="S60" s="25" t="s">
        <v>165</v>
      </c>
      <c r="T60" s="12">
        <v>0.18181818699999999</v>
      </c>
      <c r="U60" s="25">
        <v>2.2222222222222313E-2</v>
      </c>
      <c r="V60" s="12">
        <v>33.700000000000003</v>
      </c>
      <c r="W60" s="25" t="s">
        <v>165</v>
      </c>
      <c r="X60" s="12">
        <v>0.06</v>
      </c>
      <c r="Y60" s="12">
        <v>34.700000000000003</v>
      </c>
      <c r="Z60" s="25" t="s">
        <v>165</v>
      </c>
      <c r="AA60" s="12">
        <v>0.06</v>
      </c>
      <c r="AB60" s="12">
        <v>35.6</v>
      </c>
      <c r="AC60" s="25" t="s">
        <v>165</v>
      </c>
      <c r="AD60" s="12">
        <v>0.06</v>
      </c>
      <c r="AE60" s="25">
        <v>5.6000000000000001E-2</v>
      </c>
    </row>
    <row r="61" spans="1:31" x14ac:dyDescent="0.3">
      <c r="A61" t="s">
        <v>1674</v>
      </c>
      <c r="B61" s="12" t="e">
        <v>#N/A</v>
      </c>
      <c r="C61" s="25" t="e">
        <v>#N/A</v>
      </c>
      <c r="D61" s="12"/>
      <c r="E61" s="12" t="e">
        <v>#N/A</v>
      </c>
      <c r="F61" s="25" t="e">
        <v>#N/A</v>
      </c>
      <c r="G61" s="12"/>
      <c r="H61" s="12" t="e">
        <v>#N/A</v>
      </c>
      <c r="I61" s="25" t="e">
        <v>#N/A</v>
      </c>
      <c r="J61" s="12"/>
      <c r="K61" s="25" t="e">
        <v>#N/A</v>
      </c>
      <c r="L61" s="12">
        <v>29.8</v>
      </c>
      <c r="M61" s="25" t="s">
        <v>165</v>
      </c>
      <c r="N61" s="12">
        <v>0.12121212121211999</v>
      </c>
      <c r="O61" s="12">
        <v>30.4</v>
      </c>
      <c r="P61" s="25" t="s">
        <v>165</v>
      </c>
      <c r="Q61" s="12">
        <v>6.0606060606059997E-2</v>
      </c>
      <c r="R61" s="12">
        <v>31.5</v>
      </c>
      <c r="S61" s="25" t="s">
        <v>165</v>
      </c>
      <c r="T61" s="12">
        <v>0.18181818699999999</v>
      </c>
      <c r="U61" s="25">
        <v>5.7046979865771785E-2</v>
      </c>
      <c r="V61" s="12">
        <v>36</v>
      </c>
      <c r="W61" s="25" t="s">
        <v>165</v>
      </c>
      <c r="X61" s="12">
        <v>0.06</v>
      </c>
      <c r="Y61" s="12">
        <v>37</v>
      </c>
      <c r="Z61" s="25" t="s">
        <v>165</v>
      </c>
      <c r="AA61" s="12">
        <v>0.06</v>
      </c>
      <c r="AB61" s="12">
        <v>37.9</v>
      </c>
      <c r="AC61" s="25" t="s">
        <v>165</v>
      </c>
      <c r="AD61" s="12">
        <v>0.06</v>
      </c>
      <c r="AE61" s="25">
        <v>5.2999999999999999E-2</v>
      </c>
    </row>
    <row r="62" spans="1:31" x14ac:dyDescent="0.3">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row>
    <row r="63" spans="1:31" x14ac:dyDescent="0.3">
      <c r="A63" s="103" t="s">
        <v>1675</v>
      </c>
      <c r="B63" s="103"/>
      <c r="C63" s="103"/>
      <c r="D63" s="103"/>
      <c r="E63" s="103"/>
      <c r="F63" s="103"/>
      <c r="G63" s="103"/>
      <c r="H63" s="103"/>
      <c r="I63" s="103"/>
      <c r="J63" s="103"/>
      <c r="K63" s="103"/>
      <c r="L63" s="103"/>
      <c r="M63" s="103"/>
      <c r="N63" s="103"/>
      <c r="O63" s="103"/>
      <c r="P63" s="103"/>
      <c r="Q63" s="103"/>
      <c r="R63" s="103"/>
      <c r="S63" s="103"/>
      <c r="T63" s="103"/>
      <c r="U63" s="103"/>
      <c r="V63" s="103"/>
      <c r="W63" s="103"/>
      <c r="X63" s="103"/>
      <c r="Y63" s="103"/>
      <c r="Z63" s="103"/>
      <c r="AA63" s="103"/>
      <c r="AB63" s="103"/>
      <c r="AC63" s="103"/>
      <c r="AD63" s="103"/>
      <c r="AE63" s="103"/>
    </row>
    <row r="64" spans="1:31" x14ac:dyDescent="0.3">
      <c r="B64" s="188"/>
      <c r="C64" s="188"/>
      <c r="D64" s="188"/>
      <c r="E64" s="188"/>
      <c r="F64" s="188"/>
      <c r="G64" s="188"/>
      <c r="H64" s="188"/>
      <c r="I64" s="188"/>
      <c r="J64" s="188"/>
      <c r="L64" s="188" t="s">
        <v>1649</v>
      </c>
      <c r="M64" s="188"/>
      <c r="N64" s="188" t="s">
        <v>1650</v>
      </c>
      <c r="O64" s="188" t="s">
        <v>1649</v>
      </c>
      <c r="P64" s="188"/>
      <c r="Q64" s="188" t="s">
        <v>1650</v>
      </c>
      <c r="R64" s="188" t="s">
        <v>1649</v>
      </c>
      <c r="S64" s="188"/>
      <c r="T64" s="188" t="s">
        <v>1650</v>
      </c>
      <c r="U64" t="s">
        <v>165</v>
      </c>
      <c r="V64" s="188" t="s">
        <v>1649</v>
      </c>
      <c r="W64" s="188"/>
      <c r="X64" s="188" t="s">
        <v>1650</v>
      </c>
      <c r="Y64" s="188" t="s">
        <v>1649</v>
      </c>
      <c r="Z64" s="188"/>
      <c r="AA64" s="188" t="s">
        <v>1650</v>
      </c>
      <c r="AB64" s="188" t="s">
        <v>1649</v>
      </c>
      <c r="AC64" s="188"/>
      <c r="AD64" s="188" t="s">
        <v>1650</v>
      </c>
      <c r="AE64" t="s">
        <v>165</v>
      </c>
    </row>
    <row r="65" spans="1:31" x14ac:dyDescent="0.3">
      <c r="A65" t="s">
        <v>167</v>
      </c>
      <c r="B65" s="2">
        <v>34021</v>
      </c>
      <c r="C65" s="25" t="s">
        <v>2472</v>
      </c>
      <c r="D65" s="2"/>
      <c r="E65" s="2">
        <v>33864</v>
      </c>
      <c r="F65" s="25" t="s">
        <v>2472</v>
      </c>
      <c r="G65" s="12"/>
      <c r="H65" s="2">
        <v>32773</v>
      </c>
      <c r="I65" s="25" t="s">
        <v>2472</v>
      </c>
      <c r="J65" s="12"/>
      <c r="K65" s="25">
        <v>-3.6683225066870495E-2</v>
      </c>
      <c r="L65" s="2">
        <v>151122</v>
      </c>
      <c r="M65" s="25" t="s">
        <v>165</v>
      </c>
      <c r="N65" s="2">
        <v>0</v>
      </c>
      <c r="O65" s="2">
        <v>150998</v>
      </c>
      <c r="P65" s="25" t="s">
        <v>165</v>
      </c>
      <c r="Q65" s="12">
        <v>0</v>
      </c>
      <c r="R65" s="2">
        <v>151090</v>
      </c>
      <c r="S65" s="25" t="s">
        <v>165</v>
      </c>
      <c r="T65" s="12">
        <v>0</v>
      </c>
      <c r="U65" s="25">
        <v>-2.1174944746628552E-4</v>
      </c>
      <c r="V65" s="2">
        <v>36637290</v>
      </c>
      <c r="W65" s="25" t="s">
        <v>165</v>
      </c>
      <c r="X65" s="2">
        <v>0</v>
      </c>
      <c r="Y65" s="2">
        <v>38421464</v>
      </c>
      <c r="Z65" s="25" t="s">
        <v>165</v>
      </c>
      <c r="AA65" s="12">
        <v>0</v>
      </c>
      <c r="AB65" s="2">
        <v>39346023</v>
      </c>
      <c r="AC65" s="25" t="s">
        <v>165</v>
      </c>
      <c r="AD65" s="12">
        <v>0</v>
      </c>
      <c r="AE65" s="25">
        <v>7.3999999999999996E-2</v>
      </c>
    </row>
    <row r="66" spans="1:31" x14ac:dyDescent="0.3">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c r="AA66" s="16"/>
      <c r="AB66" s="16"/>
      <c r="AC66" s="16"/>
      <c r="AD66" s="16"/>
      <c r="AE66" s="16"/>
    </row>
    <row r="67" spans="1:31" x14ac:dyDescent="0.3">
      <c r="A67" s="103" t="s">
        <v>1676</v>
      </c>
      <c r="B67" s="103"/>
      <c r="C67" s="103"/>
      <c r="D67" s="103"/>
      <c r="E67" s="103"/>
      <c r="F67" s="103"/>
      <c r="G67" s="103"/>
      <c r="H67" s="103"/>
      <c r="I67" s="103"/>
      <c r="J67" s="103"/>
      <c r="K67" s="103"/>
      <c r="L67" s="103"/>
      <c r="M67" s="103"/>
      <c r="N67" s="103"/>
      <c r="O67" s="103"/>
      <c r="P67" s="103"/>
      <c r="Q67" s="103"/>
      <c r="R67" s="103"/>
      <c r="S67" s="103"/>
      <c r="T67" s="103"/>
      <c r="U67" s="103"/>
      <c r="V67" s="103"/>
      <c r="W67" s="103"/>
      <c r="X67" s="103"/>
      <c r="Y67" s="103"/>
      <c r="Z67" s="103"/>
      <c r="AA67" s="103"/>
      <c r="AB67" s="103"/>
      <c r="AC67" s="103"/>
      <c r="AD67" s="103"/>
      <c r="AE67" s="103"/>
    </row>
    <row r="68" spans="1:31" x14ac:dyDescent="0.3">
      <c r="B68" s="188"/>
      <c r="C68" s="188"/>
      <c r="D68" s="188"/>
      <c r="E68" s="188"/>
      <c r="F68" s="188"/>
      <c r="G68" s="188"/>
      <c r="H68" s="188"/>
      <c r="I68" s="188"/>
      <c r="J68" s="188"/>
      <c r="L68" s="188" t="s">
        <v>1649</v>
      </c>
      <c r="M68" s="188"/>
      <c r="N68" s="188" t="s">
        <v>1650</v>
      </c>
      <c r="O68" s="188" t="s">
        <v>1649</v>
      </c>
      <c r="P68" s="188"/>
      <c r="Q68" s="188" t="s">
        <v>1650</v>
      </c>
      <c r="R68" s="188" t="s">
        <v>1649</v>
      </c>
      <c r="S68" s="188"/>
      <c r="T68" s="188" t="s">
        <v>1650</v>
      </c>
      <c r="U68" t="s">
        <v>165</v>
      </c>
      <c r="V68" s="188" t="s">
        <v>1649</v>
      </c>
      <c r="W68" s="188"/>
      <c r="X68" s="188" t="s">
        <v>1650</v>
      </c>
      <c r="Y68" s="188" t="s">
        <v>1649</v>
      </c>
      <c r="Z68" s="188"/>
      <c r="AA68" s="188" t="s">
        <v>1650</v>
      </c>
      <c r="AB68" s="188" t="s">
        <v>1649</v>
      </c>
      <c r="AC68" s="188"/>
      <c r="AD68" s="188" t="s">
        <v>1650</v>
      </c>
      <c r="AE68" t="s">
        <v>165</v>
      </c>
    </row>
    <row r="69" spans="1:31" x14ac:dyDescent="0.3">
      <c r="A69" t="s">
        <v>167</v>
      </c>
      <c r="B69" s="2">
        <v>34021</v>
      </c>
      <c r="C69" s="25" t="s">
        <v>2472</v>
      </c>
      <c r="D69" s="2"/>
      <c r="E69" s="2">
        <v>33864</v>
      </c>
      <c r="F69" s="25" t="s">
        <v>2472</v>
      </c>
      <c r="G69" s="12"/>
      <c r="H69" s="2">
        <v>32773</v>
      </c>
      <c r="I69" s="25" t="s">
        <v>2472</v>
      </c>
      <c r="J69" s="12"/>
      <c r="K69" s="25">
        <v>-3.6683225066870495E-2</v>
      </c>
      <c r="L69" s="2">
        <v>151122</v>
      </c>
      <c r="M69" s="25" t="s">
        <v>165</v>
      </c>
      <c r="N69" s="2">
        <v>0</v>
      </c>
      <c r="O69" s="2">
        <v>150998</v>
      </c>
      <c r="P69" s="25" t="s">
        <v>165</v>
      </c>
      <c r="Q69" s="12">
        <v>0</v>
      </c>
      <c r="R69" s="2">
        <v>151090</v>
      </c>
      <c r="S69" s="25" t="s">
        <v>165</v>
      </c>
      <c r="T69" s="12">
        <v>0</v>
      </c>
      <c r="U69" s="25">
        <v>-2.1174944746628552E-4</v>
      </c>
      <c r="V69" s="2">
        <v>36637290</v>
      </c>
      <c r="W69" s="25" t="s">
        <v>165</v>
      </c>
      <c r="X69" s="2">
        <v>0</v>
      </c>
      <c r="Y69" s="2">
        <v>38421464</v>
      </c>
      <c r="Z69" s="25" t="s">
        <v>165</v>
      </c>
      <c r="AA69" s="12">
        <v>0</v>
      </c>
      <c r="AB69" s="2">
        <v>39346023</v>
      </c>
      <c r="AC69" s="25" t="s">
        <v>165</v>
      </c>
      <c r="AD69" s="12">
        <v>0</v>
      </c>
      <c r="AE69" s="25">
        <v>7.3999999999999996E-2</v>
      </c>
    </row>
    <row r="70" spans="1:31" x14ac:dyDescent="0.3">
      <c r="A70" t="s">
        <v>213</v>
      </c>
      <c r="B70" s="2">
        <v>26341</v>
      </c>
      <c r="C70" s="25">
        <v>0.77425707651156639</v>
      </c>
      <c r="D70" s="2"/>
      <c r="E70" s="2">
        <v>23683</v>
      </c>
      <c r="F70" s="25">
        <v>0.69935624852350575</v>
      </c>
      <c r="G70" s="12"/>
      <c r="H70" s="2">
        <v>21175</v>
      </c>
      <c r="I70" s="25">
        <v>0.64611112806273485</v>
      </c>
      <c r="J70" s="12"/>
      <c r="K70" s="25">
        <v>-0.19612011692798303</v>
      </c>
      <c r="L70" s="2">
        <v>107334</v>
      </c>
      <c r="M70" s="25">
        <v>0.71024734982332161</v>
      </c>
      <c r="N70" s="2">
        <v>1055.7575757575701</v>
      </c>
      <c r="O70" s="2">
        <v>103289</v>
      </c>
      <c r="P70" s="25">
        <v>0.6840421727440098</v>
      </c>
      <c r="Q70" s="12">
        <v>1189.0909090908999</v>
      </c>
      <c r="R70" s="2">
        <v>95764</v>
      </c>
      <c r="S70" s="25">
        <v>0.63382090144946723</v>
      </c>
      <c r="T70" s="12">
        <v>1341.21216</v>
      </c>
      <c r="U70" s="25">
        <v>-0.1077943615257048</v>
      </c>
      <c r="V70" s="2">
        <v>22392713</v>
      </c>
      <c r="W70" s="25">
        <v>0.61099999999999999</v>
      </c>
      <c r="X70" s="2">
        <v>17882</v>
      </c>
      <c r="Y70" s="2">
        <v>23747013</v>
      </c>
      <c r="Z70" s="25">
        <v>0.61799999999999999</v>
      </c>
      <c r="AA70" s="12">
        <v>17627.27</v>
      </c>
      <c r="AB70" s="2">
        <v>22053721</v>
      </c>
      <c r="AC70" s="25">
        <v>0.56100000000000005</v>
      </c>
      <c r="AD70" s="12">
        <v>20753.330000000002</v>
      </c>
      <c r="AE70" s="25">
        <v>-1.4999999999999999E-2</v>
      </c>
    </row>
    <row r="71" spans="1:31" x14ac:dyDescent="0.3">
      <c r="A71" t="s">
        <v>1677</v>
      </c>
      <c r="B71" s="2">
        <v>1968</v>
      </c>
      <c r="C71" s="25">
        <v>5.7846624143911139E-2</v>
      </c>
      <c r="D71" s="2"/>
      <c r="E71" s="2">
        <v>2232</v>
      </c>
      <c r="F71" s="25">
        <v>6.5910701630049612E-2</v>
      </c>
      <c r="G71" s="12"/>
      <c r="H71" s="2">
        <v>1781</v>
      </c>
      <c r="I71" s="25">
        <v>5.4343514478381594E-2</v>
      </c>
      <c r="J71" s="12"/>
      <c r="K71" s="25">
        <v>-9.5020325203251987E-2</v>
      </c>
      <c r="L71" s="2">
        <v>11483</v>
      </c>
      <c r="M71" s="25">
        <v>7.5984965789229891E-2</v>
      </c>
      <c r="N71" s="2">
        <v>268.48484848484799</v>
      </c>
      <c r="O71" s="2">
        <v>9397</v>
      </c>
      <c r="P71" s="25">
        <v>6.2232612352481488E-2</v>
      </c>
      <c r="Q71" s="12">
        <v>224.84848484848399</v>
      </c>
      <c r="R71" s="2">
        <v>9820</v>
      </c>
      <c r="S71" s="25">
        <v>6.4994374214044609E-2</v>
      </c>
      <c r="T71" s="12">
        <v>428.48486300000002</v>
      </c>
      <c r="U71" s="25">
        <v>-0.14482278150309152</v>
      </c>
      <c r="V71" s="2">
        <v>2246311</v>
      </c>
      <c r="W71" s="25">
        <v>6.0999999999999999E-2</v>
      </c>
      <c r="X71" s="2">
        <v>3847</v>
      </c>
      <c r="Y71" s="2">
        <v>2265387</v>
      </c>
      <c r="Z71" s="25">
        <v>5.8999999999999997E-2</v>
      </c>
      <c r="AA71" s="12">
        <v>3929.7</v>
      </c>
      <c r="AB71" s="2">
        <v>2250962</v>
      </c>
      <c r="AC71" s="25">
        <v>5.7000000000000002E-2</v>
      </c>
      <c r="AD71" s="12">
        <v>4731.5200000000004</v>
      </c>
      <c r="AE71" s="25">
        <v>2E-3</v>
      </c>
    </row>
    <row r="72" spans="1:31" x14ac:dyDescent="0.3">
      <c r="A72" t="s">
        <v>1678</v>
      </c>
      <c r="B72" s="2">
        <v>869</v>
      </c>
      <c r="C72" s="25">
        <v>2.5543046941594896E-2</v>
      </c>
      <c r="D72" s="2"/>
      <c r="E72" s="2">
        <v>781</v>
      </c>
      <c r="F72" s="25">
        <v>2.3062839593668793E-2</v>
      </c>
      <c r="G72" s="12"/>
      <c r="H72" s="2">
        <v>1012</v>
      </c>
      <c r="I72" s="25">
        <v>3.0879077289232004E-2</v>
      </c>
      <c r="J72" s="12"/>
      <c r="K72" s="25">
        <v>0.16455696202531644</v>
      </c>
      <c r="L72" s="2">
        <v>1931</v>
      </c>
      <c r="M72" s="25">
        <v>1.2777755720543666E-2</v>
      </c>
      <c r="N72" s="2">
        <v>138.78787878787799</v>
      </c>
      <c r="O72" s="2">
        <v>1993</v>
      </c>
      <c r="P72" s="25">
        <v>1.3198850315898224E-2</v>
      </c>
      <c r="Q72" s="12">
        <v>180</v>
      </c>
      <c r="R72" s="2">
        <v>2232</v>
      </c>
      <c r="S72" s="25">
        <v>1.4772652061685088E-2</v>
      </c>
      <c r="T72" s="12">
        <v>251.515152</v>
      </c>
      <c r="U72" s="25">
        <v>0.15587778353184878</v>
      </c>
      <c r="V72" s="2">
        <v>283628</v>
      </c>
      <c r="W72" s="25">
        <v>8.0000000000000002E-3</v>
      </c>
      <c r="X72" s="2">
        <v>3551</v>
      </c>
      <c r="Y72" s="2">
        <v>287028</v>
      </c>
      <c r="Z72" s="25">
        <v>7.0000000000000001E-3</v>
      </c>
      <c r="AA72" s="12">
        <v>3839.39</v>
      </c>
      <c r="AB72" s="2">
        <v>311629</v>
      </c>
      <c r="AC72" s="25">
        <v>8.0000000000000002E-3</v>
      </c>
      <c r="AD72" s="12">
        <v>3918.79</v>
      </c>
      <c r="AE72" s="25">
        <v>9.9000000000000005E-2</v>
      </c>
    </row>
    <row r="73" spans="1:31" x14ac:dyDescent="0.3">
      <c r="A73" t="s">
        <v>216</v>
      </c>
      <c r="B73" s="2">
        <v>1129</v>
      </c>
      <c r="C73" s="25">
        <v>3.3185385497192896E-2</v>
      </c>
      <c r="D73" s="2"/>
      <c r="E73" s="2">
        <v>862</v>
      </c>
      <c r="F73" s="25">
        <v>2.5454760217339948E-2</v>
      </c>
      <c r="G73" s="12"/>
      <c r="H73" s="2">
        <v>812</v>
      </c>
      <c r="I73" s="25">
        <v>2.4776492844719739E-2</v>
      </c>
      <c r="J73" s="12"/>
      <c r="K73" s="25">
        <v>-0.28077945084145262</v>
      </c>
      <c r="L73" s="2">
        <v>5810</v>
      </c>
      <c r="M73" s="25">
        <v>3.8445759055597467E-2</v>
      </c>
      <c r="N73" s="2">
        <v>184.84848484848399</v>
      </c>
      <c r="O73" s="2">
        <v>5602</v>
      </c>
      <c r="P73" s="25">
        <v>3.7099829136809759E-2</v>
      </c>
      <c r="Q73" s="12">
        <v>218.18181818181799</v>
      </c>
      <c r="R73" s="2">
        <v>5626</v>
      </c>
      <c r="S73" s="25">
        <v>3.7236084452975049E-2</v>
      </c>
      <c r="T73" s="12">
        <v>296.36364700000001</v>
      </c>
      <c r="U73" s="25">
        <v>-3.1669535283993112E-2</v>
      </c>
      <c r="V73" s="2">
        <v>4747252</v>
      </c>
      <c r="W73" s="25">
        <v>0.13</v>
      </c>
      <c r="X73" s="2">
        <v>4885</v>
      </c>
      <c r="Y73" s="2">
        <v>5261978</v>
      </c>
      <c r="Z73" s="25">
        <v>0.13700000000000001</v>
      </c>
      <c r="AA73" s="12">
        <v>5476.97</v>
      </c>
      <c r="AB73" s="2">
        <v>5834312</v>
      </c>
      <c r="AC73" s="25">
        <v>0.14799999999999999</v>
      </c>
      <c r="AD73" s="12">
        <v>7041.21</v>
      </c>
      <c r="AE73" s="25">
        <v>0.22900000000000001</v>
      </c>
    </row>
    <row r="74" spans="1:31" x14ac:dyDescent="0.3">
      <c r="A74" t="s">
        <v>1679</v>
      </c>
      <c r="B74" s="2">
        <v>18</v>
      </c>
      <c r="C74" s="25">
        <v>5.290849769260163E-4</v>
      </c>
      <c r="D74" s="2"/>
      <c r="E74" s="2">
        <v>113</v>
      </c>
      <c r="F74" s="25">
        <v>3.3368769194424774E-3</v>
      </c>
      <c r="G74" s="12"/>
      <c r="H74" s="2">
        <v>58</v>
      </c>
      <c r="I74" s="25">
        <v>1.7697494889085527E-3</v>
      </c>
      <c r="J74" s="12"/>
      <c r="K74" s="25">
        <v>2.2222222222222223</v>
      </c>
      <c r="L74" s="2">
        <v>142</v>
      </c>
      <c r="M74" s="25">
        <v>9.3963817313164196E-4</v>
      </c>
      <c r="N74" s="2">
        <v>58.787878787878803</v>
      </c>
      <c r="O74" s="2">
        <v>382</v>
      </c>
      <c r="P74" s="25">
        <v>2.5298348322494338E-3</v>
      </c>
      <c r="Q74" s="12">
        <v>43.636363636363598</v>
      </c>
      <c r="R74" s="2">
        <v>190</v>
      </c>
      <c r="S74" s="25">
        <v>1.2575286253226554E-3</v>
      </c>
      <c r="T74" s="12">
        <v>46.6666679</v>
      </c>
      <c r="U74" s="25">
        <v>0.3380281690140845</v>
      </c>
      <c r="V74" s="2">
        <v>140429</v>
      </c>
      <c r="W74" s="25">
        <v>4.0000000000000001E-3</v>
      </c>
      <c r="X74" s="2">
        <v>1207</v>
      </c>
      <c r="Y74" s="2">
        <v>150370</v>
      </c>
      <c r="Z74" s="25">
        <v>4.0000000000000001E-3</v>
      </c>
      <c r="AA74" s="12">
        <v>1202.42</v>
      </c>
      <c r="AB74" s="2">
        <v>149636</v>
      </c>
      <c r="AC74" s="25">
        <v>4.0000000000000001E-3</v>
      </c>
      <c r="AD74" s="12">
        <v>1490.3</v>
      </c>
      <c r="AE74" s="25">
        <v>6.6000000000000003E-2</v>
      </c>
    </row>
    <row r="75" spans="1:31" x14ac:dyDescent="0.3">
      <c r="A75" t="s">
        <v>218</v>
      </c>
      <c r="B75" s="2">
        <v>2379</v>
      </c>
      <c r="C75" s="25">
        <v>6.9927397783721854E-2</v>
      </c>
      <c r="D75" s="2"/>
      <c r="E75" s="2">
        <v>5142</v>
      </c>
      <c r="F75" s="25">
        <v>0.15184266477675401</v>
      </c>
      <c r="G75" s="12"/>
      <c r="H75" s="2">
        <v>5298</v>
      </c>
      <c r="I75" s="25">
        <v>0.16165746193512959</v>
      </c>
      <c r="J75" s="12"/>
      <c r="K75" s="25">
        <v>1.2269861286254731</v>
      </c>
      <c r="L75" s="2">
        <v>19559</v>
      </c>
      <c r="M75" s="25">
        <v>0.1294252325935337</v>
      </c>
      <c r="N75" s="2">
        <v>989.09090909090901</v>
      </c>
      <c r="O75" s="2">
        <v>23637</v>
      </c>
      <c r="P75" s="25">
        <v>0.15653849719863838</v>
      </c>
      <c r="Q75" s="12">
        <v>1150.30303030303</v>
      </c>
      <c r="R75" s="2">
        <v>24230</v>
      </c>
      <c r="S75" s="25">
        <v>0.16036799258719969</v>
      </c>
      <c r="T75" s="12">
        <v>1308.48486</v>
      </c>
      <c r="U75" s="25">
        <v>0.2388158903829439</v>
      </c>
      <c r="V75" s="2">
        <v>5448609</v>
      </c>
      <c r="W75" s="25">
        <v>0.14899999999999999</v>
      </c>
      <c r="X75" s="2">
        <v>21283</v>
      </c>
      <c r="Y75" s="2">
        <v>4974791</v>
      </c>
      <c r="Z75" s="25">
        <v>0.129</v>
      </c>
      <c r="AA75" s="12">
        <v>21152.12</v>
      </c>
      <c r="AB75" s="2">
        <v>5623747</v>
      </c>
      <c r="AC75" s="25">
        <v>0.14299999999999999</v>
      </c>
      <c r="AD75" s="12">
        <v>20443.03</v>
      </c>
      <c r="AE75" s="25">
        <v>3.2000000000000001E-2</v>
      </c>
    </row>
    <row r="76" spans="1:31" x14ac:dyDescent="0.3">
      <c r="A76" t="s">
        <v>1680</v>
      </c>
      <c r="B76" s="2">
        <v>1317</v>
      </c>
      <c r="C76" s="25">
        <v>3.8711384145086888E-2</v>
      </c>
      <c r="D76" s="2"/>
      <c r="E76" s="2">
        <v>1051</v>
      </c>
      <c r="F76" s="25">
        <v>3.1035908339239311E-2</v>
      </c>
      <c r="G76" s="12"/>
      <c r="H76" s="2">
        <v>2637</v>
      </c>
      <c r="I76" s="25">
        <v>8.0462575900894034E-2</v>
      </c>
      <c r="J76" s="12"/>
      <c r="K76" s="25">
        <v>1.0022779043280181</v>
      </c>
      <c r="L76" s="2">
        <v>4863</v>
      </c>
      <c r="M76" s="25">
        <v>3.2179298844642081E-2</v>
      </c>
      <c r="N76" s="2">
        <v>438.78787878787801</v>
      </c>
      <c r="O76" s="2">
        <v>6698</v>
      </c>
      <c r="P76" s="25">
        <v>4.4358203419912846E-2</v>
      </c>
      <c r="Q76" s="12">
        <v>394.54545454545399</v>
      </c>
      <c r="R76" s="2">
        <v>13228</v>
      </c>
      <c r="S76" s="25">
        <v>8.755046660930571E-2</v>
      </c>
      <c r="T76" s="12">
        <v>886.66669999999999</v>
      </c>
      <c r="U76" s="25">
        <v>1.720131606004524</v>
      </c>
      <c r="V76" s="2">
        <v>1378348</v>
      </c>
      <c r="W76" s="25">
        <v>3.7999999999999999E-2</v>
      </c>
      <c r="X76" s="2">
        <v>12414</v>
      </c>
      <c r="Y76" s="2">
        <v>1734897</v>
      </c>
      <c r="Z76" s="25">
        <v>4.4999999999999998E-2</v>
      </c>
      <c r="AA76" s="12">
        <v>12268.48</v>
      </c>
      <c r="AB76" s="2">
        <v>3122016</v>
      </c>
      <c r="AC76" s="25">
        <v>7.9000000000000001E-2</v>
      </c>
      <c r="AD76" s="12">
        <v>18518.79</v>
      </c>
      <c r="AE76" s="25">
        <v>1.2649999999999999</v>
      </c>
    </row>
    <row r="77" spans="1:31" x14ac:dyDescent="0.3">
      <c r="A77" t="s">
        <v>220</v>
      </c>
      <c r="B77" s="2">
        <v>490</v>
      </c>
      <c r="C77" s="25">
        <v>1.4402868816319333E-2</v>
      </c>
      <c r="D77" s="2"/>
      <c r="E77" s="2">
        <v>215</v>
      </c>
      <c r="F77" s="25">
        <v>6.3489251122135605E-3</v>
      </c>
      <c r="G77" s="12"/>
      <c r="H77" s="2">
        <v>1265</v>
      </c>
      <c r="I77" s="25">
        <v>3.8598846611539984E-2</v>
      </c>
      <c r="J77" s="12"/>
      <c r="K77" s="25">
        <v>1.5816326530612246</v>
      </c>
      <c r="L77" s="2">
        <v>1848</v>
      </c>
      <c r="M77" s="25">
        <v>1.2228530591177988E-2</v>
      </c>
      <c r="N77" s="2">
        <v>286.666666666666</v>
      </c>
      <c r="O77" s="2">
        <v>1359</v>
      </c>
      <c r="P77" s="25">
        <v>9.0001192068769123E-3</v>
      </c>
      <c r="Q77" s="12">
        <v>218.18181818181799</v>
      </c>
      <c r="R77" s="2">
        <v>7532</v>
      </c>
      <c r="S77" s="25">
        <v>4.9851082136474947E-2</v>
      </c>
      <c r="T77" s="12">
        <v>890.90909999999997</v>
      </c>
      <c r="U77" s="25">
        <v>3.0757575757575757</v>
      </c>
      <c r="V77" s="2">
        <v>389022</v>
      </c>
      <c r="W77" s="25">
        <v>1.0999999999999999E-2</v>
      </c>
      <c r="X77" s="2">
        <v>5308</v>
      </c>
      <c r="Y77" s="2">
        <v>396499</v>
      </c>
      <c r="Z77" s="25">
        <v>0.01</v>
      </c>
      <c r="AA77" s="12">
        <v>5403.03</v>
      </c>
      <c r="AB77" s="2">
        <v>1472235</v>
      </c>
      <c r="AC77" s="25">
        <v>3.6999999999999998E-2</v>
      </c>
      <c r="AD77" s="12">
        <v>14385.45</v>
      </c>
      <c r="AE77" s="25">
        <v>2.7839999999999998</v>
      </c>
    </row>
    <row r="78" spans="1:31" x14ac:dyDescent="0.3">
      <c r="A78" t="s">
        <v>1681</v>
      </c>
      <c r="B78" s="2">
        <v>827</v>
      </c>
      <c r="C78" s="25">
        <v>2.4308515328767526E-2</v>
      </c>
      <c r="D78" s="2"/>
      <c r="E78" s="2">
        <v>836</v>
      </c>
      <c r="F78" s="25">
        <v>2.4686983227025752E-2</v>
      </c>
      <c r="G78" s="12"/>
      <c r="H78" s="2">
        <v>1372</v>
      </c>
      <c r="I78" s="25">
        <v>4.1863729289354043E-2</v>
      </c>
      <c r="J78" s="12"/>
      <c r="K78" s="25">
        <v>0.65900846432889959</v>
      </c>
      <c r="L78" s="2">
        <v>3015</v>
      </c>
      <c r="M78" s="25">
        <v>1.9950768253464087E-2</v>
      </c>
      <c r="N78" s="2">
        <v>357.575757575757</v>
      </c>
      <c r="O78" s="2">
        <v>5339</v>
      </c>
      <c r="P78" s="25">
        <v>3.5358084213035934E-2</v>
      </c>
      <c r="Q78" s="12">
        <v>351.51515151515099</v>
      </c>
      <c r="R78" s="2">
        <v>5696</v>
      </c>
      <c r="S78" s="25">
        <v>3.7699384472830763E-2</v>
      </c>
      <c r="T78" s="12">
        <v>516.96969999999999</v>
      </c>
      <c r="U78" s="25">
        <v>0.88922056384742953</v>
      </c>
      <c r="V78" s="2">
        <v>989326</v>
      </c>
      <c r="W78" s="25">
        <v>2.7E-2</v>
      </c>
      <c r="X78" s="2">
        <v>9224</v>
      </c>
      <c r="Y78" s="2">
        <v>1338398</v>
      </c>
      <c r="Z78" s="25">
        <v>3.5000000000000003E-2</v>
      </c>
      <c r="AA78" s="12">
        <v>8734.5499999999993</v>
      </c>
      <c r="AB78" s="2">
        <v>1649781</v>
      </c>
      <c r="AC78" s="25">
        <v>4.2000000000000003E-2</v>
      </c>
      <c r="AD78" s="12">
        <v>11721.82</v>
      </c>
      <c r="AE78" s="25">
        <v>0.66800000000000004</v>
      </c>
    </row>
    <row r="79" spans="1:31" x14ac:dyDescent="0.3">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c r="AA79" s="16"/>
      <c r="AB79" s="16"/>
      <c r="AC79" s="16"/>
      <c r="AD79" s="16"/>
      <c r="AE79" s="16"/>
    </row>
    <row r="80" spans="1:31" x14ac:dyDescent="0.3">
      <c r="A80" s="103" t="s">
        <v>1682</v>
      </c>
      <c r="B80" s="103"/>
      <c r="C80" s="103"/>
      <c r="D80" s="103"/>
      <c r="E80" s="103"/>
      <c r="F80" s="103"/>
      <c r="G80" s="103"/>
      <c r="H80" s="103"/>
      <c r="I80" s="103"/>
      <c r="J80" s="103"/>
      <c r="K80" s="103"/>
      <c r="L80" s="103"/>
      <c r="M80" s="103"/>
      <c r="N80" s="103"/>
      <c r="O80" s="103"/>
      <c r="P80" s="103"/>
      <c r="Q80" s="103"/>
      <c r="R80" s="103"/>
      <c r="S80" s="103"/>
      <c r="T80" s="103"/>
      <c r="U80" s="103"/>
      <c r="V80" s="103"/>
      <c r="W80" s="103"/>
      <c r="X80" s="103"/>
      <c r="Y80" s="103"/>
      <c r="Z80" s="103"/>
      <c r="AA80" s="103"/>
      <c r="AB80" s="103"/>
      <c r="AC80" s="103"/>
      <c r="AD80" s="103"/>
      <c r="AE80" s="103"/>
    </row>
    <row r="81" spans="1:31" x14ac:dyDescent="0.3">
      <c r="B81" s="188"/>
      <c r="C81" s="188"/>
      <c r="D81" s="188"/>
      <c r="E81" s="188"/>
      <c r="F81" s="188"/>
      <c r="G81" s="188"/>
      <c r="H81" s="188"/>
      <c r="I81" s="188"/>
      <c r="J81" s="188"/>
      <c r="L81" s="188" t="s">
        <v>1649</v>
      </c>
      <c r="M81" s="188"/>
      <c r="N81" s="188" t="s">
        <v>1650</v>
      </c>
      <c r="O81" s="188" t="s">
        <v>1649</v>
      </c>
      <c r="P81" s="188"/>
      <c r="Q81" s="188" t="s">
        <v>1650</v>
      </c>
      <c r="R81" s="188" t="s">
        <v>1649</v>
      </c>
      <c r="S81" s="188"/>
      <c r="T81" s="188" t="s">
        <v>1650</v>
      </c>
      <c r="U81" t="s">
        <v>165</v>
      </c>
      <c r="V81" s="188" t="s">
        <v>1649</v>
      </c>
      <c r="W81" s="188"/>
      <c r="X81" s="188" t="s">
        <v>1650</v>
      </c>
      <c r="Y81" s="188" t="s">
        <v>1649</v>
      </c>
      <c r="Z81" s="188"/>
      <c r="AA81" s="188" t="s">
        <v>1650</v>
      </c>
      <c r="AB81" s="188" t="s">
        <v>1649</v>
      </c>
      <c r="AC81" s="188"/>
      <c r="AD81" s="188" t="s">
        <v>1650</v>
      </c>
      <c r="AE81" t="s">
        <v>165</v>
      </c>
    </row>
    <row r="82" spans="1:31" x14ac:dyDescent="0.3">
      <c r="A82" t="s">
        <v>167</v>
      </c>
      <c r="B82" s="2">
        <v>34021</v>
      </c>
      <c r="C82" s="25" t="s">
        <v>2472</v>
      </c>
      <c r="D82" s="2"/>
      <c r="E82" s="2">
        <v>33864</v>
      </c>
      <c r="F82" s="25" t="s">
        <v>2472</v>
      </c>
      <c r="G82" s="12"/>
      <c r="H82" s="2">
        <v>32773</v>
      </c>
      <c r="I82" s="25" t="s">
        <v>2472</v>
      </c>
      <c r="J82" s="12"/>
      <c r="K82" s="25">
        <v>-3.6683225066870495E-2</v>
      </c>
      <c r="L82" s="2">
        <v>151122</v>
      </c>
      <c r="M82" s="25" t="s">
        <v>165</v>
      </c>
      <c r="N82" s="2">
        <v>0</v>
      </c>
      <c r="O82" s="2">
        <v>150998</v>
      </c>
      <c r="P82" s="25" t="s">
        <v>165</v>
      </c>
      <c r="Q82" s="12">
        <v>0</v>
      </c>
      <c r="R82" s="2">
        <v>151090</v>
      </c>
      <c r="S82" s="25" t="s">
        <v>165</v>
      </c>
      <c r="T82" s="12">
        <v>0</v>
      </c>
      <c r="U82" s="25">
        <v>-2.1174944746628552E-4</v>
      </c>
      <c r="V82" s="2">
        <v>36637290</v>
      </c>
      <c r="W82" s="25" t="s">
        <v>165</v>
      </c>
      <c r="X82" s="2">
        <v>0</v>
      </c>
      <c r="Y82" s="2">
        <v>38421464</v>
      </c>
      <c r="Z82" s="25" t="s">
        <v>165</v>
      </c>
      <c r="AA82" s="12">
        <v>0</v>
      </c>
      <c r="AB82" s="2">
        <v>39346023</v>
      </c>
      <c r="AC82" s="25" t="s">
        <v>165</v>
      </c>
      <c r="AD82" s="12">
        <v>0</v>
      </c>
      <c r="AE82" s="25">
        <v>7.3999999999999996E-2</v>
      </c>
    </row>
    <row r="83" spans="1:31" x14ac:dyDescent="0.3">
      <c r="A83" t="s">
        <v>1683</v>
      </c>
      <c r="B83" s="2">
        <v>20287</v>
      </c>
      <c r="C83" s="25">
        <v>0.59630816260544961</v>
      </c>
      <c r="D83" s="2"/>
      <c r="E83" s="2">
        <v>17501</v>
      </c>
      <c r="F83" s="25">
        <v>0.51680250413418383</v>
      </c>
      <c r="G83" s="12"/>
      <c r="H83" s="2">
        <v>16170</v>
      </c>
      <c r="I83" s="25">
        <v>0.4933939523388155</v>
      </c>
      <c r="J83" s="12"/>
      <c r="K83" s="25">
        <v>-0.20293784196776266</v>
      </c>
      <c r="L83" s="2">
        <v>76396</v>
      </c>
      <c r="M83" s="25">
        <v>0.50552533714482339</v>
      </c>
      <c r="N83" s="2">
        <v>0</v>
      </c>
      <c r="O83" s="2">
        <v>71546</v>
      </c>
      <c r="P83" s="25">
        <v>0.47382084530920937</v>
      </c>
      <c r="Q83" s="12">
        <v>0</v>
      </c>
      <c r="R83" s="2">
        <v>68136</v>
      </c>
      <c r="S83" s="25">
        <v>0.45096300218412866</v>
      </c>
      <c r="T83" s="12">
        <v>0</v>
      </c>
      <c r="U83" s="25">
        <v>-0.10812084402324729</v>
      </c>
      <c r="V83" s="2">
        <v>23181133</v>
      </c>
      <c r="W83" s="25">
        <v>0.63300000000000001</v>
      </c>
      <c r="X83" s="2">
        <v>0</v>
      </c>
      <c r="Y83" s="2">
        <v>23670778</v>
      </c>
      <c r="Z83" s="25">
        <v>0.61599999999999999</v>
      </c>
      <c r="AA83" s="12">
        <v>0</v>
      </c>
      <c r="AB83" s="2">
        <v>23965094</v>
      </c>
      <c r="AC83" s="25">
        <v>0.60899999999999999</v>
      </c>
      <c r="AD83" s="12">
        <v>0</v>
      </c>
      <c r="AE83" s="25">
        <v>3.4000000000000002E-2</v>
      </c>
    </row>
    <row r="84" spans="1:31" x14ac:dyDescent="0.3">
      <c r="A84" t="s">
        <v>226</v>
      </c>
      <c r="B84" s="2">
        <v>15652</v>
      </c>
      <c r="C84" s="25">
        <v>0.46006878104700055</v>
      </c>
      <c r="D84" s="2"/>
      <c r="E84" s="2">
        <v>13188</v>
      </c>
      <c r="F84" s="25">
        <v>0.38944011339475548</v>
      </c>
      <c r="G84" s="12"/>
      <c r="H84" s="2">
        <v>11898</v>
      </c>
      <c r="I84" s="25">
        <v>0.36304274860403379</v>
      </c>
      <c r="J84" s="12"/>
      <c r="K84" s="25">
        <v>-0.23984155379504213</v>
      </c>
      <c r="L84" s="2">
        <v>55385</v>
      </c>
      <c r="M84" s="25">
        <v>0.366491973372507</v>
      </c>
      <c r="N84" s="2">
        <v>64.242424242424207</v>
      </c>
      <c r="O84" s="2">
        <v>51467</v>
      </c>
      <c r="P84" s="25">
        <v>0.34084557411356442</v>
      </c>
      <c r="Q84" s="12">
        <v>58.787878787878803</v>
      </c>
      <c r="R84" s="2">
        <v>47717</v>
      </c>
      <c r="S84" s="25">
        <v>0.31581838639221654</v>
      </c>
      <c r="T84" s="12">
        <v>120</v>
      </c>
      <c r="U84" s="25">
        <v>-0.13844903854834342</v>
      </c>
      <c r="V84" s="2">
        <v>15107042</v>
      </c>
      <c r="W84" s="25">
        <v>0.41199999999999998</v>
      </c>
      <c r="X84" s="2">
        <v>2115</v>
      </c>
      <c r="Y84" s="2">
        <v>14879258</v>
      </c>
      <c r="Z84" s="25">
        <v>0.38700000000000001</v>
      </c>
      <c r="AA84" s="12">
        <v>1717.58</v>
      </c>
      <c r="AB84" s="2">
        <v>14365145</v>
      </c>
      <c r="AC84" s="25">
        <v>0.36499999999999999</v>
      </c>
      <c r="AD84" s="12">
        <v>3476.97</v>
      </c>
      <c r="AE84" s="25">
        <v>-4.9000000000000002E-2</v>
      </c>
    </row>
    <row r="85" spans="1:31" x14ac:dyDescent="0.3">
      <c r="A85" t="s">
        <v>1684</v>
      </c>
      <c r="B85" s="2">
        <v>1886</v>
      </c>
      <c r="C85" s="25">
        <v>5.5436348137914794E-2</v>
      </c>
      <c r="D85" s="2"/>
      <c r="E85" s="2">
        <v>2148</v>
      </c>
      <c r="F85" s="25">
        <v>6.3430191353649898E-2</v>
      </c>
      <c r="G85" s="12"/>
      <c r="H85" s="2">
        <v>1658</v>
      </c>
      <c r="I85" s="25">
        <v>5.0590425045006562E-2</v>
      </c>
      <c r="J85" s="12"/>
      <c r="K85" s="25">
        <v>-0.12089077412513261</v>
      </c>
      <c r="L85" s="2">
        <v>10931</v>
      </c>
      <c r="M85" s="25">
        <v>7.2332287820436464E-2</v>
      </c>
      <c r="N85" s="2">
        <v>227.87878787878699</v>
      </c>
      <c r="O85" s="2">
        <v>8883</v>
      </c>
      <c r="P85" s="25">
        <v>5.8828593756208691E-2</v>
      </c>
      <c r="Q85" s="12">
        <v>199.39393939393901</v>
      </c>
      <c r="R85" s="2">
        <v>8878</v>
      </c>
      <c r="S85" s="25">
        <v>5.8759679661129126E-2</v>
      </c>
      <c r="T85" s="12">
        <v>263.03030000000001</v>
      </c>
      <c r="U85" s="25">
        <v>-0.18781447260085993</v>
      </c>
      <c r="V85" s="2">
        <v>2163955</v>
      </c>
      <c r="W85" s="25">
        <v>5.8999999999999997E-2</v>
      </c>
      <c r="X85" s="2">
        <v>3339</v>
      </c>
      <c r="Y85" s="2">
        <v>2160795</v>
      </c>
      <c r="Z85" s="25">
        <v>5.6000000000000001E-2</v>
      </c>
      <c r="AA85" s="12">
        <v>3703.03</v>
      </c>
      <c r="AB85" s="2">
        <v>2142371</v>
      </c>
      <c r="AC85" s="25">
        <v>5.3999999999999999E-2</v>
      </c>
      <c r="AD85" s="12">
        <v>4486.67</v>
      </c>
      <c r="AE85" s="25">
        <v>-0.01</v>
      </c>
    </row>
    <row r="86" spans="1:31" x14ac:dyDescent="0.3">
      <c r="A86" t="s">
        <v>1685</v>
      </c>
      <c r="B86" s="2">
        <v>747</v>
      </c>
      <c r="C86" s="25">
        <v>2.1957026542429675E-2</v>
      </c>
      <c r="D86" s="2"/>
      <c r="E86" s="2">
        <v>430</v>
      </c>
      <c r="F86" s="25">
        <v>1.2697850224427121E-2</v>
      </c>
      <c r="G86" s="12"/>
      <c r="H86" s="2">
        <v>772</v>
      </c>
      <c r="I86" s="25">
        <v>2.3555975955817269E-2</v>
      </c>
      <c r="J86" s="12"/>
      <c r="K86" s="25">
        <v>3.3467202141900909E-2</v>
      </c>
      <c r="L86" s="2">
        <v>1445</v>
      </c>
      <c r="M86" s="25">
        <v>9.5618109871494546E-3</v>
      </c>
      <c r="N86" s="2">
        <v>81.818181818181799</v>
      </c>
      <c r="O86" s="2">
        <v>1101</v>
      </c>
      <c r="P86" s="25">
        <v>7.2914873044676093E-3</v>
      </c>
      <c r="Q86" s="12">
        <v>88.484848484848399</v>
      </c>
      <c r="R86" s="2">
        <v>1195</v>
      </c>
      <c r="S86" s="25">
        <v>7.909193196108279E-3</v>
      </c>
      <c r="T86" s="12">
        <v>96.363640000000004</v>
      </c>
      <c r="U86" s="25">
        <v>-0.17301038062283736</v>
      </c>
      <c r="V86" s="2">
        <v>153430</v>
      </c>
      <c r="W86" s="25">
        <v>4.0000000000000001E-3</v>
      </c>
      <c r="X86" s="2">
        <v>1713</v>
      </c>
      <c r="Y86" s="2">
        <v>142191</v>
      </c>
      <c r="Z86" s="25">
        <v>4.0000000000000001E-3</v>
      </c>
      <c r="AA86" s="12">
        <v>1522.42</v>
      </c>
      <c r="AB86" s="2">
        <v>131724</v>
      </c>
      <c r="AC86" s="25">
        <v>3.0000000000000001E-3</v>
      </c>
      <c r="AD86" s="12">
        <v>1512.73</v>
      </c>
      <c r="AE86" s="25">
        <v>-0.14099999999999999</v>
      </c>
    </row>
    <row r="87" spans="1:31" x14ac:dyDescent="0.3">
      <c r="A87" t="s">
        <v>229</v>
      </c>
      <c r="B87" s="2">
        <v>1106</v>
      </c>
      <c r="C87" s="25">
        <v>3.2509332471120776E-2</v>
      </c>
      <c r="D87" s="2"/>
      <c r="E87" s="2">
        <v>857</v>
      </c>
      <c r="F87" s="25">
        <v>2.530711079612568E-2</v>
      </c>
      <c r="G87" s="12"/>
      <c r="H87" s="2">
        <v>793</v>
      </c>
      <c r="I87" s="25">
        <v>2.4196747322491077E-2</v>
      </c>
      <c r="J87" s="12"/>
      <c r="K87" s="25">
        <v>-0.28300180831826405</v>
      </c>
      <c r="L87" s="2">
        <v>5546</v>
      </c>
      <c r="M87" s="25">
        <v>3.6698826114000611E-2</v>
      </c>
      <c r="N87" s="2">
        <v>181.21212121212099</v>
      </c>
      <c r="O87" s="2">
        <v>5360</v>
      </c>
      <c r="P87" s="25">
        <v>3.5497158902766925E-2</v>
      </c>
      <c r="Q87" s="12">
        <v>189.69696969696901</v>
      </c>
      <c r="R87" s="2">
        <v>5421</v>
      </c>
      <c r="S87" s="25">
        <v>3.5879277251969023E-2</v>
      </c>
      <c r="T87" s="12">
        <v>283.03030000000001</v>
      </c>
      <c r="U87" s="25">
        <v>-2.2538766678687341E-2</v>
      </c>
      <c r="V87" s="2">
        <v>4683828</v>
      </c>
      <c r="W87" s="25">
        <v>0.128</v>
      </c>
      <c r="X87" s="2">
        <v>5034</v>
      </c>
      <c r="Y87" s="2">
        <v>5192548</v>
      </c>
      <c r="Z87" s="25">
        <v>0.13500000000000001</v>
      </c>
      <c r="AA87" s="12">
        <v>5378.18</v>
      </c>
      <c r="AB87" s="2">
        <v>5743983</v>
      </c>
      <c r="AC87" s="25">
        <v>0.14599999999999999</v>
      </c>
      <c r="AD87" s="12">
        <v>6767.27</v>
      </c>
      <c r="AE87" s="25">
        <v>0.22600000000000001</v>
      </c>
    </row>
    <row r="88" spans="1:31" x14ac:dyDescent="0.3">
      <c r="A88" t="s">
        <v>1686</v>
      </c>
      <c r="B88" s="2">
        <v>18</v>
      </c>
      <c r="C88" s="25">
        <v>5.290849769260163E-4</v>
      </c>
      <c r="D88" s="2"/>
      <c r="E88" s="2">
        <v>85</v>
      </c>
      <c r="F88" s="25">
        <v>2.5100401606425694E-3</v>
      </c>
      <c r="G88" s="12"/>
      <c r="H88" s="2">
        <v>58</v>
      </c>
      <c r="I88" s="25">
        <v>1.7697494889085527E-3</v>
      </c>
      <c r="J88" s="12"/>
      <c r="K88" s="25">
        <v>2.2222222222222223</v>
      </c>
      <c r="L88" s="2">
        <v>142</v>
      </c>
      <c r="M88" s="25">
        <v>9.3963817313164196E-4</v>
      </c>
      <c r="N88" s="2">
        <v>58.787878787878803</v>
      </c>
      <c r="O88" s="2">
        <v>350</v>
      </c>
      <c r="P88" s="25">
        <v>2.3179114955164969E-3</v>
      </c>
      <c r="Q88" s="12">
        <v>23.636363636363601</v>
      </c>
      <c r="R88" s="2">
        <v>154</v>
      </c>
      <c r="S88" s="25">
        <v>1.0192600436825733E-3</v>
      </c>
      <c r="T88" s="12">
        <v>38.181820000000002</v>
      </c>
      <c r="U88" s="25">
        <v>8.4507042253521125E-2</v>
      </c>
      <c r="V88" s="2">
        <v>131505</v>
      </c>
      <c r="W88" s="25">
        <v>4.0000000000000001E-3</v>
      </c>
      <c r="X88" s="2">
        <v>1116</v>
      </c>
      <c r="Y88" s="2">
        <v>139009</v>
      </c>
      <c r="Z88" s="25">
        <v>4.0000000000000001E-3</v>
      </c>
      <c r="AA88" s="12">
        <v>1038.18</v>
      </c>
      <c r="AB88" s="2">
        <v>135524</v>
      </c>
      <c r="AC88" s="25">
        <v>3.0000000000000001E-3</v>
      </c>
      <c r="AD88" s="12">
        <v>1257.58</v>
      </c>
      <c r="AE88" s="25">
        <v>3.1E-2</v>
      </c>
    </row>
    <row r="89" spans="1:31" x14ac:dyDescent="0.3">
      <c r="A89" t="s">
        <v>231</v>
      </c>
      <c r="B89" s="2">
        <v>79</v>
      </c>
      <c r="C89" s="25">
        <v>2.3220951765086269E-3</v>
      </c>
      <c r="D89" s="2"/>
      <c r="E89" s="2">
        <v>229</v>
      </c>
      <c r="F89" s="25">
        <v>6.7623434916135126E-3</v>
      </c>
      <c r="G89" s="12"/>
      <c r="H89" s="2">
        <v>14</v>
      </c>
      <c r="I89" s="25">
        <v>4.2718091111585755E-4</v>
      </c>
      <c r="J89" s="12"/>
      <c r="K89" s="25">
        <v>-0.82278481012658222</v>
      </c>
      <c r="L89" s="2">
        <v>354</v>
      </c>
      <c r="M89" s="25">
        <v>2.3424782625957835E-3</v>
      </c>
      <c r="N89" s="2">
        <v>95.757575757575694</v>
      </c>
      <c r="O89" s="2">
        <v>329</v>
      </c>
      <c r="P89" s="25">
        <v>2.1788368057855073E-3</v>
      </c>
      <c r="Q89" s="12">
        <v>107.272727272727</v>
      </c>
      <c r="R89" s="2">
        <v>236</v>
      </c>
      <c r="S89" s="25">
        <v>1.5619829240849825E-3</v>
      </c>
      <c r="T89" s="12">
        <v>111.515152</v>
      </c>
      <c r="U89" s="25">
        <v>-0.33333333333333331</v>
      </c>
      <c r="V89" s="2">
        <v>109184</v>
      </c>
      <c r="W89" s="25">
        <v>3.0000000000000001E-3</v>
      </c>
      <c r="X89" s="2">
        <v>2437</v>
      </c>
      <c r="Y89" s="2">
        <v>84477</v>
      </c>
      <c r="Z89" s="25">
        <v>2E-3</v>
      </c>
      <c r="AA89" s="12">
        <v>2165.4499999999998</v>
      </c>
      <c r="AB89" s="2">
        <v>124148</v>
      </c>
      <c r="AC89" s="25">
        <v>3.0000000000000001E-3</v>
      </c>
      <c r="AD89" s="12">
        <v>3278.18</v>
      </c>
      <c r="AE89" s="25">
        <v>0.13700000000000001</v>
      </c>
    </row>
    <row r="90" spans="1:31" x14ac:dyDescent="0.3">
      <c r="A90" t="s">
        <v>1687</v>
      </c>
      <c r="B90" s="2">
        <v>799</v>
      </c>
      <c r="C90" s="25">
        <v>2.3485494253549278E-2</v>
      </c>
      <c r="D90" s="2"/>
      <c r="E90" s="2">
        <v>564</v>
      </c>
      <c r="F90" s="25">
        <v>1.6654854712969524E-2</v>
      </c>
      <c r="G90" s="12"/>
      <c r="H90" s="2">
        <v>977</v>
      </c>
      <c r="I90" s="25">
        <v>2.9811125011442344E-2</v>
      </c>
      <c r="J90" s="12"/>
      <c r="K90" s="25">
        <v>0.22277847309136423</v>
      </c>
      <c r="L90" s="2">
        <v>2593</v>
      </c>
      <c r="M90" s="25">
        <v>1.7158322415002449E-2</v>
      </c>
      <c r="N90" s="2">
        <v>331.51515151515099</v>
      </c>
      <c r="O90" s="2">
        <v>4056</v>
      </c>
      <c r="P90" s="25">
        <v>2.6861282930899746E-2</v>
      </c>
      <c r="Q90" s="12">
        <v>289.69696969696901</v>
      </c>
      <c r="R90" s="2">
        <v>4535</v>
      </c>
      <c r="S90" s="25">
        <v>3.0015222714938117E-2</v>
      </c>
      <c r="T90" s="12">
        <v>374.54544099999998</v>
      </c>
      <c r="U90" s="25">
        <v>0.74893945237177018</v>
      </c>
      <c r="V90" s="2">
        <v>832189</v>
      </c>
      <c r="W90" s="25">
        <v>2.3E-2</v>
      </c>
      <c r="X90" s="2">
        <v>7154</v>
      </c>
      <c r="Y90" s="2">
        <v>1072500</v>
      </c>
      <c r="Z90" s="25">
        <v>2.8000000000000001E-2</v>
      </c>
      <c r="AA90" s="12">
        <v>7262.42</v>
      </c>
      <c r="AB90" s="2">
        <v>1322199</v>
      </c>
      <c r="AC90" s="25">
        <v>3.4000000000000002E-2</v>
      </c>
      <c r="AD90" s="12">
        <v>8724.24</v>
      </c>
      <c r="AE90" s="25">
        <v>0.58899999999999997</v>
      </c>
    </row>
    <row r="91" spans="1:31" x14ac:dyDescent="0.3">
      <c r="A91" t="s">
        <v>233</v>
      </c>
      <c r="B91" s="2">
        <v>50</v>
      </c>
      <c r="C91" s="25">
        <v>1.4696804914611564E-3</v>
      </c>
      <c r="D91" s="2"/>
      <c r="E91" s="2">
        <v>20</v>
      </c>
      <c r="F91" s="25">
        <v>5.9059768485707556E-4</v>
      </c>
      <c r="G91" s="12"/>
      <c r="H91" s="2">
        <v>49</v>
      </c>
      <c r="I91" s="25">
        <v>1.4951331889055022E-3</v>
      </c>
      <c r="J91" s="12"/>
      <c r="K91" s="25">
        <v>-2.0000000000000018E-2</v>
      </c>
      <c r="L91" s="2">
        <v>195</v>
      </c>
      <c r="M91" s="25">
        <v>1.2903481954976775E-3</v>
      </c>
      <c r="N91" s="2">
        <v>56.363636363636303</v>
      </c>
      <c r="O91" s="2">
        <v>141</v>
      </c>
      <c r="P91" s="25">
        <v>9.3378720247950305E-4</v>
      </c>
      <c r="Q91" s="12">
        <v>40</v>
      </c>
      <c r="R91" s="2">
        <v>208</v>
      </c>
      <c r="S91" s="25">
        <v>1.3766629161426965E-3</v>
      </c>
      <c r="T91" s="12">
        <v>90.909090000000006</v>
      </c>
      <c r="U91" s="25">
        <v>6.6666666666666666E-2</v>
      </c>
      <c r="V91" s="2">
        <v>51485</v>
      </c>
      <c r="W91" s="25">
        <v>1E-3</v>
      </c>
      <c r="X91" s="2">
        <v>1338</v>
      </c>
      <c r="Y91" s="2">
        <v>53600</v>
      </c>
      <c r="Z91" s="25">
        <v>1E-3</v>
      </c>
      <c r="AA91" s="12">
        <v>1787.27</v>
      </c>
      <c r="AB91" s="2">
        <v>98006</v>
      </c>
      <c r="AC91" s="25">
        <v>2E-3</v>
      </c>
      <c r="AD91" s="12">
        <v>2473.94</v>
      </c>
      <c r="AE91" s="25">
        <v>0.90400000000000003</v>
      </c>
    </row>
    <row r="92" spans="1:31" x14ac:dyDescent="0.3">
      <c r="A92" t="s">
        <v>1688</v>
      </c>
      <c r="B92" s="2">
        <v>749</v>
      </c>
      <c r="C92" s="25">
        <v>2.201581376208812E-2</v>
      </c>
      <c r="D92" s="2"/>
      <c r="E92" s="2">
        <v>544</v>
      </c>
      <c r="F92" s="25">
        <v>1.6064257028112448E-2</v>
      </c>
      <c r="G92" s="12"/>
      <c r="H92" s="2">
        <v>928</v>
      </c>
      <c r="I92" s="25">
        <v>2.8315991822536843E-2</v>
      </c>
      <c r="J92" s="12"/>
      <c r="K92" s="25">
        <v>0.23898531375166887</v>
      </c>
      <c r="L92" s="2">
        <v>2398</v>
      </c>
      <c r="M92" s="25">
        <v>1.5867974219504772E-2</v>
      </c>
      <c r="N92" s="2">
        <v>330.90909090909003</v>
      </c>
      <c r="O92" s="2">
        <v>3915</v>
      </c>
      <c r="P92" s="25">
        <v>2.5927495728420243E-2</v>
      </c>
      <c r="Q92" s="12">
        <v>287.27272727272702</v>
      </c>
      <c r="R92" s="2">
        <v>4327</v>
      </c>
      <c r="S92" s="25">
        <v>2.863855979879542E-2</v>
      </c>
      <c r="T92" s="12">
        <v>364.84848</v>
      </c>
      <c r="U92" s="25">
        <v>0.80442035029190995</v>
      </c>
      <c r="V92" s="2">
        <v>780704</v>
      </c>
      <c r="W92" s="25">
        <v>2.1000000000000001E-2</v>
      </c>
      <c r="X92" s="2">
        <v>6938</v>
      </c>
      <c r="Y92" s="2">
        <v>1018900</v>
      </c>
      <c r="Z92" s="25">
        <v>2.7E-2</v>
      </c>
      <c r="AA92" s="12">
        <v>6833.33</v>
      </c>
      <c r="AB92" s="2">
        <v>1224193</v>
      </c>
      <c r="AC92" s="25">
        <v>3.1E-2</v>
      </c>
      <c r="AD92" s="12">
        <v>8662.42</v>
      </c>
      <c r="AE92" s="25">
        <v>0.56799999999999995</v>
      </c>
    </row>
    <row r="93" spans="1:31" x14ac:dyDescent="0.3">
      <c r="A93" t="s">
        <v>239</v>
      </c>
      <c r="B93" s="2">
        <v>13734</v>
      </c>
      <c r="C93" s="25">
        <v>0.40369183739455045</v>
      </c>
      <c r="D93" s="2"/>
      <c r="E93" s="2">
        <v>16363</v>
      </c>
      <c r="F93" s="25">
        <v>0.48319749586581623</v>
      </c>
      <c r="G93" s="12"/>
      <c r="H93" s="2">
        <v>16603</v>
      </c>
      <c r="I93" s="25">
        <v>0.50660604766118456</v>
      </c>
      <c r="J93" s="12"/>
      <c r="K93" s="25">
        <v>0.20889762632881892</v>
      </c>
      <c r="L93" s="2">
        <v>74726</v>
      </c>
      <c r="M93" s="25">
        <v>0.49447466285517661</v>
      </c>
      <c r="N93" s="2">
        <v>0</v>
      </c>
      <c r="O93" s="2">
        <v>79452</v>
      </c>
      <c r="P93" s="25">
        <v>0.52617915469079057</v>
      </c>
      <c r="Q93" s="12">
        <v>0</v>
      </c>
      <c r="R93" s="2">
        <v>82954</v>
      </c>
      <c r="S93" s="25">
        <v>0.54903699781587134</v>
      </c>
      <c r="T93" s="12">
        <v>0</v>
      </c>
      <c r="U93" s="25">
        <v>0.11010893129566683</v>
      </c>
      <c r="V93" s="2">
        <v>13456157</v>
      </c>
      <c r="W93" s="25">
        <v>0.36699999999999999</v>
      </c>
      <c r="X93" s="2">
        <v>0</v>
      </c>
      <c r="Y93" s="2">
        <v>14750686</v>
      </c>
      <c r="Z93" s="25">
        <v>0.38400000000000001</v>
      </c>
      <c r="AA93" s="12">
        <v>0</v>
      </c>
      <c r="AB93" s="2">
        <v>15380929</v>
      </c>
      <c r="AC93" s="25">
        <v>0.39100000000000001</v>
      </c>
      <c r="AD93" s="12">
        <v>0</v>
      </c>
      <c r="AE93" s="25">
        <v>0.14299999999999999</v>
      </c>
    </row>
    <row r="94" spans="1:31" x14ac:dyDescent="0.3">
      <c r="A94" t="s">
        <v>226</v>
      </c>
      <c r="B94" s="2">
        <v>10689</v>
      </c>
      <c r="C94" s="25">
        <v>0.314188295464566</v>
      </c>
      <c r="D94" s="2"/>
      <c r="E94" s="2">
        <v>10495</v>
      </c>
      <c r="F94" s="25">
        <v>0.30991613512875044</v>
      </c>
      <c r="G94" s="12"/>
      <c r="H94" s="2">
        <v>9277</v>
      </c>
      <c r="I94" s="25">
        <v>0.28306837945870078</v>
      </c>
      <c r="J94" s="12"/>
      <c r="K94" s="25">
        <v>-0.13209841893535412</v>
      </c>
      <c r="L94" s="2">
        <v>51949</v>
      </c>
      <c r="M94" s="25">
        <v>0.34375537645081455</v>
      </c>
      <c r="N94" s="2">
        <v>1041.8181818181799</v>
      </c>
      <c r="O94" s="2">
        <v>51822</v>
      </c>
      <c r="P94" s="25">
        <v>0.34319659863044544</v>
      </c>
      <c r="Q94" s="12">
        <v>1195.7575757575701</v>
      </c>
      <c r="R94" s="2">
        <v>48047</v>
      </c>
      <c r="S94" s="25">
        <v>0.31800251505725063</v>
      </c>
      <c r="T94" s="12">
        <v>1339.39392</v>
      </c>
      <c r="U94" s="25">
        <v>-7.5112129203642033E-2</v>
      </c>
      <c r="V94" s="2">
        <v>7285671</v>
      </c>
      <c r="W94" s="25">
        <v>0.19900000000000001</v>
      </c>
      <c r="X94" s="2">
        <v>17541</v>
      </c>
      <c r="Y94" s="2">
        <v>8867755</v>
      </c>
      <c r="Z94" s="25">
        <v>0.23100000000000001</v>
      </c>
      <c r="AA94" s="12">
        <v>17430.91</v>
      </c>
      <c r="AB94" s="2">
        <v>7688576</v>
      </c>
      <c r="AC94" s="25">
        <v>0.19500000000000001</v>
      </c>
      <c r="AD94" s="12">
        <v>19704.849999999999</v>
      </c>
      <c r="AE94" s="25">
        <v>5.5E-2</v>
      </c>
    </row>
    <row r="95" spans="1:31" x14ac:dyDescent="0.3">
      <c r="A95" t="s">
        <v>1684</v>
      </c>
      <c r="B95" s="2">
        <v>82</v>
      </c>
      <c r="C95" s="25">
        <v>2.4102760059962966E-3</v>
      </c>
      <c r="D95" s="2"/>
      <c r="E95" s="2">
        <v>84</v>
      </c>
      <c r="F95" s="25">
        <v>2.4805102763997165E-3</v>
      </c>
      <c r="G95" s="12"/>
      <c r="H95" s="2">
        <v>123</v>
      </c>
      <c r="I95" s="25">
        <v>3.7530894333750345E-3</v>
      </c>
      <c r="J95" s="12"/>
      <c r="K95" s="25">
        <v>0.5</v>
      </c>
      <c r="L95" s="2">
        <v>552</v>
      </c>
      <c r="M95" s="25">
        <v>3.6526779687934253E-3</v>
      </c>
      <c r="N95" s="2">
        <v>140.60606060606</v>
      </c>
      <c r="O95" s="2">
        <v>514</v>
      </c>
      <c r="P95" s="25">
        <v>3.4040185962727985E-3</v>
      </c>
      <c r="Q95" s="12">
        <v>114.54545454545401</v>
      </c>
      <c r="R95" s="2">
        <v>942</v>
      </c>
      <c r="S95" s="25">
        <v>6.2346945529154806E-3</v>
      </c>
      <c r="T95" s="12">
        <v>312.121216</v>
      </c>
      <c r="U95" s="25">
        <v>0.70652173913043481</v>
      </c>
      <c r="V95" s="2">
        <v>82356</v>
      </c>
      <c r="W95" s="25">
        <v>2E-3</v>
      </c>
      <c r="X95" s="2">
        <v>2024</v>
      </c>
      <c r="Y95" s="2">
        <v>104592</v>
      </c>
      <c r="Z95" s="25">
        <v>3.0000000000000001E-3</v>
      </c>
      <c r="AA95" s="12">
        <v>2370.91</v>
      </c>
      <c r="AB95" s="2">
        <v>108591</v>
      </c>
      <c r="AC95" s="25">
        <v>3.0000000000000001E-3</v>
      </c>
      <c r="AD95" s="12">
        <v>2450.91</v>
      </c>
      <c r="AE95" s="25">
        <v>0.31900000000000001</v>
      </c>
    </row>
    <row r="96" spans="1:31" x14ac:dyDescent="0.3">
      <c r="A96" t="s">
        <v>1685</v>
      </c>
      <c r="B96" s="2">
        <v>122</v>
      </c>
      <c r="C96" s="25">
        <v>3.5860203991652214E-3</v>
      </c>
      <c r="D96" s="2"/>
      <c r="E96" s="2">
        <v>351</v>
      </c>
      <c r="F96" s="25">
        <v>1.0364989369241672E-2</v>
      </c>
      <c r="G96" s="12"/>
      <c r="H96" s="2">
        <v>240</v>
      </c>
      <c r="I96" s="25">
        <v>7.3231013334147015E-3</v>
      </c>
      <c r="J96" s="12"/>
      <c r="K96" s="25">
        <v>0.96721311475409832</v>
      </c>
      <c r="L96" s="2">
        <v>486</v>
      </c>
      <c r="M96" s="25">
        <v>3.2159447333942113E-3</v>
      </c>
      <c r="N96" s="2">
        <v>123.030303030303</v>
      </c>
      <c r="O96" s="2">
        <v>892</v>
      </c>
      <c r="P96" s="25">
        <v>5.9073630114306148E-3</v>
      </c>
      <c r="Q96" s="12">
        <v>140</v>
      </c>
      <c r="R96" s="2">
        <v>1037</v>
      </c>
      <c r="S96" s="25">
        <v>6.8634588655768084E-3</v>
      </c>
      <c r="T96" s="12">
        <v>219.393936</v>
      </c>
      <c r="U96" s="25">
        <v>1.1337448559670782</v>
      </c>
      <c r="V96" s="2">
        <v>130198</v>
      </c>
      <c r="W96" s="25">
        <v>4.0000000000000001E-3</v>
      </c>
      <c r="X96" s="2">
        <v>3108</v>
      </c>
      <c r="Y96" s="2">
        <v>144837</v>
      </c>
      <c r="Z96" s="25">
        <v>4.0000000000000001E-3</v>
      </c>
      <c r="AA96" s="12">
        <v>3077.58</v>
      </c>
      <c r="AB96" s="2">
        <v>179905</v>
      </c>
      <c r="AC96" s="25">
        <v>5.0000000000000001E-3</v>
      </c>
      <c r="AD96" s="12">
        <v>3678.79</v>
      </c>
      <c r="AE96" s="25">
        <v>0.38200000000000001</v>
      </c>
    </row>
    <row r="97" spans="1:31" x14ac:dyDescent="0.3">
      <c r="A97" t="s">
        <v>229</v>
      </c>
      <c r="B97" s="2">
        <v>23</v>
      </c>
      <c r="C97" s="25">
        <v>6.7605302607213168E-4</v>
      </c>
      <c r="D97" s="2"/>
      <c r="E97" s="2">
        <v>5</v>
      </c>
      <c r="F97" s="25">
        <v>1.4764942121426884E-4</v>
      </c>
      <c r="G97" s="12"/>
      <c r="H97" s="2">
        <v>19</v>
      </c>
      <c r="I97" s="25">
        <v>5.7974552222866385E-4</v>
      </c>
      <c r="J97" s="12"/>
      <c r="K97" s="25">
        <v>-0.17391304347826086</v>
      </c>
      <c r="L97" s="2">
        <v>264</v>
      </c>
      <c r="M97" s="25">
        <v>1.7469329415968555E-3</v>
      </c>
      <c r="N97" s="2">
        <v>100</v>
      </c>
      <c r="O97" s="2">
        <v>242</v>
      </c>
      <c r="P97" s="25">
        <v>1.6026702340428351E-3</v>
      </c>
      <c r="Q97" s="12">
        <v>112.72727272727199</v>
      </c>
      <c r="R97" s="2">
        <v>205</v>
      </c>
      <c r="S97" s="25">
        <v>1.3568072010060228E-3</v>
      </c>
      <c r="T97" s="12">
        <v>80</v>
      </c>
      <c r="U97" s="25">
        <v>-0.22348484848484848</v>
      </c>
      <c r="V97" s="2">
        <v>63424</v>
      </c>
      <c r="W97" s="25">
        <v>2E-3</v>
      </c>
      <c r="X97" s="2">
        <v>1887</v>
      </c>
      <c r="Y97" s="2">
        <v>69430</v>
      </c>
      <c r="Z97" s="25">
        <v>2E-3</v>
      </c>
      <c r="AA97" s="12">
        <v>1903.64</v>
      </c>
      <c r="AB97" s="2">
        <v>90329</v>
      </c>
      <c r="AC97" s="25">
        <v>2E-3</v>
      </c>
      <c r="AD97" s="12">
        <v>2323.64</v>
      </c>
      <c r="AE97" s="25">
        <v>0.42399999999999999</v>
      </c>
    </row>
    <row r="98" spans="1:31" x14ac:dyDescent="0.3">
      <c r="A98" t="s">
        <v>1686</v>
      </c>
      <c r="B98" s="2">
        <v>0</v>
      </c>
      <c r="C98" s="25" t="s">
        <v>2472</v>
      </c>
      <c r="D98" s="2"/>
      <c r="E98" s="2">
        <v>28</v>
      </c>
      <c r="F98" s="25">
        <v>8.2683675879990546E-4</v>
      </c>
      <c r="G98" s="12"/>
      <c r="H98" s="2">
        <v>0</v>
      </c>
      <c r="I98" s="25">
        <v>0</v>
      </c>
      <c r="J98" s="12"/>
      <c r="K98" s="25" t="s">
        <v>2472</v>
      </c>
      <c r="L98" s="2">
        <v>0</v>
      </c>
      <c r="M98" s="25">
        <v>0</v>
      </c>
      <c r="N98" s="2">
        <v>80</v>
      </c>
      <c r="O98" s="2">
        <v>32</v>
      </c>
      <c r="P98" s="25">
        <v>2.1192333673293687E-4</v>
      </c>
      <c r="Q98" s="12">
        <v>35.151515151515099</v>
      </c>
      <c r="R98" s="2">
        <v>36</v>
      </c>
      <c r="S98" s="25">
        <v>2.3826858164008208E-4</v>
      </c>
      <c r="T98" s="12">
        <v>27.272728000000001</v>
      </c>
      <c r="U98" s="25"/>
      <c r="V98" s="2">
        <v>8924</v>
      </c>
      <c r="W98" s="25">
        <v>0</v>
      </c>
      <c r="X98" s="2">
        <v>710</v>
      </c>
      <c r="Y98" s="2">
        <v>11361</v>
      </c>
      <c r="Z98" s="25">
        <v>0</v>
      </c>
      <c r="AA98" s="12">
        <v>700</v>
      </c>
      <c r="AB98" s="2">
        <v>14112</v>
      </c>
      <c r="AC98" s="25">
        <v>0</v>
      </c>
      <c r="AD98" s="12">
        <v>786.67</v>
      </c>
      <c r="AE98" s="25">
        <v>0.58099999999999996</v>
      </c>
    </row>
    <row r="99" spans="1:31" x14ac:dyDescent="0.3">
      <c r="A99" t="s">
        <v>231</v>
      </c>
      <c r="B99" s="2">
        <v>2300</v>
      </c>
      <c r="C99" s="25">
        <v>6.7605302607213161E-2</v>
      </c>
      <c r="D99" s="2"/>
      <c r="E99" s="2">
        <v>4913</v>
      </c>
      <c r="F99" s="25">
        <v>0.14508032128514056</v>
      </c>
      <c r="G99" s="12"/>
      <c r="H99" s="2">
        <v>5284</v>
      </c>
      <c r="I99" s="25">
        <v>0.16123028102401368</v>
      </c>
      <c r="J99" s="12"/>
      <c r="K99" s="25">
        <v>1.2973913043478262</v>
      </c>
      <c r="L99" s="2">
        <v>19205</v>
      </c>
      <c r="M99" s="25">
        <v>0.12708275433093791</v>
      </c>
      <c r="N99" s="2">
        <v>984.84848484848499</v>
      </c>
      <c r="O99" s="2">
        <v>23308</v>
      </c>
      <c r="P99" s="25">
        <v>0.1543596603928529</v>
      </c>
      <c r="Q99" s="12">
        <v>1153.3333333333301</v>
      </c>
      <c r="R99" s="2">
        <v>23994</v>
      </c>
      <c r="S99" s="25">
        <v>0.1588060096631147</v>
      </c>
      <c r="T99" s="12">
        <v>1299.39392</v>
      </c>
      <c r="U99" s="25">
        <v>0.24936214527466805</v>
      </c>
      <c r="V99" s="2">
        <v>5339425</v>
      </c>
      <c r="W99" s="25">
        <v>0.14599999999999999</v>
      </c>
      <c r="X99" s="2">
        <v>20835</v>
      </c>
      <c r="Y99" s="2">
        <v>4890314</v>
      </c>
      <c r="Z99" s="25">
        <v>0.127</v>
      </c>
      <c r="AA99" s="12">
        <v>20893.330000000002</v>
      </c>
      <c r="AB99" s="2">
        <v>5499599</v>
      </c>
      <c r="AC99" s="25">
        <v>0.14000000000000001</v>
      </c>
      <c r="AD99" s="12">
        <v>19886.060000000001</v>
      </c>
      <c r="AE99" s="25">
        <v>0.03</v>
      </c>
    </row>
    <row r="100" spans="1:31" x14ac:dyDescent="0.3">
      <c r="A100" t="s">
        <v>1687</v>
      </c>
      <c r="B100" s="2">
        <v>518</v>
      </c>
      <c r="C100" s="25">
        <v>1.5225889891537579E-2</v>
      </c>
      <c r="D100" s="2"/>
      <c r="E100" s="2">
        <v>487</v>
      </c>
      <c r="F100" s="25">
        <v>1.4381053626269786E-2</v>
      </c>
      <c r="G100" s="12"/>
      <c r="H100" s="2">
        <v>1660</v>
      </c>
      <c r="I100" s="25">
        <v>5.065145088945168E-2</v>
      </c>
      <c r="J100" s="12"/>
      <c r="K100" s="25">
        <v>2.2046332046332044</v>
      </c>
      <c r="L100" s="2">
        <v>2270</v>
      </c>
      <c r="M100" s="25">
        <v>1.502097642963963E-2</v>
      </c>
      <c r="N100" s="2">
        <v>307.27272727272702</v>
      </c>
      <c r="O100" s="2">
        <v>2642</v>
      </c>
      <c r="P100" s="25">
        <v>1.74969204890131E-2</v>
      </c>
      <c r="Q100" s="12">
        <v>291.51515151515099</v>
      </c>
      <c r="R100" s="2">
        <v>8693</v>
      </c>
      <c r="S100" s="25">
        <v>5.7535243894367594E-2</v>
      </c>
      <c r="T100" s="12">
        <v>903.03030000000001</v>
      </c>
      <c r="U100" s="25">
        <v>2.8295154185022025</v>
      </c>
      <c r="V100" s="2">
        <v>546159</v>
      </c>
      <c r="W100" s="25">
        <v>1.4999999999999999E-2</v>
      </c>
      <c r="X100" s="2">
        <v>6904</v>
      </c>
      <c r="Y100" s="2">
        <v>662397</v>
      </c>
      <c r="Z100" s="25">
        <v>1.7000000000000001E-2</v>
      </c>
      <c r="AA100" s="12">
        <v>7711.52</v>
      </c>
      <c r="AB100" s="2">
        <v>1799817</v>
      </c>
      <c r="AC100" s="25">
        <v>4.5999999999999999E-2</v>
      </c>
      <c r="AD100" s="12">
        <v>15229.09</v>
      </c>
      <c r="AE100" s="25">
        <v>2.2949999999999999</v>
      </c>
    </row>
    <row r="101" spans="1:31" x14ac:dyDescent="0.3">
      <c r="A101" t="s">
        <v>233</v>
      </c>
      <c r="B101" s="2">
        <v>440</v>
      </c>
      <c r="C101" s="25">
        <v>1.2933188324858175E-2</v>
      </c>
      <c r="D101" s="2"/>
      <c r="E101" s="2">
        <v>195</v>
      </c>
      <c r="F101" s="25">
        <v>5.7583274273564876E-3</v>
      </c>
      <c r="G101" s="12"/>
      <c r="H101" s="2">
        <v>1216</v>
      </c>
      <c r="I101" s="25">
        <v>3.7103713422634486E-2</v>
      </c>
      <c r="J101" s="12"/>
      <c r="K101" s="25">
        <v>1.7636363636363637</v>
      </c>
      <c r="L101" s="2">
        <v>1653</v>
      </c>
      <c r="M101" s="25">
        <v>1.0938182395680311E-2</v>
      </c>
      <c r="N101" s="2">
        <v>281.81818181818102</v>
      </c>
      <c r="O101" s="2">
        <v>1218</v>
      </c>
      <c r="P101" s="25">
        <v>8.0663320043974085E-3</v>
      </c>
      <c r="Q101" s="12">
        <v>208.48484848484799</v>
      </c>
      <c r="R101" s="2">
        <v>7324</v>
      </c>
      <c r="S101" s="25">
        <v>4.847441922033225E-2</v>
      </c>
      <c r="T101" s="12">
        <v>893.93939999999998</v>
      </c>
      <c r="U101" s="25">
        <v>3.4307320024198429</v>
      </c>
      <c r="V101" s="2">
        <v>337537</v>
      </c>
      <c r="W101" s="25">
        <v>8.9999999999999993E-3</v>
      </c>
      <c r="X101" s="2">
        <v>4789</v>
      </c>
      <c r="Y101" s="2">
        <v>342899</v>
      </c>
      <c r="Z101" s="25">
        <v>8.9999999999999993E-3</v>
      </c>
      <c r="AA101" s="12">
        <v>5189.09</v>
      </c>
      <c r="AB101" s="2">
        <v>1374229</v>
      </c>
      <c r="AC101" s="25">
        <v>3.5000000000000003E-2</v>
      </c>
      <c r="AD101" s="12">
        <v>13784.24</v>
      </c>
      <c r="AE101" s="25">
        <v>3.0710000000000002</v>
      </c>
    </row>
    <row r="102" spans="1:31" x14ac:dyDescent="0.3">
      <c r="A102" t="s">
        <v>1688</v>
      </c>
      <c r="B102" s="2">
        <v>78</v>
      </c>
      <c r="C102" s="25">
        <v>2.2927015666794038E-3</v>
      </c>
      <c r="D102" s="2"/>
      <c r="E102" s="2">
        <v>292</v>
      </c>
      <c r="F102" s="25">
        <v>8.6227261989132997E-3</v>
      </c>
      <c r="G102" s="12"/>
      <c r="H102" s="2">
        <v>444</v>
      </c>
      <c r="I102" s="25">
        <v>1.3547737466817197E-2</v>
      </c>
      <c r="J102" s="12"/>
      <c r="K102" s="25">
        <v>4.6923076923076925</v>
      </c>
      <c r="L102" s="2">
        <v>617</v>
      </c>
      <c r="M102" s="25">
        <v>4.0827940339593178E-3</v>
      </c>
      <c r="N102" s="2">
        <v>116.969696969697</v>
      </c>
      <c r="O102" s="2">
        <v>1424</v>
      </c>
      <c r="P102" s="25">
        <v>9.4305884846156898E-3</v>
      </c>
      <c r="Q102" s="12">
        <v>212.72727272727201</v>
      </c>
      <c r="R102" s="2">
        <v>1369</v>
      </c>
      <c r="S102" s="25">
        <v>9.0608246740353435E-3</v>
      </c>
      <c r="T102" s="12">
        <v>267.878784</v>
      </c>
      <c r="U102" s="25">
        <v>1.2188006482982172</v>
      </c>
      <c r="V102" s="2">
        <v>208622</v>
      </c>
      <c r="W102" s="25">
        <v>6.0000000000000001E-3</v>
      </c>
      <c r="X102" s="2">
        <v>4083</v>
      </c>
      <c r="Y102" s="2">
        <v>319498</v>
      </c>
      <c r="Z102" s="25">
        <v>8.0000000000000002E-3</v>
      </c>
      <c r="AA102" s="12">
        <v>4166.0600000000004</v>
      </c>
      <c r="AB102" s="2">
        <v>425588</v>
      </c>
      <c r="AC102" s="25">
        <v>1.0999999999999999E-2</v>
      </c>
      <c r="AD102" s="12">
        <v>6361.82</v>
      </c>
      <c r="AE102" s="25">
        <v>1.04</v>
      </c>
    </row>
    <row r="103" spans="1:31" x14ac:dyDescent="0.3">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c r="AA103" s="16"/>
      <c r="AB103" s="16"/>
      <c r="AC103" s="16"/>
      <c r="AD103" s="16"/>
      <c r="AE103" s="16"/>
    </row>
    <row r="104" spans="1:31" x14ac:dyDescent="0.3">
      <c r="A104" s="103" t="s">
        <v>1689</v>
      </c>
      <c r="B104" s="103"/>
      <c r="C104" s="103"/>
      <c r="D104" s="103"/>
      <c r="E104" s="103"/>
      <c r="F104" s="103"/>
      <c r="G104" s="103"/>
      <c r="H104" s="103"/>
      <c r="I104" s="103"/>
      <c r="J104" s="103"/>
      <c r="K104" s="103"/>
      <c r="L104" s="103"/>
      <c r="M104" s="103"/>
      <c r="N104" s="103"/>
      <c r="O104" s="103"/>
      <c r="P104" s="103"/>
      <c r="Q104" s="103"/>
      <c r="R104" s="103"/>
      <c r="S104" s="103"/>
      <c r="T104" s="103"/>
      <c r="U104" s="103"/>
      <c r="V104" s="103"/>
      <c r="W104" s="103"/>
      <c r="X104" s="103"/>
      <c r="Y104" s="103"/>
      <c r="Z104" s="103"/>
      <c r="AA104" s="103"/>
      <c r="AB104" s="103"/>
      <c r="AC104" s="103"/>
      <c r="AD104" s="103"/>
      <c r="AE104" s="103"/>
    </row>
    <row r="105" spans="1:31" x14ac:dyDescent="0.3">
      <c r="B105" s="188"/>
      <c r="C105" s="188"/>
      <c r="D105" s="188"/>
      <c r="E105" s="188"/>
      <c r="F105" s="188"/>
      <c r="G105" s="188"/>
      <c r="H105" s="188"/>
      <c r="I105" s="188"/>
      <c r="J105" s="188"/>
      <c r="L105" s="188" t="s">
        <v>1649</v>
      </c>
      <c r="M105" s="188"/>
      <c r="N105" s="188" t="s">
        <v>1650</v>
      </c>
      <c r="O105" s="188" t="s">
        <v>1649</v>
      </c>
      <c r="P105" s="188"/>
      <c r="Q105" s="188" t="s">
        <v>1650</v>
      </c>
      <c r="R105" s="188" t="s">
        <v>1649</v>
      </c>
      <c r="S105" s="188"/>
      <c r="T105" s="188" t="s">
        <v>1650</v>
      </c>
      <c r="U105" t="s">
        <v>165</v>
      </c>
      <c r="V105" s="188" t="s">
        <v>1649</v>
      </c>
      <c r="W105" s="188"/>
      <c r="X105" s="188" t="s">
        <v>1650</v>
      </c>
      <c r="Y105" s="188" t="s">
        <v>1649</v>
      </c>
      <c r="Z105" s="188"/>
      <c r="AA105" s="188" t="s">
        <v>1650</v>
      </c>
      <c r="AB105" s="188" t="s">
        <v>1649</v>
      </c>
      <c r="AC105" s="188"/>
      <c r="AD105" s="188" t="s">
        <v>1650</v>
      </c>
      <c r="AE105" t="s">
        <v>165</v>
      </c>
    </row>
    <row r="106" spans="1:31" x14ac:dyDescent="0.3">
      <c r="A106" t="s">
        <v>167</v>
      </c>
      <c r="B106" s="2">
        <v>14692</v>
      </c>
      <c r="C106" s="25" t="s">
        <v>2472</v>
      </c>
      <c r="D106" s="2"/>
      <c r="E106" s="2">
        <v>13956</v>
      </c>
      <c r="F106" s="25" t="s">
        <v>2472</v>
      </c>
      <c r="G106" s="12"/>
      <c r="H106" s="2">
        <v>13662</v>
      </c>
      <c r="I106" s="25" t="s">
        <v>2472</v>
      </c>
      <c r="J106" s="12"/>
      <c r="K106" s="25">
        <v>-7.0106180234141058E-2</v>
      </c>
      <c r="L106" s="2">
        <v>56356</v>
      </c>
      <c r="M106" s="25" t="s">
        <v>165</v>
      </c>
      <c r="N106" s="2">
        <v>793.33333333333303</v>
      </c>
      <c r="O106" s="2">
        <v>53665</v>
      </c>
      <c r="P106" s="25" t="s">
        <v>165</v>
      </c>
      <c r="Q106" s="12">
        <v>722.42424242424204</v>
      </c>
      <c r="R106" s="2">
        <v>56560</v>
      </c>
      <c r="S106" s="25" t="s">
        <v>165</v>
      </c>
      <c r="T106" s="12">
        <v>705.45450000000005</v>
      </c>
      <c r="U106" s="25">
        <v>3.6198452693590745E-3</v>
      </c>
      <c r="V106" s="2">
        <v>16271905</v>
      </c>
      <c r="W106" s="25" t="s">
        <v>165</v>
      </c>
      <c r="X106" s="2">
        <v>11227</v>
      </c>
      <c r="Y106" s="2">
        <v>16869052</v>
      </c>
      <c r="Z106" s="25" t="s">
        <v>165</v>
      </c>
      <c r="AA106" s="12">
        <v>10595.76</v>
      </c>
      <c r="AB106" s="2">
        <v>18239892</v>
      </c>
      <c r="AC106" s="25" t="s">
        <v>165</v>
      </c>
      <c r="AD106" s="12">
        <v>14295.15</v>
      </c>
      <c r="AE106" s="25">
        <v>0.121</v>
      </c>
    </row>
    <row r="107" spans="1:31" x14ac:dyDescent="0.3">
      <c r="A107" t="s">
        <v>1690</v>
      </c>
      <c r="B107" s="2">
        <v>11967</v>
      </c>
      <c r="C107" s="25">
        <v>0.81452491151647155</v>
      </c>
      <c r="D107" s="2"/>
      <c r="E107" s="2">
        <v>11725</v>
      </c>
      <c r="F107" s="25">
        <v>0.840140441387217</v>
      </c>
      <c r="G107" s="12"/>
      <c r="H107" s="2">
        <v>11679</v>
      </c>
      <c r="I107" s="25">
        <v>0.85485287659200704</v>
      </c>
      <c r="J107" s="12"/>
      <c r="K107" s="25">
        <v>-2.4066182000501368E-2</v>
      </c>
      <c r="L107" s="2">
        <v>50472</v>
      </c>
      <c r="M107" s="25">
        <v>0.89559230605436868</v>
      </c>
      <c r="N107" s="2">
        <v>786.66666666666595</v>
      </c>
      <c r="O107" s="2">
        <v>49100</v>
      </c>
      <c r="P107" s="25">
        <v>0.9149352464362247</v>
      </c>
      <c r="Q107" s="12">
        <v>740</v>
      </c>
      <c r="R107" s="2">
        <v>51525</v>
      </c>
      <c r="S107" s="25">
        <v>0.91097949080622342</v>
      </c>
      <c r="T107" s="12">
        <v>775.75756799999999</v>
      </c>
      <c r="U107" s="25">
        <v>2.086305278174037E-2</v>
      </c>
      <c r="V107" s="2">
        <v>13810537</v>
      </c>
      <c r="W107" s="25">
        <v>0.84899999999999998</v>
      </c>
      <c r="X107" s="2">
        <v>13096</v>
      </c>
      <c r="Y107" s="2">
        <v>14203634</v>
      </c>
      <c r="Z107" s="25">
        <v>0.84199999999999997</v>
      </c>
      <c r="AA107" s="12">
        <v>11821.82</v>
      </c>
      <c r="AB107" s="2">
        <v>14963132</v>
      </c>
      <c r="AC107" s="25">
        <v>0.82</v>
      </c>
      <c r="AD107" s="12">
        <v>13735.15</v>
      </c>
      <c r="AE107" s="25">
        <v>8.3000000000000004E-2</v>
      </c>
    </row>
    <row r="108" spans="1:31" x14ac:dyDescent="0.3">
      <c r="A108" t="s">
        <v>1691</v>
      </c>
      <c r="B108" s="2">
        <v>9881</v>
      </c>
      <c r="C108" s="25">
        <v>0.67254288047917266</v>
      </c>
      <c r="D108" s="2"/>
      <c r="E108" s="2">
        <v>9840</v>
      </c>
      <c r="F108" s="25">
        <v>0.70507308684436798</v>
      </c>
      <c r="G108" s="12"/>
      <c r="H108" s="2">
        <v>10150</v>
      </c>
      <c r="I108" s="25">
        <v>0.74293661250182985</v>
      </c>
      <c r="J108" s="12"/>
      <c r="K108" s="25">
        <v>2.722396518571002E-2</v>
      </c>
      <c r="L108" s="2">
        <v>41479</v>
      </c>
      <c r="M108" s="25">
        <v>0.73601746043012284</v>
      </c>
      <c r="N108" s="2">
        <v>857.57575757575705</v>
      </c>
      <c r="O108" s="2">
        <v>40781</v>
      </c>
      <c r="P108" s="25">
        <v>0.75991800987608316</v>
      </c>
      <c r="Q108" s="12">
        <v>763.030303030303</v>
      </c>
      <c r="R108" s="2">
        <v>43803</v>
      </c>
      <c r="S108" s="25">
        <v>0.77445190947666198</v>
      </c>
      <c r="T108" s="12">
        <v>822.42425500000002</v>
      </c>
      <c r="U108" s="25">
        <v>5.602835169603896E-2</v>
      </c>
      <c r="V108" s="2">
        <v>11870741</v>
      </c>
      <c r="W108" s="25">
        <v>0.73</v>
      </c>
      <c r="X108" s="2">
        <v>11473</v>
      </c>
      <c r="Y108" s="2">
        <v>12380153</v>
      </c>
      <c r="Z108" s="25">
        <v>0.73399999999999999</v>
      </c>
      <c r="AA108" s="12">
        <v>9933.94</v>
      </c>
      <c r="AB108" s="2">
        <v>13146038</v>
      </c>
      <c r="AC108" s="25">
        <v>0.72099999999999997</v>
      </c>
      <c r="AD108" s="12">
        <v>13220.61</v>
      </c>
      <c r="AE108" s="25">
        <v>0.107</v>
      </c>
    </row>
    <row r="109" spans="1:31" x14ac:dyDescent="0.3">
      <c r="A109" t="s">
        <v>1692</v>
      </c>
      <c r="B109" s="2">
        <v>2086</v>
      </c>
      <c r="C109" s="25">
        <v>0.1419820310372992</v>
      </c>
      <c r="D109" s="2"/>
      <c r="E109" s="2">
        <v>1885</v>
      </c>
      <c r="F109" s="25">
        <v>0.13506735454284902</v>
      </c>
      <c r="G109" s="12"/>
      <c r="H109" s="2">
        <v>1529</v>
      </c>
      <c r="I109" s="25">
        <v>0.11191626409017713</v>
      </c>
      <c r="J109" s="12"/>
      <c r="K109" s="25">
        <v>-0.26701821668264625</v>
      </c>
      <c r="L109" s="2">
        <v>8993</v>
      </c>
      <c r="M109" s="25">
        <v>0.15957484562424587</v>
      </c>
      <c r="N109" s="2">
        <v>594.54545454545405</v>
      </c>
      <c r="O109" s="2">
        <v>8319</v>
      </c>
      <c r="P109" s="25">
        <v>0.15501723656014163</v>
      </c>
      <c r="Q109" s="12">
        <v>480</v>
      </c>
      <c r="R109" s="2">
        <v>7722</v>
      </c>
      <c r="S109" s="25">
        <v>0.13652758132956153</v>
      </c>
      <c r="T109" s="12">
        <v>449.69695999999999</v>
      </c>
      <c r="U109" s="25">
        <v>-0.14133214722561993</v>
      </c>
      <c r="V109" s="2">
        <v>1939796</v>
      </c>
      <c r="W109" s="25">
        <v>0.11899999999999999</v>
      </c>
      <c r="X109" s="2">
        <v>8709</v>
      </c>
      <c r="Y109" s="2">
        <v>1823481</v>
      </c>
      <c r="Z109" s="25">
        <v>0.108</v>
      </c>
      <c r="AA109" s="12">
        <v>8460</v>
      </c>
      <c r="AB109" s="2">
        <v>1817094</v>
      </c>
      <c r="AC109" s="25">
        <v>0.1</v>
      </c>
      <c r="AD109" s="12">
        <v>8350.91</v>
      </c>
      <c r="AE109" s="25">
        <v>-6.3E-2</v>
      </c>
    </row>
    <row r="110" spans="1:31" x14ac:dyDescent="0.3">
      <c r="A110" t="s">
        <v>1438</v>
      </c>
      <c r="B110" s="2">
        <v>1298</v>
      </c>
      <c r="C110" s="25">
        <v>8.8347399945548646E-2</v>
      </c>
      <c r="D110" s="2"/>
      <c r="E110" s="2">
        <v>1182</v>
      </c>
      <c r="F110" s="25">
        <v>8.4694754944110065E-2</v>
      </c>
      <c r="G110" s="12"/>
      <c r="H110" s="2">
        <v>872</v>
      </c>
      <c r="I110" s="25">
        <v>6.3826672522324657E-2</v>
      </c>
      <c r="J110" s="12"/>
      <c r="K110" s="25">
        <v>-0.3281972265023112</v>
      </c>
      <c r="L110" s="2">
        <v>4470</v>
      </c>
      <c r="M110" s="25">
        <v>7.9317197813897372E-2</v>
      </c>
      <c r="N110" s="2">
        <v>317.575757575757</v>
      </c>
      <c r="O110" s="2">
        <v>4692</v>
      </c>
      <c r="P110" s="25">
        <v>8.7431286685921927E-2</v>
      </c>
      <c r="Q110" s="12">
        <v>373.93939393939303</v>
      </c>
      <c r="R110" s="2">
        <v>4116</v>
      </c>
      <c r="S110" s="25">
        <v>7.2772277227722768E-2</v>
      </c>
      <c r="T110" s="12">
        <v>301.81817599999999</v>
      </c>
      <c r="U110" s="25">
        <v>-7.9194630872483227E-2</v>
      </c>
      <c r="V110" s="2">
        <v>1460026</v>
      </c>
      <c r="W110" s="25">
        <v>0.09</v>
      </c>
      <c r="X110" s="2">
        <v>7073</v>
      </c>
      <c r="Y110" s="2">
        <v>1361982</v>
      </c>
      <c r="Z110" s="25">
        <v>8.1000000000000003E-2</v>
      </c>
      <c r="AA110" s="12">
        <v>6356.97</v>
      </c>
      <c r="AB110" s="2">
        <v>1325863</v>
      </c>
      <c r="AC110" s="25">
        <v>7.2999999999999995E-2</v>
      </c>
      <c r="AD110" s="12">
        <v>6310.91</v>
      </c>
      <c r="AE110" s="25">
        <v>-9.1999999999999998E-2</v>
      </c>
    </row>
    <row r="111" spans="1:31" x14ac:dyDescent="0.3">
      <c r="A111" t="s">
        <v>1439</v>
      </c>
      <c r="B111" s="2">
        <v>511</v>
      </c>
      <c r="C111" s="25">
        <v>3.478083310645249E-2</v>
      </c>
      <c r="D111" s="2"/>
      <c r="E111" s="2">
        <v>259</v>
      </c>
      <c r="F111" s="25">
        <v>1.8558326167956433E-2</v>
      </c>
      <c r="G111" s="12"/>
      <c r="H111" s="2">
        <v>374</v>
      </c>
      <c r="I111" s="25">
        <v>2.7375201288244767E-2</v>
      </c>
      <c r="J111" s="12"/>
      <c r="K111" s="25">
        <v>-0.26810176125244622</v>
      </c>
      <c r="L111" s="2">
        <v>1550</v>
      </c>
      <c r="M111" s="25">
        <v>2.7503726311306695E-2</v>
      </c>
      <c r="N111" s="2">
        <v>310.90909090909003</v>
      </c>
      <c r="O111" s="2">
        <v>1378</v>
      </c>
      <c r="P111" s="25">
        <v>2.567781608124476E-2</v>
      </c>
      <c r="Q111" s="12">
        <v>201.21212121212099</v>
      </c>
      <c r="R111" s="2">
        <v>1378</v>
      </c>
      <c r="S111" s="25">
        <v>2.4363507779349362E-2</v>
      </c>
      <c r="T111" s="12">
        <v>178.78787199999999</v>
      </c>
      <c r="U111" s="25">
        <v>-0.11096774193548387</v>
      </c>
      <c r="V111" s="2">
        <v>280235</v>
      </c>
      <c r="W111" s="25">
        <v>1.7000000000000001E-2</v>
      </c>
      <c r="X111" s="2">
        <v>2820</v>
      </c>
      <c r="Y111" s="2">
        <v>268525</v>
      </c>
      <c r="Z111" s="25">
        <v>1.6E-2</v>
      </c>
      <c r="AA111" s="12">
        <v>3169.7</v>
      </c>
      <c r="AB111" s="2">
        <v>284797</v>
      </c>
      <c r="AC111" s="25">
        <v>1.6E-2</v>
      </c>
      <c r="AD111" s="12">
        <v>3307.88</v>
      </c>
      <c r="AE111" s="25">
        <v>1.6E-2</v>
      </c>
    </row>
    <row r="112" spans="1:31" x14ac:dyDescent="0.3">
      <c r="A112" t="s">
        <v>1440</v>
      </c>
      <c r="B112" s="2">
        <v>128</v>
      </c>
      <c r="C112" s="25">
        <v>8.7122243397767443E-3</v>
      </c>
      <c r="D112" s="2"/>
      <c r="E112" s="2">
        <v>204</v>
      </c>
      <c r="F112" s="25">
        <v>1.4617368873602751E-2</v>
      </c>
      <c r="G112" s="12"/>
      <c r="H112" s="2">
        <v>78</v>
      </c>
      <c r="I112" s="25">
        <v>5.709266578831796E-3</v>
      </c>
      <c r="J112" s="12"/>
      <c r="K112" s="25">
        <v>-0.390625</v>
      </c>
      <c r="L112" s="2">
        <v>1048</v>
      </c>
      <c r="M112" s="25">
        <v>1.859606785435446E-2</v>
      </c>
      <c r="N112" s="2">
        <v>215.75757575757501</v>
      </c>
      <c r="O112" s="2">
        <v>557</v>
      </c>
      <c r="P112" s="25">
        <v>1.0379204323115624E-2</v>
      </c>
      <c r="Q112" s="12">
        <v>161.81818181818099</v>
      </c>
      <c r="R112" s="2">
        <v>713</v>
      </c>
      <c r="S112" s="25">
        <v>1.2606082036775107E-2</v>
      </c>
      <c r="T112" s="12">
        <v>156.363632</v>
      </c>
      <c r="U112" s="25">
        <v>-0.31965648854961831</v>
      </c>
      <c r="V112" s="2">
        <v>102203</v>
      </c>
      <c r="W112" s="25">
        <v>6.0000000000000001E-3</v>
      </c>
      <c r="X112" s="2">
        <v>1972</v>
      </c>
      <c r="Y112" s="2">
        <v>101522</v>
      </c>
      <c r="Z112" s="25">
        <v>6.0000000000000001E-3</v>
      </c>
      <c r="AA112" s="12">
        <v>1816.36</v>
      </c>
      <c r="AB112" s="2">
        <v>111224</v>
      </c>
      <c r="AC112" s="25">
        <v>6.0000000000000001E-3</v>
      </c>
      <c r="AD112" s="12">
        <v>2127.88</v>
      </c>
      <c r="AE112" s="25">
        <v>8.7999999999999995E-2</v>
      </c>
    </row>
    <row r="113" spans="1:31" x14ac:dyDescent="0.3">
      <c r="A113" t="s">
        <v>1693</v>
      </c>
      <c r="B113" s="2">
        <v>41</v>
      </c>
      <c r="C113" s="25">
        <v>2.7906343588347399E-3</v>
      </c>
      <c r="D113" s="2"/>
      <c r="E113" s="2">
        <v>102</v>
      </c>
      <c r="F113" s="25">
        <v>7.3086844368013756E-3</v>
      </c>
      <c r="G113" s="12"/>
      <c r="H113" s="2">
        <v>95</v>
      </c>
      <c r="I113" s="25">
        <v>6.9535939101156496E-3</v>
      </c>
      <c r="J113" s="12"/>
      <c r="K113" s="25">
        <v>1.3170731707317072</v>
      </c>
      <c r="L113" s="2">
        <v>908</v>
      </c>
      <c r="M113" s="25">
        <v>1.6111860316559017E-2</v>
      </c>
      <c r="N113" s="2">
        <v>277.575757575757</v>
      </c>
      <c r="O113" s="2">
        <v>638</v>
      </c>
      <c r="P113" s="25">
        <v>1.1888567967949315E-2</v>
      </c>
      <c r="Q113" s="12">
        <v>126.06060606060601</v>
      </c>
      <c r="R113" s="2">
        <v>394</v>
      </c>
      <c r="S113" s="25">
        <v>6.9660537482319658E-3</v>
      </c>
      <c r="T113" s="12">
        <v>93.333335899999994</v>
      </c>
      <c r="U113" s="25">
        <v>-0.56607929515418498</v>
      </c>
      <c r="V113" s="2">
        <v>51452</v>
      </c>
      <c r="W113" s="25">
        <v>3.0000000000000001E-3</v>
      </c>
      <c r="X113" s="2">
        <v>1354</v>
      </c>
      <c r="Y113" s="2">
        <v>50752</v>
      </c>
      <c r="Z113" s="25">
        <v>3.0000000000000001E-3</v>
      </c>
      <c r="AA113" s="12">
        <v>1298.18</v>
      </c>
      <c r="AB113" s="2">
        <v>60986</v>
      </c>
      <c r="AC113" s="25">
        <v>3.0000000000000001E-3</v>
      </c>
      <c r="AD113" s="12">
        <v>1425.45</v>
      </c>
      <c r="AE113" s="25">
        <v>0.185</v>
      </c>
    </row>
    <row r="114" spans="1:31" x14ac:dyDescent="0.3">
      <c r="A114" t="s">
        <v>1694</v>
      </c>
      <c r="B114" s="2">
        <v>108</v>
      </c>
      <c r="C114" s="25">
        <v>7.3509392866866318E-3</v>
      </c>
      <c r="D114" s="2"/>
      <c r="E114" s="2">
        <v>138</v>
      </c>
      <c r="F114" s="25">
        <v>9.888220120378332E-3</v>
      </c>
      <c r="G114" s="12"/>
      <c r="H114" s="2">
        <v>110</v>
      </c>
      <c r="I114" s="25">
        <v>8.0515297906602248E-3</v>
      </c>
      <c r="J114" s="12"/>
      <c r="K114" s="25">
        <v>1.8518518518518601E-2</v>
      </c>
      <c r="L114" s="2">
        <v>1017</v>
      </c>
      <c r="M114" s="25">
        <v>1.8045993328128326E-2</v>
      </c>
      <c r="N114" s="2">
        <v>290.30303030303003</v>
      </c>
      <c r="O114" s="2">
        <v>1054</v>
      </c>
      <c r="P114" s="25">
        <v>1.9640361501909998E-2</v>
      </c>
      <c r="Q114" s="12">
        <v>136.969696969696</v>
      </c>
      <c r="R114" s="2">
        <v>1121</v>
      </c>
      <c r="S114" s="25">
        <v>1.9819660537482318E-2</v>
      </c>
      <c r="T114" s="12">
        <v>223.636368</v>
      </c>
      <c r="U114" s="25">
        <v>0.10226155358898721</v>
      </c>
      <c r="V114" s="2">
        <v>45880</v>
      </c>
      <c r="W114" s="25">
        <v>3.0000000000000001E-3</v>
      </c>
      <c r="X114" s="2">
        <v>1390</v>
      </c>
      <c r="Y114" s="2">
        <v>40700</v>
      </c>
      <c r="Z114" s="25">
        <v>2E-3</v>
      </c>
      <c r="AA114" s="12">
        <v>897.58</v>
      </c>
      <c r="AB114" s="2">
        <v>34224</v>
      </c>
      <c r="AC114" s="25">
        <v>2E-3</v>
      </c>
      <c r="AD114" s="12">
        <v>868.48</v>
      </c>
      <c r="AE114" s="25">
        <v>-0.254</v>
      </c>
    </row>
    <row r="115" spans="1:31" x14ac:dyDescent="0.3">
      <c r="A115" t="s">
        <v>1695</v>
      </c>
      <c r="B115" s="2">
        <v>637</v>
      </c>
      <c r="C115" s="25">
        <v>4.3356928940920227E-2</v>
      </c>
      <c r="D115" s="2"/>
      <c r="E115" s="2">
        <v>202</v>
      </c>
      <c r="F115" s="25">
        <v>1.4474061335626254E-2</v>
      </c>
      <c r="G115" s="12"/>
      <c r="H115" s="2">
        <v>38</v>
      </c>
      <c r="I115" s="25">
        <v>2.7814375640462584E-3</v>
      </c>
      <c r="J115" s="12"/>
      <c r="K115" s="25">
        <v>-0.94034536891679754</v>
      </c>
      <c r="L115" s="2">
        <v>916</v>
      </c>
      <c r="M115" s="25">
        <v>1.6253815033004472E-2</v>
      </c>
      <c r="N115" s="2">
        <v>233.333333333333</v>
      </c>
      <c r="O115" s="2">
        <v>493</v>
      </c>
      <c r="P115" s="25">
        <v>9.1866207025062888E-3</v>
      </c>
      <c r="Q115" s="12">
        <v>167.87878787878699</v>
      </c>
      <c r="R115" s="2">
        <v>149</v>
      </c>
      <c r="S115" s="25">
        <v>2.6343705799151342E-3</v>
      </c>
      <c r="T115" s="12">
        <v>60</v>
      </c>
      <c r="U115" s="25">
        <v>-0.8373362445414847</v>
      </c>
      <c r="V115" s="2">
        <v>834363</v>
      </c>
      <c r="W115" s="25">
        <v>5.0999999999999997E-2</v>
      </c>
      <c r="X115" s="2">
        <v>4459</v>
      </c>
      <c r="Y115" s="2">
        <v>881550</v>
      </c>
      <c r="Z115" s="25">
        <v>5.1999999999999998E-2</v>
      </c>
      <c r="AA115" s="12">
        <v>4419.3900000000003</v>
      </c>
      <c r="AB115" s="2">
        <v>843498</v>
      </c>
      <c r="AC115" s="25">
        <v>4.5999999999999999E-2</v>
      </c>
      <c r="AD115" s="12">
        <v>4044.85</v>
      </c>
      <c r="AE115" s="25">
        <v>1.0999999999999999E-2</v>
      </c>
    </row>
    <row r="116" spans="1:31" x14ac:dyDescent="0.3">
      <c r="A116" t="s">
        <v>1696</v>
      </c>
      <c r="B116" s="2">
        <v>618</v>
      </c>
      <c r="C116" s="25">
        <v>4.2063708140484615E-2</v>
      </c>
      <c r="D116" s="2"/>
      <c r="E116" s="2">
        <v>180</v>
      </c>
      <c r="F116" s="25">
        <v>1.2897678417884782E-2</v>
      </c>
      <c r="G116" s="12"/>
      <c r="H116" s="2">
        <v>38</v>
      </c>
      <c r="I116" s="25">
        <v>2.7814375640462584E-3</v>
      </c>
      <c r="J116" s="12"/>
      <c r="K116" s="25">
        <v>-0.93851132686084138</v>
      </c>
      <c r="L116" s="2">
        <v>855</v>
      </c>
      <c r="M116" s="25">
        <v>1.5171410320107886E-2</v>
      </c>
      <c r="N116" s="2">
        <v>229.09090909090901</v>
      </c>
      <c r="O116" s="2">
        <v>433</v>
      </c>
      <c r="P116" s="25">
        <v>8.0685735581850371E-3</v>
      </c>
      <c r="Q116" s="12">
        <v>163.636363636363</v>
      </c>
      <c r="R116" s="2">
        <v>149</v>
      </c>
      <c r="S116" s="25">
        <v>2.6343705799151342E-3</v>
      </c>
      <c r="T116" s="12">
        <v>60</v>
      </c>
      <c r="U116" s="25">
        <v>-0.82573099415204676</v>
      </c>
      <c r="V116" s="2">
        <v>621218</v>
      </c>
      <c r="W116" s="25">
        <v>3.7999999999999999E-2</v>
      </c>
      <c r="X116" s="2">
        <v>4339</v>
      </c>
      <c r="Y116" s="2">
        <v>612954</v>
      </c>
      <c r="Z116" s="25">
        <v>3.5999999999999997E-2</v>
      </c>
      <c r="AA116" s="12">
        <v>3844.24</v>
      </c>
      <c r="AB116" s="2">
        <v>525023</v>
      </c>
      <c r="AC116" s="25">
        <v>2.9000000000000001E-2</v>
      </c>
      <c r="AD116" s="12">
        <v>3417.58</v>
      </c>
      <c r="AE116" s="25">
        <v>-0.155</v>
      </c>
    </row>
    <row r="117" spans="1:31" x14ac:dyDescent="0.3">
      <c r="A117" t="s">
        <v>1697</v>
      </c>
      <c r="B117" s="2">
        <v>0</v>
      </c>
      <c r="C117" s="25">
        <v>0</v>
      </c>
      <c r="D117" s="2"/>
      <c r="E117" s="2">
        <v>0</v>
      </c>
      <c r="F117" s="25">
        <v>0</v>
      </c>
      <c r="G117" s="12"/>
      <c r="H117" s="2">
        <v>0</v>
      </c>
      <c r="I117" s="25" t="s">
        <v>2472</v>
      </c>
      <c r="J117" s="12"/>
      <c r="K117" s="25" t="s">
        <v>2472</v>
      </c>
      <c r="L117" s="2">
        <v>9</v>
      </c>
      <c r="M117" s="25">
        <v>1.5969905600113563E-4</v>
      </c>
      <c r="N117" s="2">
        <v>9.0909090909090899</v>
      </c>
      <c r="O117" s="2">
        <v>14</v>
      </c>
      <c r="P117" s="25">
        <v>2.608776670082922E-4</v>
      </c>
      <c r="Q117" s="12">
        <v>13.9393939393939</v>
      </c>
      <c r="R117" s="2">
        <v>0</v>
      </c>
      <c r="S117" s="25">
        <v>0</v>
      </c>
      <c r="T117" s="12">
        <v>18.787877999999999</v>
      </c>
      <c r="U117" s="25">
        <v>-1</v>
      </c>
      <c r="V117" s="2">
        <v>22738</v>
      </c>
      <c r="W117" s="25">
        <v>1E-3</v>
      </c>
      <c r="X117" s="2">
        <v>762</v>
      </c>
      <c r="Y117" s="2">
        <v>21392</v>
      </c>
      <c r="Z117" s="25">
        <v>1E-3</v>
      </c>
      <c r="AA117" s="12">
        <v>702.42</v>
      </c>
      <c r="AB117" s="2">
        <v>198976</v>
      </c>
      <c r="AC117" s="25">
        <v>1.0999999999999999E-2</v>
      </c>
      <c r="AD117" s="12">
        <v>2120.61</v>
      </c>
      <c r="AE117" s="25">
        <v>7.7510000000000003</v>
      </c>
    </row>
    <row r="118" spans="1:31" x14ac:dyDescent="0.3">
      <c r="A118" t="s">
        <v>1698</v>
      </c>
      <c r="B118" s="2">
        <v>0</v>
      </c>
      <c r="C118" s="25" t="s">
        <v>2472</v>
      </c>
      <c r="D118" s="2"/>
      <c r="E118" s="2">
        <v>0</v>
      </c>
      <c r="F118" s="25" t="s">
        <v>2472</v>
      </c>
      <c r="G118" s="12"/>
      <c r="H118" s="2">
        <v>0</v>
      </c>
      <c r="I118" s="25" t="s">
        <v>2472</v>
      </c>
      <c r="J118" s="12"/>
      <c r="K118" s="25" t="s">
        <v>2472</v>
      </c>
      <c r="L118" s="2">
        <v>0</v>
      </c>
      <c r="M118" s="25">
        <v>0</v>
      </c>
      <c r="N118" s="2">
        <v>80</v>
      </c>
      <c r="O118" s="2">
        <v>0</v>
      </c>
      <c r="P118" s="25">
        <v>0</v>
      </c>
      <c r="Q118" s="12">
        <v>16.969696969696901</v>
      </c>
      <c r="R118" s="2">
        <v>0</v>
      </c>
      <c r="S118" s="25">
        <v>0</v>
      </c>
      <c r="T118" s="12">
        <v>18.787877999999999</v>
      </c>
      <c r="U118" s="25"/>
      <c r="V118" s="2">
        <v>130197</v>
      </c>
      <c r="W118" s="25">
        <v>8.0000000000000002E-3</v>
      </c>
      <c r="X118" s="2">
        <v>1572</v>
      </c>
      <c r="Y118" s="2">
        <v>171619</v>
      </c>
      <c r="Z118" s="25">
        <v>0.01</v>
      </c>
      <c r="AA118" s="12">
        <v>1770.3</v>
      </c>
      <c r="AB118" s="2">
        <v>77897</v>
      </c>
      <c r="AC118" s="25">
        <v>4.0000000000000001E-3</v>
      </c>
      <c r="AD118" s="12">
        <v>1398.79</v>
      </c>
      <c r="AE118" s="25">
        <v>-0.40200000000000002</v>
      </c>
    </row>
    <row r="119" spans="1:31" x14ac:dyDescent="0.3">
      <c r="A119" t="s">
        <v>1699</v>
      </c>
      <c r="B119" s="2">
        <v>19</v>
      </c>
      <c r="C119" s="25">
        <v>1.2932208004356111E-3</v>
      </c>
      <c r="D119" s="2"/>
      <c r="E119" s="2">
        <v>0</v>
      </c>
      <c r="F119" s="25">
        <v>0</v>
      </c>
      <c r="G119" s="12"/>
      <c r="H119" s="2">
        <v>0</v>
      </c>
      <c r="I119" s="25" t="s">
        <v>2472</v>
      </c>
      <c r="J119" s="12"/>
      <c r="K119" s="25">
        <v>-1</v>
      </c>
      <c r="L119" s="2">
        <v>52</v>
      </c>
      <c r="M119" s="25">
        <v>9.2270565689545037E-4</v>
      </c>
      <c r="N119" s="2">
        <v>28.484848484848399</v>
      </c>
      <c r="O119" s="2">
        <v>24</v>
      </c>
      <c r="P119" s="25">
        <v>4.472188577285009E-4</v>
      </c>
      <c r="Q119" s="12">
        <v>16.969696969696901</v>
      </c>
      <c r="R119" s="2">
        <v>0</v>
      </c>
      <c r="S119" s="25">
        <v>0</v>
      </c>
      <c r="T119" s="12">
        <v>18.787877999999999</v>
      </c>
      <c r="U119" s="25">
        <v>-1</v>
      </c>
      <c r="V119" s="2">
        <v>54758</v>
      </c>
      <c r="W119" s="25">
        <v>3.0000000000000001E-3</v>
      </c>
      <c r="X119" s="2">
        <v>978</v>
      </c>
      <c r="Y119" s="2">
        <v>66945</v>
      </c>
      <c r="Z119" s="25">
        <v>4.0000000000000001E-3</v>
      </c>
      <c r="AA119" s="12">
        <v>1289.0899999999999</v>
      </c>
      <c r="AB119" s="2">
        <v>29447</v>
      </c>
      <c r="AC119" s="25">
        <v>2E-3</v>
      </c>
      <c r="AD119" s="12">
        <v>932.73</v>
      </c>
      <c r="AE119" s="25">
        <v>-0.46200000000000002</v>
      </c>
    </row>
    <row r="120" spans="1:31" x14ac:dyDescent="0.3">
      <c r="A120" t="s">
        <v>1448</v>
      </c>
      <c r="B120" s="2">
        <v>0</v>
      </c>
      <c r="C120" s="25" t="s">
        <v>2472</v>
      </c>
      <c r="D120" s="2"/>
      <c r="E120" s="2">
        <v>22</v>
      </c>
      <c r="F120" s="25" t="s">
        <v>2472</v>
      </c>
      <c r="G120" s="12"/>
      <c r="H120" s="2">
        <v>0</v>
      </c>
      <c r="I120" s="25" t="s">
        <v>2472</v>
      </c>
      <c r="J120" s="12"/>
      <c r="K120" s="25" t="s">
        <v>2472</v>
      </c>
      <c r="L120" s="2">
        <v>0</v>
      </c>
      <c r="M120" s="25">
        <v>0</v>
      </c>
      <c r="N120" s="2">
        <v>80</v>
      </c>
      <c r="O120" s="2">
        <v>22</v>
      </c>
      <c r="P120" s="25">
        <v>4.0995061958445917E-4</v>
      </c>
      <c r="Q120" s="12">
        <v>20.606060606060598</v>
      </c>
      <c r="R120" s="2">
        <v>0</v>
      </c>
      <c r="S120" s="25">
        <v>0</v>
      </c>
      <c r="T120" s="12">
        <v>18.787877999999999</v>
      </c>
      <c r="U120" s="25"/>
      <c r="V120" s="2">
        <v>5452</v>
      </c>
      <c r="W120" s="25">
        <v>0</v>
      </c>
      <c r="X120" s="2">
        <v>285</v>
      </c>
      <c r="Y120" s="2">
        <v>8640</v>
      </c>
      <c r="Z120" s="25">
        <v>1E-3</v>
      </c>
      <c r="AA120" s="12">
        <v>428.48</v>
      </c>
      <c r="AB120" s="2">
        <v>12155</v>
      </c>
      <c r="AC120" s="25">
        <v>1E-3</v>
      </c>
      <c r="AD120" s="12">
        <v>453.33</v>
      </c>
      <c r="AE120" s="25">
        <v>1.2290000000000001</v>
      </c>
    </row>
    <row r="121" spans="1:31" x14ac:dyDescent="0.3">
      <c r="A121" t="s">
        <v>1449</v>
      </c>
      <c r="B121" s="2">
        <v>0</v>
      </c>
      <c r="C121" s="25" t="s">
        <v>2472</v>
      </c>
      <c r="D121" s="2"/>
      <c r="E121" s="2">
        <v>0</v>
      </c>
      <c r="F121" s="25" t="s">
        <v>2472</v>
      </c>
      <c r="G121" s="12"/>
      <c r="H121" s="2">
        <v>0</v>
      </c>
      <c r="I121" s="25">
        <v>0</v>
      </c>
      <c r="J121" s="12"/>
      <c r="K121" s="25" t="s">
        <v>2472</v>
      </c>
      <c r="L121" s="2">
        <v>0</v>
      </c>
      <c r="M121" s="25">
        <v>0</v>
      </c>
      <c r="N121" s="2">
        <v>80</v>
      </c>
      <c r="O121" s="2">
        <v>0</v>
      </c>
      <c r="P121" s="25">
        <v>0</v>
      </c>
      <c r="Q121" s="12">
        <v>16.969696969696901</v>
      </c>
      <c r="R121" s="2">
        <v>1</v>
      </c>
      <c r="S121" s="25">
        <v>1.768033946251768E-5</v>
      </c>
      <c r="T121" s="12">
        <v>1.21212125</v>
      </c>
      <c r="U121" s="25"/>
      <c r="V121" s="2">
        <v>7341</v>
      </c>
      <c r="W121" s="25">
        <v>0</v>
      </c>
      <c r="X121" s="2">
        <v>407</v>
      </c>
      <c r="Y121" s="2">
        <v>9086</v>
      </c>
      <c r="Z121" s="25">
        <v>1E-3</v>
      </c>
      <c r="AA121" s="12">
        <v>405.45</v>
      </c>
      <c r="AB121" s="2">
        <v>36638</v>
      </c>
      <c r="AC121" s="25">
        <v>2E-3</v>
      </c>
      <c r="AD121" s="12">
        <v>947.88</v>
      </c>
      <c r="AE121" s="25">
        <v>3.9910000000000001</v>
      </c>
    </row>
    <row r="122" spans="1:31" x14ac:dyDescent="0.3">
      <c r="A122" t="s">
        <v>1450</v>
      </c>
      <c r="B122" s="2">
        <v>200</v>
      </c>
      <c r="C122" s="25">
        <v>1.3612850530901171E-2</v>
      </c>
      <c r="D122" s="2"/>
      <c r="E122" s="2">
        <v>124</v>
      </c>
      <c r="F122" s="25">
        <v>8.8850673545428482E-3</v>
      </c>
      <c r="G122" s="12"/>
      <c r="H122" s="2">
        <v>157</v>
      </c>
      <c r="I122" s="25">
        <v>1.1491728883033231E-2</v>
      </c>
      <c r="J122" s="12"/>
      <c r="K122" s="25">
        <v>-0.21499999999999997</v>
      </c>
      <c r="L122" s="2">
        <v>435</v>
      </c>
      <c r="M122" s="25">
        <v>7.7187877067215558E-3</v>
      </c>
      <c r="N122" s="2">
        <v>107.87878787878699</v>
      </c>
      <c r="O122" s="2">
        <v>296</v>
      </c>
      <c r="P122" s="25">
        <v>5.5156992453181779E-3</v>
      </c>
      <c r="Q122" s="12">
        <v>84.242424242424207</v>
      </c>
      <c r="R122" s="2">
        <v>214</v>
      </c>
      <c r="S122" s="25">
        <v>3.7835926449787836E-3</v>
      </c>
      <c r="T122" s="12">
        <v>89.090909999999994</v>
      </c>
      <c r="U122" s="25">
        <v>-0.50804597701149423</v>
      </c>
      <c r="V122" s="2">
        <v>54856</v>
      </c>
      <c r="W122" s="25">
        <v>3.0000000000000001E-3</v>
      </c>
      <c r="X122" s="2">
        <v>1179</v>
      </c>
      <c r="Y122" s="2">
        <v>59537</v>
      </c>
      <c r="Z122" s="25">
        <v>4.0000000000000001E-3</v>
      </c>
      <c r="AA122" s="12">
        <v>1263.03</v>
      </c>
      <c r="AB122" s="2">
        <v>52947</v>
      </c>
      <c r="AC122" s="25">
        <v>3.0000000000000001E-3</v>
      </c>
      <c r="AD122" s="12">
        <v>1136.97</v>
      </c>
      <c r="AE122" s="25">
        <v>-3.5000000000000003E-2</v>
      </c>
    </row>
    <row r="123" spans="1:31" x14ac:dyDescent="0.3">
      <c r="A123" t="s">
        <v>1451</v>
      </c>
      <c r="B123" s="2">
        <v>67</v>
      </c>
      <c r="C123" s="25">
        <v>4.5603049278518919E-3</v>
      </c>
      <c r="D123" s="2"/>
      <c r="E123" s="2">
        <v>36</v>
      </c>
      <c r="F123" s="25">
        <v>2.5795356835769563E-3</v>
      </c>
      <c r="G123" s="12"/>
      <c r="H123" s="2">
        <v>50</v>
      </c>
      <c r="I123" s="25">
        <v>3.6597862684819207E-3</v>
      </c>
      <c r="J123" s="12"/>
      <c r="K123" s="25">
        <v>-0.25373134328358204</v>
      </c>
      <c r="L123" s="2">
        <v>342</v>
      </c>
      <c r="M123" s="25">
        <v>6.0685641280431545E-3</v>
      </c>
      <c r="N123" s="2">
        <v>89.090909090909093</v>
      </c>
      <c r="O123" s="2">
        <v>175</v>
      </c>
      <c r="P123" s="25">
        <v>3.2609708376036524E-3</v>
      </c>
      <c r="Q123" s="12">
        <v>55.151515151515099</v>
      </c>
      <c r="R123" s="2">
        <v>290</v>
      </c>
      <c r="S123" s="25">
        <v>5.1272984441301274E-3</v>
      </c>
      <c r="T123" s="12">
        <v>80.606063800000001</v>
      </c>
      <c r="U123" s="25">
        <v>-0.15204678362573099</v>
      </c>
      <c r="V123" s="2">
        <v>152260</v>
      </c>
      <c r="W123" s="25">
        <v>8.9999999999999993E-3</v>
      </c>
      <c r="X123" s="2">
        <v>2015</v>
      </c>
      <c r="Y123" s="2">
        <v>188736</v>
      </c>
      <c r="Z123" s="25">
        <v>1.0999999999999999E-2</v>
      </c>
      <c r="AA123" s="12">
        <v>1796.97</v>
      </c>
      <c r="AB123" s="2">
        <v>153669</v>
      </c>
      <c r="AC123" s="25">
        <v>8.0000000000000002E-3</v>
      </c>
      <c r="AD123" s="12">
        <v>2127.27</v>
      </c>
      <c r="AE123" s="25">
        <v>8.9999999999999993E-3</v>
      </c>
    </row>
    <row r="124" spans="1:31" x14ac:dyDescent="0.3">
      <c r="A124" t="s">
        <v>1452</v>
      </c>
      <c r="B124" s="2">
        <v>676</v>
      </c>
      <c r="C124" s="25">
        <v>4.6011434794445957E-2</v>
      </c>
      <c r="D124" s="2"/>
      <c r="E124" s="2">
        <v>670</v>
      </c>
      <c r="F124" s="25">
        <v>4.8008025222126681E-2</v>
      </c>
      <c r="G124" s="12"/>
      <c r="H124" s="2">
        <v>351</v>
      </c>
      <c r="I124" s="25">
        <v>2.5691699604743084E-2</v>
      </c>
      <c r="J124" s="12"/>
      <c r="K124" s="25">
        <v>-0.48076923076923073</v>
      </c>
      <c r="L124" s="2">
        <v>1567</v>
      </c>
      <c r="M124" s="25">
        <v>2.7805380083753283E-2</v>
      </c>
      <c r="N124" s="2">
        <v>187.87878787878699</v>
      </c>
      <c r="O124" s="2">
        <v>1437</v>
      </c>
      <c r="P124" s="25">
        <v>2.677722910649399E-2</v>
      </c>
      <c r="Q124" s="12">
        <v>160</v>
      </c>
      <c r="R124" s="2">
        <v>1000</v>
      </c>
      <c r="S124" s="25">
        <v>1.768033946251768E-2</v>
      </c>
      <c r="T124" s="12">
        <v>190.30302399999999</v>
      </c>
      <c r="U124" s="25">
        <v>-0.36183790682833439</v>
      </c>
      <c r="V124" s="2">
        <v>450439</v>
      </c>
      <c r="W124" s="25">
        <v>2.8000000000000001E-2</v>
      </c>
      <c r="X124" s="2">
        <v>3590</v>
      </c>
      <c r="Y124" s="2">
        <v>458523</v>
      </c>
      <c r="Z124" s="25">
        <v>2.7E-2</v>
      </c>
      <c r="AA124" s="12">
        <v>3424.85</v>
      </c>
      <c r="AB124" s="2">
        <v>461980</v>
      </c>
      <c r="AC124" s="25">
        <v>2.5000000000000001E-2</v>
      </c>
      <c r="AD124" s="12">
        <v>3393.94</v>
      </c>
      <c r="AE124" s="25">
        <v>2.5999999999999999E-2</v>
      </c>
    </row>
    <row r="125" spans="1:31" x14ac:dyDescent="0.3">
      <c r="A125" t="s">
        <v>1454</v>
      </c>
      <c r="B125" s="2">
        <v>168</v>
      </c>
      <c r="C125" s="25">
        <v>1.1434794445956983E-2</v>
      </c>
      <c r="D125" s="2"/>
      <c r="E125" s="2">
        <v>169</v>
      </c>
      <c r="F125" s="25">
        <v>1.210948695901405E-2</v>
      </c>
      <c r="G125" s="12"/>
      <c r="H125" s="2">
        <v>120</v>
      </c>
      <c r="I125" s="25">
        <v>8.7834870443566099E-3</v>
      </c>
      <c r="J125" s="12"/>
      <c r="K125" s="25">
        <v>-0.2857142857142857</v>
      </c>
      <c r="L125" s="2">
        <v>609</v>
      </c>
      <c r="M125" s="25">
        <v>1.0806302789410178E-2</v>
      </c>
      <c r="N125" s="2">
        <v>123.636363636363</v>
      </c>
      <c r="O125" s="2">
        <v>430</v>
      </c>
      <c r="P125" s="25">
        <v>8.0126712009689748E-3</v>
      </c>
      <c r="Q125" s="12">
        <v>87.878787878787904</v>
      </c>
      <c r="R125" s="2">
        <v>469</v>
      </c>
      <c r="S125" s="25">
        <v>8.2920792079207925E-3</v>
      </c>
      <c r="T125" s="12">
        <v>115.151512</v>
      </c>
      <c r="U125" s="25">
        <v>-0.22988505747126436</v>
      </c>
      <c r="V125" s="2">
        <v>156290</v>
      </c>
      <c r="W125" s="25">
        <v>0.01</v>
      </c>
      <c r="X125" s="2">
        <v>1972</v>
      </c>
      <c r="Y125" s="2">
        <v>167658</v>
      </c>
      <c r="Z125" s="25">
        <v>0.01</v>
      </c>
      <c r="AA125" s="12">
        <v>2072.73</v>
      </c>
      <c r="AB125" s="2">
        <v>198331</v>
      </c>
      <c r="AC125" s="25">
        <v>1.0999999999999999E-2</v>
      </c>
      <c r="AD125" s="12">
        <v>2360</v>
      </c>
      <c r="AE125" s="25">
        <v>0.26900000000000002</v>
      </c>
    </row>
    <row r="126" spans="1:31" x14ac:dyDescent="0.3">
      <c r="A126" t="s">
        <v>1700</v>
      </c>
      <c r="B126" s="2">
        <v>977</v>
      </c>
      <c r="C126" s="25">
        <v>6.6498774843452221E-2</v>
      </c>
      <c r="D126" s="2"/>
      <c r="E126" s="2">
        <v>1030</v>
      </c>
      <c r="F126" s="25">
        <v>7.3803382057896244E-2</v>
      </c>
      <c r="G126" s="12"/>
      <c r="H126" s="2">
        <v>1267</v>
      </c>
      <c r="I126" s="25">
        <v>9.2738984043331876E-2</v>
      </c>
      <c r="J126" s="12"/>
      <c r="K126" s="25">
        <v>0.29682702149437046</v>
      </c>
      <c r="L126" s="2">
        <v>2015</v>
      </c>
      <c r="M126" s="25">
        <v>3.5754844204698703E-2</v>
      </c>
      <c r="N126" s="2">
        <v>229.09090909090901</v>
      </c>
      <c r="O126" s="2">
        <v>1734</v>
      </c>
      <c r="P126" s="25">
        <v>3.2311562470884188E-2</v>
      </c>
      <c r="Q126" s="12">
        <v>187.87878787878699</v>
      </c>
      <c r="R126" s="2">
        <v>2912</v>
      </c>
      <c r="S126" s="25">
        <v>5.1485148514851482E-2</v>
      </c>
      <c r="T126" s="12">
        <v>294.54544099999998</v>
      </c>
      <c r="U126" s="25">
        <v>0.44516129032258067</v>
      </c>
      <c r="V126" s="2">
        <v>805819</v>
      </c>
      <c r="W126" s="25">
        <v>0.05</v>
      </c>
      <c r="X126" s="2">
        <v>4420</v>
      </c>
      <c r="Y126" s="2">
        <v>900328</v>
      </c>
      <c r="Z126" s="25">
        <v>5.2999999999999999E-2</v>
      </c>
      <c r="AA126" s="12">
        <v>4250.3</v>
      </c>
      <c r="AB126" s="2">
        <v>1529697</v>
      </c>
      <c r="AC126" s="25">
        <v>8.4000000000000005E-2</v>
      </c>
      <c r="AD126" s="12">
        <v>8544.24</v>
      </c>
      <c r="AE126" s="25">
        <v>0.89800000000000002</v>
      </c>
    </row>
    <row r="127" spans="1:31" x14ac:dyDescent="0.3">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c r="AA127" s="16"/>
      <c r="AB127" s="16"/>
      <c r="AC127" s="16"/>
      <c r="AD127" s="16"/>
      <c r="AE127" s="16"/>
    </row>
    <row r="128" spans="1:31" x14ac:dyDescent="0.3">
      <c r="A128" s="103" t="s">
        <v>1701</v>
      </c>
      <c r="B128" s="103"/>
      <c r="C128" s="103"/>
      <c r="D128" s="103"/>
      <c r="E128" s="103"/>
      <c r="F128" s="103"/>
      <c r="G128" s="103"/>
      <c r="H128" s="103"/>
      <c r="I128" s="103"/>
      <c r="J128" s="103"/>
      <c r="K128" s="103"/>
      <c r="L128" s="103"/>
      <c r="M128" s="103"/>
      <c r="N128" s="103"/>
      <c r="O128" s="103"/>
      <c r="P128" s="103"/>
      <c r="Q128" s="103"/>
      <c r="R128" s="103"/>
      <c r="S128" s="103"/>
      <c r="T128" s="103"/>
      <c r="U128" s="103"/>
      <c r="V128" s="103"/>
      <c r="W128" s="103"/>
      <c r="X128" s="103"/>
      <c r="Y128" s="103"/>
      <c r="Z128" s="103"/>
      <c r="AA128" s="103"/>
      <c r="AB128" s="103"/>
      <c r="AC128" s="103"/>
      <c r="AD128" s="103"/>
      <c r="AE128" s="103"/>
    </row>
    <row r="129" spans="1:31" x14ac:dyDescent="0.3">
      <c r="B129" s="188"/>
      <c r="C129" s="188"/>
      <c r="D129" s="188"/>
      <c r="E129" s="188"/>
      <c r="F129" s="188"/>
      <c r="G129" s="188"/>
      <c r="H129" s="188"/>
      <c r="I129" s="188"/>
      <c r="J129" s="188"/>
      <c r="L129" s="188" t="s">
        <v>1649</v>
      </c>
      <c r="M129" s="188"/>
      <c r="N129" s="188" t="s">
        <v>1650</v>
      </c>
      <c r="O129" s="188" t="s">
        <v>1649</v>
      </c>
      <c r="P129" s="188"/>
      <c r="Q129" s="188" t="s">
        <v>1650</v>
      </c>
      <c r="R129" s="188" t="s">
        <v>1649</v>
      </c>
      <c r="S129" s="188"/>
      <c r="T129" s="188" t="s">
        <v>1650</v>
      </c>
      <c r="U129" t="s">
        <v>165</v>
      </c>
      <c r="V129" s="188" t="s">
        <v>1649</v>
      </c>
      <c r="W129" s="188"/>
      <c r="X129" s="188" t="s">
        <v>1650</v>
      </c>
      <c r="Y129" s="188" t="s">
        <v>1649</v>
      </c>
      <c r="Z129" s="188"/>
      <c r="AA129" s="188" t="s">
        <v>1650</v>
      </c>
      <c r="AB129" s="188" t="s">
        <v>1649</v>
      </c>
      <c r="AC129" s="188"/>
      <c r="AD129" s="188" t="s">
        <v>1650</v>
      </c>
      <c r="AE129" t="s">
        <v>165</v>
      </c>
    </row>
    <row r="130" spans="1:31" x14ac:dyDescent="0.3">
      <c r="A130" t="s">
        <v>167</v>
      </c>
      <c r="B130" s="2">
        <v>13715</v>
      </c>
      <c r="C130" s="25" t="s">
        <v>2472</v>
      </c>
      <c r="D130" s="2"/>
      <c r="E130" s="2">
        <v>12926</v>
      </c>
      <c r="F130" s="25" t="s">
        <v>2472</v>
      </c>
      <c r="G130" s="12"/>
      <c r="H130" s="2">
        <v>12395</v>
      </c>
      <c r="I130" s="25" t="s">
        <v>2472</v>
      </c>
      <c r="J130" s="12"/>
      <c r="K130" s="25">
        <v>-9.6244987240247881E-2</v>
      </c>
      <c r="L130" s="2">
        <v>54341</v>
      </c>
      <c r="M130" s="25" t="s">
        <v>165</v>
      </c>
      <c r="N130" s="2">
        <v>811.51515151515105</v>
      </c>
      <c r="O130" s="2">
        <v>51931</v>
      </c>
      <c r="P130" s="25" t="s">
        <v>165</v>
      </c>
      <c r="Q130" s="12">
        <v>743.030303030303</v>
      </c>
      <c r="R130" s="2">
        <v>53648</v>
      </c>
      <c r="S130" s="25" t="s">
        <v>165</v>
      </c>
      <c r="T130" s="12">
        <v>762.42425500000002</v>
      </c>
      <c r="U130" s="25">
        <v>-1.2752801751900038E-2</v>
      </c>
      <c r="V130" s="2">
        <v>15466086</v>
      </c>
      <c r="W130" s="25" t="s">
        <v>165</v>
      </c>
      <c r="X130" s="2">
        <v>11853</v>
      </c>
      <c r="Y130" s="2">
        <v>15968724</v>
      </c>
      <c r="Z130" s="25" t="s">
        <v>165</v>
      </c>
      <c r="AA130" s="12">
        <v>11384.24</v>
      </c>
      <c r="AB130" s="2">
        <v>16710195</v>
      </c>
      <c r="AC130" s="25" t="s">
        <v>165</v>
      </c>
      <c r="AD130" s="12">
        <v>15007.88</v>
      </c>
      <c r="AE130" s="25">
        <v>0.08</v>
      </c>
    </row>
    <row r="131" spans="1:31" x14ac:dyDescent="0.3">
      <c r="A131" t="s">
        <v>1477</v>
      </c>
      <c r="B131" s="2">
        <v>1051</v>
      </c>
      <c r="C131" s="25">
        <v>7.6631425446591322E-2</v>
      </c>
      <c r="D131" s="2"/>
      <c r="E131" s="2">
        <v>1178</v>
      </c>
      <c r="F131" s="25">
        <v>9.1134148228376913E-2</v>
      </c>
      <c r="G131" s="12"/>
      <c r="H131" s="2">
        <v>690</v>
      </c>
      <c r="I131" s="25">
        <v>5.5667607906413875E-2</v>
      </c>
      <c r="J131" s="12"/>
      <c r="K131" s="25">
        <v>-0.3434823977164605</v>
      </c>
      <c r="L131" s="2">
        <v>2727</v>
      </c>
      <c r="M131" s="25">
        <v>5.0183102997736519E-2</v>
      </c>
      <c r="N131" s="2">
        <v>228.48484848484799</v>
      </c>
      <c r="O131" s="2">
        <v>2989</v>
      </c>
      <c r="P131" s="25">
        <v>5.7557143132233153E-2</v>
      </c>
      <c r="Q131" s="12">
        <v>320</v>
      </c>
      <c r="R131" s="2">
        <v>2359</v>
      </c>
      <c r="S131" s="25">
        <v>4.3971816283924846E-2</v>
      </c>
      <c r="T131" s="12">
        <v>218.78787199999999</v>
      </c>
      <c r="U131" s="25">
        <v>-0.13494682801613495</v>
      </c>
      <c r="V131" s="2">
        <v>370123</v>
      </c>
      <c r="W131" s="25">
        <v>2.4E-2</v>
      </c>
      <c r="X131" s="2">
        <v>3264</v>
      </c>
      <c r="Y131" s="2">
        <v>319461</v>
      </c>
      <c r="Z131" s="25">
        <v>0.02</v>
      </c>
      <c r="AA131" s="12">
        <v>2753.94</v>
      </c>
      <c r="AB131" s="2">
        <v>303289</v>
      </c>
      <c r="AC131" s="25">
        <v>1.7999999999999999E-2</v>
      </c>
      <c r="AD131" s="12">
        <v>3125.45</v>
      </c>
      <c r="AE131" s="25">
        <v>-0.18099999999999999</v>
      </c>
    </row>
    <row r="132" spans="1:31" x14ac:dyDescent="0.3">
      <c r="A132" t="s">
        <v>1478</v>
      </c>
      <c r="B132" s="2">
        <v>1869</v>
      </c>
      <c r="C132" s="25">
        <v>0.13627415238789639</v>
      </c>
      <c r="D132" s="2"/>
      <c r="E132" s="2">
        <v>1649</v>
      </c>
      <c r="F132" s="25">
        <v>0.12757233482902677</v>
      </c>
      <c r="G132" s="12"/>
      <c r="H132" s="2">
        <v>1884</v>
      </c>
      <c r="I132" s="25">
        <v>0.15199677289229527</v>
      </c>
      <c r="J132" s="12"/>
      <c r="K132" s="25">
        <v>8.0256821829856051E-3</v>
      </c>
      <c r="L132" s="2">
        <v>7830</v>
      </c>
      <c r="M132" s="25">
        <v>0.14409009771627315</v>
      </c>
      <c r="N132" s="2">
        <v>398.18181818181802</v>
      </c>
      <c r="O132" s="2">
        <v>7872</v>
      </c>
      <c r="P132" s="25">
        <v>0.15158575802507174</v>
      </c>
      <c r="Q132" s="12">
        <v>363.636363636363</v>
      </c>
      <c r="R132" s="2">
        <v>8992</v>
      </c>
      <c r="S132" s="25">
        <v>0.16761109454220102</v>
      </c>
      <c r="T132" s="12">
        <v>493.33334400000001</v>
      </c>
      <c r="U132" s="25">
        <v>0.14840357598978288</v>
      </c>
      <c r="V132" s="2">
        <v>1396086</v>
      </c>
      <c r="W132" s="25">
        <v>0.09</v>
      </c>
      <c r="X132" s="2">
        <v>5716</v>
      </c>
      <c r="Y132" s="2">
        <v>1311080</v>
      </c>
      <c r="Z132" s="25">
        <v>8.2000000000000003E-2</v>
      </c>
      <c r="AA132" s="12">
        <v>4864.8500000000004</v>
      </c>
      <c r="AB132" s="2">
        <v>1229502</v>
      </c>
      <c r="AC132" s="25">
        <v>7.3999999999999996E-2</v>
      </c>
      <c r="AD132" s="12">
        <v>5622.42</v>
      </c>
      <c r="AE132" s="25">
        <v>-0.11899999999999999</v>
      </c>
    </row>
    <row r="133" spans="1:31" x14ac:dyDescent="0.3">
      <c r="A133" t="s">
        <v>1479</v>
      </c>
      <c r="B133" s="2">
        <v>3142</v>
      </c>
      <c r="C133" s="25">
        <v>0.22909223477943857</v>
      </c>
      <c r="D133" s="2"/>
      <c r="E133" s="2">
        <v>2247</v>
      </c>
      <c r="F133" s="25">
        <v>0.1738356800247563</v>
      </c>
      <c r="G133" s="12"/>
      <c r="H133" s="2">
        <v>1864</v>
      </c>
      <c r="I133" s="25">
        <v>0.15038321903993546</v>
      </c>
      <c r="J133" s="12"/>
      <c r="K133" s="25">
        <v>-0.40674729471674098</v>
      </c>
      <c r="L133" s="2">
        <v>10231</v>
      </c>
      <c r="M133" s="25">
        <v>0.18827404722033086</v>
      </c>
      <c r="N133" s="2">
        <v>518.18181818181802</v>
      </c>
      <c r="O133" s="2">
        <v>9983</v>
      </c>
      <c r="P133" s="25">
        <v>0.19223585141822802</v>
      </c>
      <c r="Q133" s="12">
        <v>473.33333333333297</v>
      </c>
      <c r="R133" s="2">
        <v>8386</v>
      </c>
      <c r="S133" s="25">
        <v>0.15631524008350731</v>
      </c>
      <c r="T133" s="12">
        <v>452.72726399999999</v>
      </c>
      <c r="U133" s="25">
        <v>-0.18033427817417652</v>
      </c>
      <c r="V133" s="2">
        <v>2130130</v>
      </c>
      <c r="W133" s="25">
        <v>0.13800000000000001</v>
      </c>
      <c r="X133" s="2">
        <v>6925</v>
      </c>
      <c r="Y133" s="2">
        <v>2094400</v>
      </c>
      <c r="Z133" s="25">
        <v>0.13100000000000001</v>
      </c>
      <c r="AA133" s="12">
        <v>7031.52</v>
      </c>
      <c r="AB133" s="2">
        <v>2024473</v>
      </c>
      <c r="AC133" s="25">
        <v>0.121</v>
      </c>
      <c r="AD133" s="12">
        <v>7891.52</v>
      </c>
      <c r="AE133" s="25">
        <v>-0.05</v>
      </c>
    </row>
    <row r="134" spans="1:31" x14ac:dyDescent="0.3">
      <c r="A134" t="s">
        <v>1480</v>
      </c>
      <c r="B134" s="2">
        <v>3004</v>
      </c>
      <c r="C134" s="25">
        <v>0.21903025884068539</v>
      </c>
      <c r="D134" s="2"/>
      <c r="E134" s="2">
        <v>2659</v>
      </c>
      <c r="F134" s="25">
        <v>0.20570942286863675</v>
      </c>
      <c r="G134" s="12"/>
      <c r="H134" s="2">
        <v>2270</v>
      </c>
      <c r="I134" s="25">
        <v>0.18313836224283986</v>
      </c>
      <c r="J134" s="12"/>
      <c r="K134" s="25">
        <v>-0.24434087882822908</v>
      </c>
      <c r="L134" s="2">
        <v>9555</v>
      </c>
      <c r="M134" s="25">
        <v>0.17583408476104598</v>
      </c>
      <c r="N134" s="2">
        <v>522.42424242424204</v>
      </c>
      <c r="O134" s="2">
        <v>8393</v>
      </c>
      <c r="P134" s="25">
        <v>0.16161830120737131</v>
      </c>
      <c r="Q134" s="12">
        <v>389.69696969696901</v>
      </c>
      <c r="R134" s="2">
        <v>7868</v>
      </c>
      <c r="S134" s="25">
        <v>0.14665970772442588</v>
      </c>
      <c r="T134" s="12">
        <v>421.81817599999999</v>
      </c>
      <c r="U134" s="25">
        <v>-0.17655677655677657</v>
      </c>
      <c r="V134" s="2">
        <v>2407067</v>
      </c>
      <c r="W134" s="25">
        <v>0.156</v>
      </c>
      <c r="X134" s="2">
        <v>6049</v>
      </c>
      <c r="Y134" s="2">
        <v>2443892</v>
      </c>
      <c r="Z134" s="25">
        <v>0.153</v>
      </c>
      <c r="AA134" s="12">
        <v>6315.15</v>
      </c>
      <c r="AB134" s="2">
        <v>2448694</v>
      </c>
      <c r="AC134" s="25">
        <v>0.14699999999999999</v>
      </c>
      <c r="AD134" s="12">
        <v>7811.52</v>
      </c>
      <c r="AE134" s="25">
        <v>1.7000000000000001E-2</v>
      </c>
    </row>
    <row r="135" spans="1:31" x14ac:dyDescent="0.3">
      <c r="A135" t="s">
        <v>1481</v>
      </c>
      <c r="B135" s="2">
        <v>2087</v>
      </c>
      <c r="C135" s="25">
        <v>0.15216915785636156</v>
      </c>
      <c r="D135" s="2"/>
      <c r="E135" s="2">
        <v>1680</v>
      </c>
      <c r="F135" s="25">
        <v>0.12997060188766826</v>
      </c>
      <c r="G135" s="12"/>
      <c r="H135" s="2">
        <v>1827</v>
      </c>
      <c r="I135" s="25">
        <v>0.14739814441306978</v>
      </c>
      <c r="J135" s="12"/>
      <c r="K135" s="25">
        <v>-0.12458073790129376</v>
      </c>
      <c r="L135" s="2">
        <v>7412</v>
      </c>
      <c r="M135" s="25">
        <v>0.13639793158020647</v>
      </c>
      <c r="N135" s="2">
        <v>438.18181818181802</v>
      </c>
      <c r="O135" s="2">
        <v>6009</v>
      </c>
      <c r="P135" s="25">
        <v>0.11571123221197357</v>
      </c>
      <c r="Q135" s="12">
        <v>305.45454545454498</v>
      </c>
      <c r="R135" s="2">
        <v>6061</v>
      </c>
      <c r="S135" s="25">
        <v>0.1129771846107963</v>
      </c>
      <c r="T135" s="12">
        <v>358.18182400000001</v>
      </c>
      <c r="U135" s="25">
        <v>-0.18227199136535349</v>
      </c>
      <c r="V135" s="2">
        <v>2265560</v>
      </c>
      <c r="W135" s="25">
        <v>0.14599999999999999</v>
      </c>
      <c r="X135" s="2">
        <v>7002</v>
      </c>
      <c r="Y135" s="2">
        <v>2338366</v>
      </c>
      <c r="Z135" s="25">
        <v>0.14599999999999999</v>
      </c>
      <c r="AA135" s="12">
        <v>6629.7</v>
      </c>
      <c r="AB135" s="2">
        <v>2347020</v>
      </c>
      <c r="AC135" s="25">
        <v>0.14000000000000001</v>
      </c>
      <c r="AD135" s="12">
        <v>9078.7900000000009</v>
      </c>
      <c r="AE135" s="25">
        <v>3.5999999999999997E-2</v>
      </c>
    </row>
    <row r="136" spans="1:31" x14ac:dyDescent="0.3">
      <c r="A136" t="s">
        <v>1482</v>
      </c>
      <c r="B136" s="2">
        <v>468</v>
      </c>
      <c r="C136" s="25">
        <v>3.4123222748815164E-2</v>
      </c>
      <c r="D136" s="2"/>
      <c r="E136" s="2">
        <v>489</v>
      </c>
      <c r="F136" s="25">
        <v>3.7830728763732016E-2</v>
      </c>
      <c r="G136" s="12"/>
      <c r="H136" s="2">
        <v>540</v>
      </c>
      <c r="I136" s="25">
        <v>4.3565954013715207E-2</v>
      </c>
      <c r="J136" s="12"/>
      <c r="K136" s="25">
        <v>0.15384615384615374</v>
      </c>
      <c r="L136" s="2">
        <v>2329</v>
      </c>
      <c r="M136" s="25">
        <v>4.285898308827589E-2</v>
      </c>
      <c r="N136" s="2">
        <v>231.51515151515099</v>
      </c>
      <c r="O136" s="2">
        <v>2620</v>
      </c>
      <c r="P136" s="25">
        <v>5.0451560724807921E-2</v>
      </c>
      <c r="Q136" s="12">
        <v>260</v>
      </c>
      <c r="R136" s="2">
        <v>3220</v>
      </c>
      <c r="S136" s="25">
        <v>6.0020876826722337E-2</v>
      </c>
      <c r="T136" s="12">
        <v>308.48486300000002</v>
      </c>
      <c r="U136" s="25">
        <v>0.38256762559038215</v>
      </c>
      <c r="V136" s="2">
        <v>869777</v>
      </c>
      <c r="W136" s="25">
        <v>5.6000000000000001E-2</v>
      </c>
      <c r="X136" s="2">
        <v>4245</v>
      </c>
      <c r="Y136" s="2">
        <v>926588</v>
      </c>
      <c r="Z136" s="25">
        <v>5.8000000000000003E-2</v>
      </c>
      <c r="AA136" s="12">
        <v>5012.7299999999996</v>
      </c>
      <c r="AB136" s="2">
        <v>1020417</v>
      </c>
      <c r="AC136" s="25">
        <v>6.0999999999999999E-2</v>
      </c>
      <c r="AD136" s="12">
        <v>5467.27</v>
      </c>
      <c r="AE136" s="25">
        <v>0.17299999999999999</v>
      </c>
    </row>
    <row r="137" spans="1:31" x14ac:dyDescent="0.3">
      <c r="A137" t="s">
        <v>1483</v>
      </c>
      <c r="B137" s="2">
        <v>570</v>
      </c>
      <c r="C137" s="25">
        <v>4.1560335399197956E-2</v>
      </c>
      <c r="D137" s="2"/>
      <c r="E137" s="2">
        <v>1029</v>
      </c>
      <c r="F137" s="25">
        <v>7.9606993656196806E-2</v>
      </c>
      <c r="G137" s="12"/>
      <c r="H137" s="2">
        <v>1323</v>
      </c>
      <c r="I137" s="25">
        <v>0.10673658733360226</v>
      </c>
      <c r="J137" s="12"/>
      <c r="K137" s="25">
        <v>1.3210526315789473</v>
      </c>
      <c r="L137" s="2">
        <v>4897</v>
      </c>
      <c r="M137" s="25">
        <v>9.0116118584494212E-2</v>
      </c>
      <c r="N137" s="2">
        <v>336.969696969697</v>
      </c>
      <c r="O137" s="2">
        <v>5167</v>
      </c>
      <c r="P137" s="25">
        <v>9.9497410024840652E-2</v>
      </c>
      <c r="Q137" s="12">
        <v>335.15151515151501</v>
      </c>
      <c r="R137" s="2">
        <v>6124</v>
      </c>
      <c r="S137" s="25">
        <v>0.11415150611392783</v>
      </c>
      <c r="T137" s="12">
        <v>437.57574499999998</v>
      </c>
      <c r="U137" s="25">
        <v>0.25056156830712684</v>
      </c>
      <c r="V137" s="2">
        <v>2265870</v>
      </c>
      <c r="W137" s="25">
        <v>0.14699999999999999</v>
      </c>
      <c r="X137" s="2">
        <v>7862</v>
      </c>
      <c r="Y137" s="2">
        <v>2402613</v>
      </c>
      <c r="Z137" s="25">
        <v>0.15</v>
      </c>
      <c r="AA137" s="12">
        <v>6822.42</v>
      </c>
      <c r="AB137" s="2">
        <v>2508520</v>
      </c>
      <c r="AC137" s="25">
        <v>0.15</v>
      </c>
      <c r="AD137" s="12">
        <v>6536.36</v>
      </c>
      <c r="AE137" s="25">
        <v>0.107</v>
      </c>
    </row>
    <row r="138" spans="1:31" x14ac:dyDescent="0.3">
      <c r="A138" t="s">
        <v>1484</v>
      </c>
      <c r="B138" s="2">
        <v>250</v>
      </c>
      <c r="C138" s="25">
        <v>1.8228217280349981E-2</v>
      </c>
      <c r="D138" s="2"/>
      <c r="E138" s="2">
        <v>353</v>
      </c>
      <c r="F138" s="25">
        <v>2.7309299087111247E-2</v>
      </c>
      <c r="G138" s="12"/>
      <c r="H138" s="2">
        <v>587</v>
      </c>
      <c r="I138" s="25">
        <v>4.7357805566760766E-2</v>
      </c>
      <c r="J138" s="12"/>
      <c r="K138" s="25">
        <v>1.3479999999999999</v>
      </c>
      <c r="L138" s="2">
        <v>1278</v>
      </c>
      <c r="M138" s="25">
        <v>2.3518153880127343E-2</v>
      </c>
      <c r="N138" s="2">
        <v>148.48484848484799</v>
      </c>
      <c r="O138" s="2">
        <v>1412</v>
      </c>
      <c r="P138" s="25">
        <v>2.7189925092911748E-2</v>
      </c>
      <c r="Q138" s="12">
        <v>181.81818181818099</v>
      </c>
      <c r="R138" s="2">
        <v>1752</v>
      </c>
      <c r="S138" s="25">
        <v>3.2657321801371902E-2</v>
      </c>
      <c r="T138" s="12">
        <v>248.484848</v>
      </c>
      <c r="U138" s="25">
        <v>0.37089201877934275</v>
      </c>
      <c r="V138" s="2">
        <v>392451</v>
      </c>
      <c r="W138" s="25">
        <v>2.5000000000000001E-2</v>
      </c>
      <c r="X138" s="2">
        <v>2810</v>
      </c>
      <c r="Y138" s="2">
        <v>407834</v>
      </c>
      <c r="Z138" s="25">
        <v>2.5999999999999999E-2</v>
      </c>
      <c r="AA138" s="12">
        <v>2946.06</v>
      </c>
      <c r="AB138" s="2">
        <v>471835</v>
      </c>
      <c r="AC138" s="25">
        <v>2.8000000000000001E-2</v>
      </c>
      <c r="AD138" s="12">
        <v>3608.48</v>
      </c>
      <c r="AE138" s="25">
        <v>0.20200000000000001</v>
      </c>
    </row>
    <row r="139" spans="1:31" x14ac:dyDescent="0.3">
      <c r="A139" t="s">
        <v>1485</v>
      </c>
      <c r="B139" s="2">
        <v>258</v>
      </c>
      <c r="C139" s="25">
        <v>1.881152023332118E-2</v>
      </c>
      <c r="D139" s="2"/>
      <c r="E139" s="2">
        <v>299</v>
      </c>
      <c r="F139" s="25">
        <v>2.3131672597864767E-2</v>
      </c>
      <c r="G139" s="12"/>
      <c r="H139" s="2">
        <v>297</v>
      </c>
      <c r="I139" s="25">
        <v>2.3961274707543379E-2</v>
      </c>
      <c r="J139" s="12"/>
      <c r="K139" s="25">
        <v>0.15116279069767447</v>
      </c>
      <c r="L139" s="2">
        <v>2165</v>
      </c>
      <c r="M139" s="25">
        <v>3.9841004030106181E-2</v>
      </c>
      <c r="N139" s="2">
        <v>280.60606060606</v>
      </c>
      <c r="O139" s="2">
        <v>1666</v>
      </c>
      <c r="P139" s="25">
        <v>3.208103059829389E-2</v>
      </c>
      <c r="Q139" s="12">
        <v>201.21212121212099</v>
      </c>
      <c r="R139" s="2">
        <v>1730</v>
      </c>
      <c r="S139" s="25">
        <v>3.2247241276468837E-2</v>
      </c>
      <c r="T139" s="12">
        <v>203.03030000000001</v>
      </c>
      <c r="U139" s="25">
        <v>-0.20092378752886836</v>
      </c>
      <c r="V139" s="2">
        <v>607961</v>
      </c>
      <c r="W139" s="25">
        <v>3.9E-2</v>
      </c>
      <c r="X139" s="2">
        <v>3521</v>
      </c>
      <c r="Y139" s="2">
        <v>657416</v>
      </c>
      <c r="Z139" s="25">
        <v>4.1000000000000002E-2</v>
      </c>
      <c r="AA139" s="12">
        <v>3520.61</v>
      </c>
      <c r="AB139" s="2">
        <v>728996</v>
      </c>
      <c r="AC139" s="25">
        <v>4.3999999999999997E-2</v>
      </c>
      <c r="AD139" s="12">
        <v>3690.3</v>
      </c>
      <c r="AE139" s="25">
        <v>0.19900000000000001</v>
      </c>
    </row>
    <row r="140" spans="1:31" x14ac:dyDescent="0.3">
      <c r="A140" t="s">
        <v>1486</v>
      </c>
      <c r="B140" s="2">
        <v>592</v>
      </c>
      <c r="C140" s="25">
        <v>4.3164418519868783E-2</v>
      </c>
      <c r="D140" s="2"/>
      <c r="E140" s="2">
        <v>690</v>
      </c>
      <c r="F140" s="25">
        <v>5.3380782918149468E-2</v>
      </c>
      <c r="G140" s="12"/>
      <c r="H140" s="2">
        <v>577</v>
      </c>
      <c r="I140" s="25">
        <v>4.6551028640580881E-2</v>
      </c>
      <c r="J140" s="12"/>
      <c r="K140" s="25">
        <v>-2.5337837837837829E-2</v>
      </c>
      <c r="L140" s="2">
        <v>3751</v>
      </c>
      <c r="M140" s="25">
        <v>6.9027069799966881E-2</v>
      </c>
      <c r="N140" s="2">
        <v>292.72727272727201</v>
      </c>
      <c r="O140" s="2">
        <v>3099</v>
      </c>
      <c r="P140" s="25">
        <v>5.9675338429839596E-2</v>
      </c>
      <c r="Q140" s="12">
        <v>231.51515151515099</v>
      </c>
      <c r="R140" s="2">
        <v>3870</v>
      </c>
      <c r="S140" s="25">
        <v>7.2136892335222191E-2</v>
      </c>
      <c r="T140" s="12">
        <v>330.90910000000002</v>
      </c>
      <c r="U140" s="25">
        <v>3.1724873367102106E-2</v>
      </c>
      <c r="V140" s="2">
        <v>1219928</v>
      </c>
      <c r="W140" s="25">
        <v>7.9000000000000001E-2</v>
      </c>
      <c r="X140" s="2">
        <v>5132</v>
      </c>
      <c r="Y140" s="2">
        <v>1334626</v>
      </c>
      <c r="Z140" s="25">
        <v>8.4000000000000005E-2</v>
      </c>
      <c r="AA140" s="12">
        <v>5736.36</v>
      </c>
      <c r="AB140" s="2">
        <v>1509607</v>
      </c>
      <c r="AC140" s="25">
        <v>0.09</v>
      </c>
      <c r="AD140" s="12">
        <v>7228.49</v>
      </c>
      <c r="AE140" s="25">
        <v>0.23699999999999999</v>
      </c>
    </row>
    <row r="141" spans="1:31" x14ac:dyDescent="0.3">
      <c r="A141" t="s">
        <v>1487</v>
      </c>
      <c r="B141" s="2">
        <v>175</v>
      </c>
      <c r="C141" s="25">
        <v>1.275975209624498E-2</v>
      </c>
      <c r="D141" s="2"/>
      <c r="E141" s="2">
        <v>445</v>
      </c>
      <c r="F141" s="25">
        <v>3.4426736809531198E-2</v>
      </c>
      <c r="G141" s="12"/>
      <c r="H141" s="2">
        <v>340</v>
      </c>
      <c r="I141" s="25">
        <v>2.7430415490116999E-2</v>
      </c>
      <c r="J141" s="12"/>
      <c r="K141" s="25">
        <v>0.94285714285714284</v>
      </c>
      <c r="L141" s="2">
        <v>1499</v>
      </c>
      <c r="M141" s="25">
        <v>2.7585064684124326E-2</v>
      </c>
      <c r="N141" s="2">
        <v>283.030303030303</v>
      </c>
      <c r="O141" s="2">
        <v>1960</v>
      </c>
      <c r="P141" s="25">
        <v>3.7742388939169286E-2</v>
      </c>
      <c r="Q141" s="12">
        <v>205.45454545454501</v>
      </c>
      <c r="R141" s="2">
        <v>2001</v>
      </c>
      <c r="S141" s="25">
        <v>3.7298687742320313E-2</v>
      </c>
      <c r="T141" s="12">
        <v>263.03030000000001</v>
      </c>
      <c r="U141" s="25">
        <v>0.33488992661774514</v>
      </c>
      <c r="V141" s="2">
        <v>1068206</v>
      </c>
      <c r="W141" s="25">
        <v>6.9000000000000006E-2</v>
      </c>
      <c r="X141" s="2">
        <v>5195</v>
      </c>
      <c r="Y141" s="2">
        <v>1190930</v>
      </c>
      <c r="Z141" s="25">
        <v>7.4999999999999997E-2</v>
      </c>
      <c r="AA141" s="12">
        <v>4949.09</v>
      </c>
      <c r="AB141" s="2">
        <v>1404642</v>
      </c>
      <c r="AC141" s="25">
        <v>8.4000000000000005E-2</v>
      </c>
      <c r="AD141" s="12">
        <v>4966.67</v>
      </c>
      <c r="AE141" s="25">
        <v>0.315</v>
      </c>
    </row>
    <row r="142" spans="1:31" x14ac:dyDescent="0.3">
      <c r="A142" t="s">
        <v>1488</v>
      </c>
      <c r="B142" s="2">
        <v>249</v>
      </c>
      <c r="C142" s="25">
        <v>1.8155304411228583E-2</v>
      </c>
      <c r="D142" s="2"/>
      <c r="E142" s="2">
        <v>208</v>
      </c>
      <c r="F142" s="25">
        <v>1.6091598328949405E-2</v>
      </c>
      <c r="G142" s="12"/>
      <c r="H142" s="2">
        <v>196</v>
      </c>
      <c r="I142" s="25">
        <v>1.5812827753126261E-2</v>
      </c>
      <c r="J142" s="12"/>
      <c r="K142" s="25">
        <v>-0.21285140562248994</v>
      </c>
      <c r="L142" s="2">
        <v>667</v>
      </c>
      <c r="M142" s="25">
        <v>1.2274341657312159E-2</v>
      </c>
      <c r="N142" s="2">
        <v>100.60606060606</v>
      </c>
      <c r="O142" s="2">
        <v>761</v>
      </c>
      <c r="P142" s="25">
        <v>1.4654060195259094E-2</v>
      </c>
      <c r="Q142" s="12">
        <v>132.12121212121201</v>
      </c>
      <c r="R142" s="2">
        <v>1285</v>
      </c>
      <c r="S142" s="25">
        <v>2.3952430659111245E-2</v>
      </c>
      <c r="T142" s="12">
        <v>243.636368</v>
      </c>
      <c r="U142" s="25">
        <v>0.92653673163418293</v>
      </c>
      <c r="V142" s="2">
        <v>472927</v>
      </c>
      <c r="W142" s="25">
        <v>3.1E-2</v>
      </c>
      <c r="X142" s="2">
        <v>3328</v>
      </c>
      <c r="Y142" s="2">
        <v>541518</v>
      </c>
      <c r="Z142" s="25">
        <v>3.4000000000000002E-2</v>
      </c>
      <c r="AA142" s="12">
        <v>3535.76</v>
      </c>
      <c r="AB142" s="2">
        <v>713200</v>
      </c>
      <c r="AC142" s="25">
        <v>4.2999999999999997E-2</v>
      </c>
      <c r="AD142" s="12">
        <v>4106.67</v>
      </c>
      <c r="AE142" s="25">
        <v>0.50800000000000001</v>
      </c>
    </row>
    <row r="143" spans="1:31" x14ac:dyDescent="0.3">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c r="AA143" s="16"/>
      <c r="AB143" s="16"/>
      <c r="AC143" s="16"/>
      <c r="AD143" s="16"/>
      <c r="AE143" s="16"/>
    </row>
    <row r="144" spans="1:31" x14ac:dyDescent="0.3">
      <c r="A144" s="103" t="s">
        <v>1702</v>
      </c>
      <c r="B144" s="103"/>
      <c r="C144" s="103"/>
      <c r="D144" s="103"/>
      <c r="E144" s="103"/>
      <c r="F144" s="103"/>
      <c r="G144" s="103"/>
      <c r="H144" s="103"/>
      <c r="I144" s="103"/>
      <c r="J144" s="103"/>
      <c r="K144" s="103"/>
      <c r="L144" s="103"/>
      <c r="M144" s="103"/>
      <c r="N144" s="103"/>
      <c r="O144" s="103"/>
      <c r="P144" s="103"/>
      <c r="Q144" s="103"/>
      <c r="R144" s="103"/>
      <c r="S144" s="103"/>
      <c r="T144" s="103"/>
      <c r="U144" s="103"/>
      <c r="V144" s="103"/>
      <c r="W144" s="103"/>
      <c r="X144" s="103"/>
      <c r="Y144" s="103"/>
      <c r="Z144" s="103"/>
      <c r="AA144" s="103"/>
      <c r="AB144" s="103"/>
      <c r="AC144" s="103"/>
      <c r="AD144" s="103"/>
      <c r="AE144" s="103"/>
    </row>
    <row r="145" spans="1:31" x14ac:dyDescent="0.3">
      <c r="B145" s="188"/>
      <c r="C145" s="188"/>
      <c r="D145" s="188"/>
      <c r="E145" s="188"/>
      <c r="F145" s="188"/>
      <c r="G145" s="188"/>
      <c r="H145" s="188"/>
      <c r="I145" s="188"/>
      <c r="J145" s="188"/>
      <c r="L145" s="188" t="s">
        <v>1649</v>
      </c>
      <c r="M145" s="188"/>
      <c r="N145" s="188" t="s">
        <v>1650</v>
      </c>
      <c r="O145" s="188" t="s">
        <v>1649</v>
      </c>
      <c r="P145" s="188"/>
      <c r="Q145" s="188" t="s">
        <v>1650</v>
      </c>
      <c r="R145" s="188" t="s">
        <v>1649</v>
      </c>
      <c r="S145" s="188"/>
      <c r="T145" s="188" t="s">
        <v>1650</v>
      </c>
      <c r="U145" t="s">
        <v>165</v>
      </c>
      <c r="V145" s="188" t="s">
        <v>1649</v>
      </c>
      <c r="W145" s="188"/>
      <c r="X145" s="188" t="s">
        <v>1650</v>
      </c>
      <c r="Y145" s="188" t="s">
        <v>1649</v>
      </c>
      <c r="Z145" s="188"/>
      <c r="AA145" s="188" t="s">
        <v>1650</v>
      </c>
      <c r="AB145" s="188" t="s">
        <v>1649</v>
      </c>
      <c r="AC145" s="188"/>
      <c r="AD145" s="188" t="s">
        <v>1650</v>
      </c>
      <c r="AE145" t="s">
        <v>165</v>
      </c>
    </row>
    <row r="146" spans="1:31" x14ac:dyDescent="0.3">
      <c r="A146" t="s">
        <v>167</v>
      </c>
      <c r="B146" s="2">
        <v>9246</v>
      </c>
      <c r="C146" s="25" t="s">
        <v>2472</v>
      </c>
      <c r="D146" s="2"/>
      <c r="E146" s="2">
        <v>9779</v>
      </c>
      <c r="F146" s="25" t="s">
        <v>2472</v>
      </c>
      <c r="G146" s="12"/>
      <c r="H146" s="2">
        <v>9244</v>
      </c>
      <c r="I146" s="25" t="s">
        <v>2472</v>
      </c>
      <c r="J146" s="12"/>
      <c r="K146" s="25">
        <v>-2.1630975556996557E-4</v>
      </c>
      <c r="L146" s="2">
        <v>40606</v>
      </c>
      <c r="M146" s="25" t="s">
        <v>165</v>
      </c>
      <c r="N146" s="2">
        <v>450.30303030303003</v>
      </c>
      <c r="O146" s="2">
        <v>41554</v>
      </c>
      <c r="P146" s="25" t="s">
        <v>165</v>
      </c>
      <c r="Q146" s="12">
        <v>340</v>
      </c>
      <c r="R146" s="2">
        <v>43604</v>
      </c>
      <c r="S146" s="25" t="s">
        <v>165</v>
      </c>
      <c r="T146" s="12">
        <v>256.36364700000001</v>
      </c>
      <c r="U146" s="25">
        <v>7.3831453479781317E-2</v>
      </c>
      <c r="V146" s="2">
        <v>12392852</v>
      </c>
      <c r="W146" s="25" t="s">
        <v>165</v>
      </c>
      <c r="X146" s="2">
        <v>13533</v>
      </c>
      <c r="Y146" s="2">
        <v>12717801</v>
      </c>
      <c r="Z146" s="25" t="s">
        <v>165</v>
      </c>
      <c r="AA146" s="12">
        <v>11122.42</v>
      </c>
      <c r="AB146" s="2">
        <v>13103114</v>
      </c>
      <c r="AC146" s="25" t="s">
        <v>165</v>
      </c>
      <c r="AD146" s="12">
        <v>11237.58</v>
      </c>
      <c r="AE146" s="25">
        <v>5.7000000000000002E-2</v>
      </c>
    </row>
    <row r="147" spans="1:31" x14ac:dyDescent="0.3">
      <c r="A147" t="s">
        <v>1703</v>
      </c>
      <c r="B147" s="2">
        <v>697</v>
      </c>
      <c r="C147" s="25">
        <v>7.5383949816136733E-2</v>
      </c>
      <c r="D147" s="2"/>
      <c r="E147" s="2">
        <v>687</v>
      </c>
      <c r="F147" s="25">
        <v>7.0252582063605684E-2</v>
      </c>
      <c r="G147" s="12"/>
      <c r="H147" s="2">
        <v>781</v>
      </c>
      <c r="I147" s="25">
        <v>8.4487234963219388E-2</v>
      </c>
      <c r="J147" s="12"/>
      <c r="K147" s="25">
        <v>0.12051649928263997</v>
      </c>
      <c r="L147" s="2">
        <v>3059</v>
      </c>
      <c r="M147" s="25">
        <v>7.5333694527902284E-2</v>
      </c>
      <c r="N147" s="2">
        <v>252.72727272727201</v>
      </c>
      <c r="O147" s="2">
        <v>2685</v>
      </c>
      <c r="P147" s="25">
        <v>6.4614718198007418E-2</v>
      </c>
      <c r="Q147" s="12">
        <v>203.636363636363</v>
      </c>
      <c r="R147" s="2">
        <v>3031</v>
      </c>
      <c r="S147" s="25">
        <v>6.9511971378772588E-2</v>
      </c>
      <c r="T147" s="12">
        <v>251.515152</v>
      </c>
      <c r="U147" s="25">
        <v>-9.1533180778032037E-3</v>
      </c>
      <c r="V147" s="2">
        <v>643966</v>
      </c>
      <c r="W147" s="25">
        <v>5.1999999999999998E-2</v>
      </c>
      <c r="X147" s="2">
        <v>3148</v>
      </c>
      <c r="Y147" s="2">
        <v>701750</v>
      </c>
      <c r="Z147" s="25">
        <v>5.5E-2</v>
      </c>
      <c r="AA147" s="12">
        <v>3423.64</v>
      </c>
      <c r="AB147" s="2">
        <v>720301</v>
      </c>
      <c r="AC147" s="25">
        <v>5.5E-2</v>
      </c>
      <c r="AD147" s="12">
        <v>3966.67</v>
      </c>
      <c r="AE147" s="25">
        <v>0.11899999999999999</v>
      </c>
    </row>
    <row r="148" spans="1:31" x14ac:dyDescent="0.3">
      <c r="A148" t="s">
        <v>1704</v>
      </c>
      <c r="B148" s="2">
        <v>349</v>
      </c>
      <c r="C148" s="25">
        <v>3.774605234696083E-2</v>
      </c>
      <c r="D148" s="2"/>
      <c r="E148" s="2">
        <v>312</v>
      </c>
      <c r="F148" s="25">
        <v>3.190510277124449E-2</v>
      </c>
      <c r="G148" s="12"/>
      <c r="H148" s="2">
        <v>131</v>
      </c>
      <c r="I148" s="25">
        <v>1.417135439203809E-2</v>
      </c>
      <c r="J148" s="12"/>
      <c r="K148" s="25">
        <v>-0.62464183381088823</v>
      </c>
      <c r="L148" s="2">
        <v>1535</v>
      </c>
      <c r="M148" s="25">
        <v>3.7802295227306312E-2</v>
      </c>
      <c r="N148" s="2">
        <v>150.90909090909</v>
      </c>
      <c r="O148" s="2">
        <v>1114</v>
      </c>
      <c r="P148" s="25">
        <v>2.6808490157385571E-2</v>
      </c>
      <c r="Q148" s="12">
        <v>150.90909090909</v>
      </c>
      <c r="R148" s="2">
        <v>722</v>
      </c>
      <c r="S148" s="25">
        <v>1.6558113934501423E-2</v>
      </c>
      <c r="T148" s="12">
        <v>138.78787199999999</v>
      </c>
      <c r="U148" s="25">
        <v>-0.52964169381107495</v>
      </c>
      <c r="V148" s="2">
        <v>203689</v>
      </c>
      <c r="W148" s="25">
        <v>1.6E-2</v>
      </c>
      <c r="X148" s="2">
        <v>1814</v>
      </c>
      <c r="Y148" s="2">
        <v>205618</v>
      </c>
      <c r="Z148" s="25">
        <v>1.6E-2</v>
      </c>
      <c r="AA148" s="12">
        <v>1889.7</v>
      </c>
      <c r="AB148" s="2">
        <v>174183</v>
      </c>
      <c r="AC148" s="25">
        <v>1.2999999999999999E-2</v>
      </c>
      <c r="AD148" s="12">
        <v>2183.0300000000002</v>
      </c>
      <c r="AE148" s="25">
        <v>-0.14499999999999999</v>
      </c>
    </row>
    <row r="149" spans="1:31" x14ac:dyDescent="0.3">
      <c r="A149" t="s">
        <v>1705</v>
      </c>
      <c r="B149" s="2">
        <v>129</v>
      </c>
      <c r="C149" s="25">
        <v>1.3951979234263466E-2</v>
      </c>
      <c r="D149" s="2"/>
      <c r="E149" s="2">
        <v>197</v>
      </c>
      <c r="F149" s="25">
        <v>2.0145209121587068E-2</v>
      </c>
      <c r="G149" s="12"/>
      <c r="H149" s="2">
        <v>55</v>
      </c>
      <c r="I149" s="25">
        <v>5.9498052790999565E-3</v>
      </c>
      <c r="J149" s="12"/>
      <c r="K149" s="25">
        <v>-0.5736434108527132</v>
      </c>
      <c r="L149" s="2">
        <v>521</v>
      </c>
      <c r="M149" s="25">
        <v>1.2830616165098754E-2</v>
      </c>
      <c r="N149" s="2">
        <v>95.151515151515099</v>
      </c>
      <c r="O149" s="2">
        <v>492</v>
      </c>
      <c r="P149" s="25">
        <v>1.184001540164605E-2</v>
      </c>
      <c r="Q149" s="12">
        <v>101.212121212121</v>
      </c>
      <c r="R149" s="2">
        <v>340</v>
      </c>
      <c r="S149" s="25">
        <v>7.7974497752499768E-3</v>
      </c>
      <c r="T149" s="12">
        <v>89.090909999999994</v>
      </c>
      <c r="U149" s="25">
        <v>-0.34740882917466409</v>
      </c>
      <c r="V149" s="2">
        <v>53631</v>
      </c>
      <c r="W149" s="25">
        <v>4.0000000000000001E-3</v>
      </c>
      <c r="X149" s="2">
        <v>890</v>
      </c>
      <c r="Y149" s="2">
        <v>48050</v>
      </c>
      <c r="Z149" s="25">
        <v>4.0000000000000001E-3</v>
      </c>
      <c r="AA149" s="12">
        <v>923.64</v>
      </c>
      <c r="AB149" s="2">
        <v>42163</v>
      </c>
      <c r="AC149" s="25">
        <v>3.0000000000000001E-3</v>
      </c>
      <c r="AD149" s="12">
        <v>1046.67</v>
      </c>
      <c r="AE149" s="25">
        <v>-0.214</v>
      </c>
    </row>
    <row r="150" spans="1:31" x14ac:dyDescent="0.3">
      <c r="A150" t="s">
        <v>1706</v>
      </c>
      <c r="B150" s="2">
        <v>220</v>
      </c>
      <c r="C150" s="25">
        <v>2.3794073112697392E-2</v>
      </c>
      <c r="D150" s="2"/>
      <c r="E150" s="2">
        <v>115</v>
      </c>
      <c r="F150" s="25">
        <v>1.1759893649657429E-2</v>
      </c>
      <c r="G150" s="12"/>
      <c r="H150" s="2">
        <v>76</v>
      </c>
      <c r="I150" s="25">
        <v>8.2215491129381223E-3</v>
      </c>
      <c r="J150" s="12"/>
      <c r="K150" s="25">
        <v>-0.65454545454545454</v>
      </c>
      <c r="L150" s="2">
        <v>1014</v>
      </c>
      <c r="M150" s="25">
        <v>2.4971679062207555E-2</v>
      </c>
      <c r="N150" s="2">
        <v>137.575757575757</v>
      </c>
      <c r="O150" s="2">
        <v>622</v>
      </c>
      <c r="P150" s="25">
        <v>1.496847475573952E-2</v>
      </c>
      <c r="Q150" s="12">
        <v>101.212121212121</v>
      </c>
      <c r="R150" s="2">
        <v>382</v>
      </c>
      <c r="S150" s="25">
        <v>8.760664159251445E-3</v>
      </c>
      <c r="T150" s="12">
        <v>92.121215800000002</v>
      </c>
      <c r="U150" s="25">
        <v>-0.62327416173570016</v>
      </c>
      <c r="V150" s="2">
        <v>150058</v>
      </c>
      <c r="W150" s="25">
        <v>1.2E-2</v>
      </c>
      <c r="X150" s="2">
        <v>1699</v>
      </c>
      <c r="Y150" s="2">
        <v>157568</v>
      </c>
      <c r="Z150" s="25">
        <v>1.2E-2</v>
      </c>
      <c r="AA150" s="12">
        <v>1599.39</v>
      </c>
      <c r="AB150" s="2">
        <v>132020</v>
      </c>
      <c r="AC150" s="25">
        <v>0.01</v>
      </c>
      <c r="AD150" s="12">
        <v>1887.88</v>
      </c>
      <c r="AE150" s="25">
        <v>-0.12</v>
      </c>
    </row>
    <row r="151" spans="1:31" x14ac:dyDescent="0.3">
      <c r="A151" t="s">
        <v>1707</v>
      </c>
      <c r="B151" s="2">
        <v>348</v>
      </c>
      <c r="C151" s="25">
        <v>3.7637897469175861E-2</v>
      </c>
      <c r="D151" s="2"/>
      <c r="E151" s="2">
        <v>375</v>
      </c>
      <c r="F151" s="25">
        <v>3.8347479292361167E-2</v>
      </c>
      <c r="G151" s="12"/>
      <c r="H151" s="2">
        <v>650</v>
      </c>
      <c r="I151" s="25">
        <v>7.0315880571181308E-2</v>
      </c>
      <c r="J151" s="12"/>
      <c r="K151" s="25">
        <v>0.86781609195402298</v>
      </c>
      <c r="L151" s="2">
        <v>1524</v>
      </c>
      <c r="M151" s="25">
        <v>3.7531399300595972E-2</v>
      </c>
      <c r="N151" s="2">
        <v>173.333333333333</v>
      </c>
      <c r="O151" s="2">
        <v>1571</v>
      </c>
      <c r="P151" s="25">
        <v>3.7806228040621843E-2</v>
      </c>
      <c r="Q151" s="12">
        <v>163.636363636363</v>
      </c>
      <c r="R151" s="2">
        <v>2309</v>
      </c>
      <c r="S151" s="25">
        <v>5.2953857444271168E-2</v>
      </c>
      <c r="T151" s="12">
        <v>213.33332799999999</v>
      </c>
      <c r="U151" s="25">
        <v>0.51509186351706038</v>
      </c>
      <c r="V151" s="2">
        <v>440277</v>
      </c>
      <c r="W151" s="25">
        <v>3.5999999999999997E-2</v>
      </c>
      <c r="X151" s="2">
        <v>2787</v>
      </c>
      <c r="Y151" s="2">
        <v>496132</v>
      </c>
      <c r="Z151" s="25">
        <v>3.9E-2</v>
      </c>
      <c r="AA151" s="12">
        <v>2774.55</v>
      </c>
      <c r="AB151" s="2">
        <v>546118</v>
      </c>
      <c r="AC151" s="25">
        <v>4.2000000000000003E-2</v>
      </c>
      <c r="AD151" s="12">
        <v>3544.85</v>
      </c>
      <c r="AE151" s="25">
        <v>0.24</v>
      </c>
    </row>
    <row r="152" spans="1:31" x14ac:dyDescent="0.3">
      <c r="A152" t="s">
        <v>1708</v>
      </c>
      <c r="B152" s="2">
        <v>8549</v>
      </c>
      <c r="C152" s="25">
        <v>0.92461605018386328</v>
      </c>
      <c r="D152" s="2"/>
      <c r="E152" s="2">
        <v>9092</v>
      </c>
      <c r="F152" s="25">
        <v>0.92974741793639426</v>
      </c>
      <c r="G152" s="12"/>
      <c r="H152" s="2">
        <v>8463</v>
      </c>
      <c r="I152" s="25">
        <v>0.91551276503678058</v>
      </c>
      <c r="J152" s="12"/>
      <c r="K152" s="25">
        <v>-1.0059656100128711E-2</v>
      </c>
      <c r="L152" s="2">
        <v>37547</v>
      </c>
      <c r="M152" s="25">
        <v>0.92466630547209772</v>
      </c>
      <c r="N152" s="2">
        <v>448.48484848484799</v>
      </c>
      <c r="O152" s="2">
        <v>38869</v>
      </c>
      <c r="P152" s="25">
        <v>0.93538528180199254</v>
      </c>
      <c r="Q152" s="12">
        <v>390.90909090909099</v>
      </c>
      <c r="R152" s="2">
        <v>40573</v>
      </c>
      <c r="S152" s="25">
        <v>0.93048802862122737</v>
      </c>
      <c r="T152" s="12">
        <v>322.42425500000002</v>
      </c>
      <c r="U152" s="25">
        <v>8.0592324286893766E-2</v>
      </c>
      <c r="V152" s="2">
        <v>11748886</v>
      </c>
      <c r="W152" s="25">
        <v>0.94799999999999995</v>
      </c>
      <c r="X152" s="2">
        <v>14099</v>
      </c>
      <c r="Y152" s="2">
        <v>12016051</v>
      </c>
      <c r="Z152" s="25">
        <v>0.94499999999999995</v>
      </c>
      <c r="AA152" s="12">
        <v>11037.58</v>
      </c>
      <c r="AB152" s="2">
        <v>12382813</v>
      </c>
      <c r="AC152" s="25">
        <v>0.94499999999999995</v>
      </c>
      <c r="AD152" s="12">
        <v>11423.64</v>
      </c>
      <c r="AE152" s="25">
        <v>5.3999999999999999E-2</v>
      </c>
    </row>
    <row r="153" spans="1:31" x14ac:dyDescent="0.3">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c r="AD153" s="16"/>
      <c r="AE153" s="16"/>
    </row>
    <row r="154" spans="1:31" x14ac:dyDescent="0.3">
      <c r="A154" s="103" t="s">
        <v>1709</v>
      </c>
      <c r="B154" s="103"/>
      <c r="C154" s="103"/>
      <c r="D154" s="103"/>
      <c r="E154" s="103"/>
      <c r="F154" s="103"/>
      <c r="G154" s="103"/>
      <c r="H154" s="103"/>
      <c r="I154" s="103"/>
      <c r="J154" s="103"/>
      <c r="K154" s="103"/>
      <c r="L154" s="103"/>
      <c r="M154" s="103"/>
      <c r="N154" s="103"/>
      <c r="O154" s="103"/>
      <c r="P154" s="103"/>
      <c r="Q154" s="103"/>
      <c r="R154" s="103"/>
      <c r="S154" s="103"/>
      <c r="T154" s="103"/>
      <c r="U154" s="103"/>
      <c r="V154" s="103"/>
      <c r="W154" s="103"/>
      <c r="X154" s="103"/>
      <c r="Y154" s="103"/>
      <c r="Z154" s="103"/>
      <c r="AA154" s="103"/>
      <c r="AB154" s="103"/>
      <c r="AC154" s="103"/>
      <c r="AD154" s="103"/>
      <c r="AE154" s="103"/>
    </row>
    <row r="155" spans="1:31" x14ac:dyDescent="0.3">
      <c r="B155" s="188"/>
      <c r="C155" s="188"/>
      <c r="D155" s="188"/>
      <c r="E155" s="188"/>
      <c r="F155" s="188"/>
      <c r="G155" s="188"/>
      <c r="H155" s="188"/>
      <c r="I155" s="188"/>
      <c r="J155" s="188"/>
      <c r="L155" s="188" t="s">
        <v>1649</v>
      </c>
      <c r="M155" s="188"/>
      <c r="N155" s="188" t="s">
        <v>1650</v>
      </c>
      <c r="O155" s="188" t="s">
        <v>1649</v>
      </c>
      <c r="P155" s="188"/>
      <c r="Q155" s="188" t="s">
        <v>1650</v>
      </c>
      <c r="R155" s="188" t="s">
        <v>1649</v>
      </c>
      <c r="S155" s="188"/>
      <c r="T155" s="188" t="s">
        <v>1650</v>
      </c>
      <c r="U155" t="s">
        <v>165</v>
      </c>
      <c r="V155" s="188" t="s">
        <v>1649</v>
      </c>
      <c r="W155" s="188"/>
      <c r="X155" s="188" t="s">
        <v>1650</v>
      </c>
      <c r="Y155" s="188" t="s">
        <v>1649</v>
      </c>
      <c r="Z155" s="188"/>
      <c r="AA155" s="188" t="s">
        <v>1650</v>
      </c>
      <c r="AB155" s="188" t="s">
        <v>1649</v>
      </c>
      <c r="AC155" s="188"/>
      <c r="AD155" s="188" t="s">
        <v>1650</v>
      </c>
      <c r="AE155" t="s">
        <v>165</v>
      </c>
    </row>
    <row r="156" spans="1:31" x14ac:dyDescent="0.3">
      <c r="A156" t="s">
        <v>167</v>
      </c>
      <c r="B156" s="2">
        <v>9246</v>
      </c>
      <c r="C156" s="25" t="s">
        <v>2472</v>
      </c>
      <c r="D156" s="2"/>
      <c r="E156" s="2">
        <v>9779</v>
      </c>
      <c r="F156" s="25" t="s">
        <v>2472</v>
      </c>
      <c r="G156" s="12"/>
      <c r="H156" s="2">
        <v>9244</v>
      </c>
      <c r="I156" s="25" t="s">
        <v>2472</v>
      </c>
      <c r="J156" s="12"/>
      <c r="K156" s="25">
        <v>-2.1630975556996557E-4</v>
      </c>
      <c r="L156" s="2">
        <v>40606</v>
      </c>
      <c r="M156" s="25" t="s">
        <v>165</v>
      </c>
      <c r="N156" s="2">
        <v>450.30303030303003</v>
      </c>
      <c r="O156" s="2">
        <v>41554</v>
      </c>
      <c r="P156" s="25" t="s">
        <v>165</v>
      </c>
      <c r="Q156" s="12">
        <v>340</v>
      </c>
      <c r="R156" s="2">
        <v>43604</v>
      </c>
      <c r="S156" s="25" t="s">
        <v>165</v>
      </c>
      <c r="T156" s="12">
        <v>256.36364700000001</v>
      </c>
      <c r="U156" s="25">
        <v>7.3831453479781317E-2</v>
      </c>
      <c r="V156" s="2">
        <v>12392852</v>
      </c>
      <c r="W156" s="25" t="s">
        <v>165</v>
      </c>
      <c r="X156" s="2">
        <v>13533</v>
      </c>
      <c r="Y156" s="2">
        <v>12717801</v>
      </c>
      <c r="Z156" s="25" t="s">
        <v>165</v>
      </c>
      <c r="AA156" s="12">
        <v>11122.42</v>
      </c>
      <c r="AB156" s="2">
        <v>13103114</v>
      </c>
      <c r="AC156" s="25" t="s">
        <v>165</v>
      </c>
      <c r="AD156" s="12">
        <v>11237.58</v>
      </c>
      <c r="AE156" s="25">
        <v>5.7000000000000002E-2</v>
      </c>
    </row>
    <row r="157" spans="1:31" x14ac:dyDescent="0.3">
      <c r="A157" t="s">
        <v>1710</v>
      </c>
      <c r="B157" s="2">
        <v>7562</v>
      </c>
      <c r="C157" s="25">
        <v>0.81786718581008</v>
      </c>
      <c r="D157" s="2"/>
      <c r="E157" s="2">
        <v>8064</v>
      </c>
      <c r="F157" s="25">
        <v>0.82462419470293491</v>
      </c>
      <c r="G157" s="12"/>
      <c r="H157" s="2">
        <v>7575</v>
      </c>
      <c r="I157" s="25">
        <v>0.81945045434876673</v>
      </c>
      <c r="J157" s="12"/>
      <c r="K157" s="25">
        <v>1.7191219254164558E-3</v>
      </c>
      <c r="L157" s="2">
        <v>31777</v>
      </c>
      <c r="M157" s="25">
        <v>0.78256907846131119</v>
      </c>
      <c r="N157" s="2">
        <v>461.21212121212102</v>
      </c>
      <c r="O157" s="2">
        <v>31863</v>
      </c>
      <c r="P157" s="25">
        <v>0.76678538768830917</v>
      </c>
      <c r="Q157" s="12">
        <v>413.33333333333297</v>
      </c>
      <c r="R157" s="2">
        <v>34155</v>
      </c>
      <c r="S157" s="25">
        <v>0.78329969727547932</v>
      </c>
      <c r="T157" s="12">
        <v>426.06060000000002</v>
      </c>
      <c r="U157" s="25">
        <v>7.4833999433552567E-2</v>
      </c>
      <c r="V157" s="2">
        <v>8495322</v>
      </c>
      <c r="W157" s="25">
        <v>0.68600000000000005</v>
      </c>
      <c r="X157" s="2">
        <v>13850</v>
      </c>
      <c r="Y157" s="2">
        <v>8732734</v>
      </c>
      <c r="Z157" s="25">
        <v>0.68700000000000006</v>
      </c>
      <c r="AA157" s="12">
        <v>13901.82</v>
      </c>
      <c r="AB157" s="2">
        <v>8986666</v>
      </c>
      <c r="AC157" s="25">
        <v>0.68600000000000005</v>
      </c>
      <c r="AD157" s="12">
        <v>14521.21</v>
      </c>
      <c r="AE157" s="25">
        <v>5.8000000000000003E-2</v>
      </c>
    </row>
    <row r="158" spans="1:31" x14ac:dyDescent="0.3">
      <c r="A158" t="s">
        <v>1711</v>
      </c>
      <c r="B158" s="2">
        <v>6159</v>
      </c>
      <c r="C158" s="25">
        <v>0.66612589227774199</v>
      </c>
      <c r="D158" s="2"/>
      <c r="E158" s="2">
        <v>5975</v>
      </c>
      <c r="F158" s="25">
        <v>0.61100317005828819</v>
      </c>
      <c r="G158" s="12"/>
      <c r="H158" s="2">
        <v>5801</v>
      </c>
      <c r="I158" s="25">
        <v>0.62754218952834273</v>
      </c>
      <c r="J158" s="12"/>
      <c r="K158" s="25">
        <v>-5.8126319207663535E-2</v>
      </c>
      <c r="L158" s="2">
        <v>23804</v>
      </c>
      <c r="M158" s="25">
        <v>0.58621878540117223</v>
      </c>
      <c r="N158" s="2">
        <v>448.48484848484799</v>
      </c>
      <c r="O158" s="2">
        <v>21165</v>
      </c>
      <c r="P158" s="25">
        <v>0.50933724791837132</v>
      </c>
      <c r="Q158" s="12">
        <v>379.39393939393898</v>
      </c>
      <c r="R158" s="2">
        <v>23236</v>
      </c>
      <c r="S158" s="25">
        <v>0.53288689111090726</v>
      </c>
      <c r="T158" s="12">
        <v>447.27273600000001</v>
      </c>
      <c r="U158" s="25">
        <v>-2.3861535876323305E-2</v>
      </c>
      <c r="V158" s="2">
        <v>6166334</v>
      </c>
      <c r="W158" s="25">
        <v>0.498</v>
      </c>
      <c r="X158" s="2">
        <v>18969</v>
      </c>
      <c r="Y158" s="2">
        <v>6245351</v>
      </c>
      <c r="Z158" s="25">
        <v>0.49099999999999999</v>
      </c>
      <c r="AA158" s="12">
        <v>18267.27</v>
      </c>
      <c r="AB158" s="2">
        <v>6510580</v>
      </c>
      <c r="AC158" s="25">
        <v>0.497</v>
      </c>
      <c r="AD158" s="12">
        <v>17161.21</v>
      </c>
      <c r="AE158" s="25">
        <v>5.6000000000000001E-2</v>
      </c>
    </row>
    <row r="159" spans="1:31" x14ac:dyDescent="0.3">
      <c r="A159" t="s">
        <v>1712</v>
      </c>
      <c r="B159" s="2">
        <v>1403</v>
      </c>
      <c r="C159" s="25">
        <v>0.15174129353233831</v>
      </c>
      <c r="D159" s="2"/>
      <c r="E159" s="2">
        <v>2089</v>
      </c>
      <c r="F159" s="25">
        <v>0.21362102464464669</v>
      </c>
      <c r="G159" s="12"/>
      <c r="H159" s="2">
        <v>1774</v>
      </c>
      <c r="I159" s="25">
        <v>0.19190826482042406</v>
      </c>
      <c r="J159" s="12"/>
      <c r="K159" s="25">
        <v>0.26443335709194593</v>
      </c>
      <c r="L159" s="2">
        <v>7973</v>
      </c>
      <c r="M159" s="25">
        <v>0.1963502930601389</v>
      </c>
      <c r="N159" s="2">
        <v>341.21212121212102</v>
      </c>
      <c r="O159" s="2">
        <v>10698</v>
      </c>
      <c r="P159" s="25">
        <v>0.25744813976993791</v>
      </c>
      <c r="Q159" s="12">
        <v>447.87878787878702</v>
      </c>
      <c r="R159" s="2">
        <v>10919</v>
      </c>
      <c r="S159" s="25">
        <v>0.25041280616457207</v>
      </c>
      <c r="T159" s="12">
        <v>422.42425500000002</v>
      </c>
      <c r="U159" s="25">
        <v>0.3694970525523642</v>
      </c>
      <c r="V159" s="2">
        <v>2328988</v>
      </c>
      <c r="W159" s="25">
        <v>0.188</v>
      </c>
      <c r="X159" s="2">
        <v>7803</v>
      </c>
      <c r="Y159" s="2">
        <v>2487383</v>
      </c>
      <c r="Z159" s="25">
        <v>0.19600000000000001</v>
      </c>
      <c r="AA159" s="12">
        <v>7532.73</v>
      </c>
      <c r="AB159" s="2">
        <v>2476086</v>
      </c>
      <c r="AC159" s="25">
        <v>0.189</v>
      </c>
      <c r="AD159" s="12">
        <v>6904.85</v>
      </c>
      <c r="AE159" s="25">
        <v>6.3E-2</v>
      </c>
    </row>
    <row r="160" spans="1:31" x14ac:dyDescent="0.3">
      <c r="A160" t="s">
        <v>1713</v>
      </c>
      <c r="B160" s="2">
        <v>680</v>
      </c>
      <c r="C160" s="25">
        <v>7.354531689379197E-2</v>
      </c>
      <c r="D160" s="2"/>
      <c r="E160" s="2">
        <v>638</v>
      </c>
      <c r="F160" s="25">
        <v>6.5241844769403826E-2</v>
      </c>
      <c r="G160" s="12"/>
      <c r="H160" s="2">
        <v>693</v>
      </c>
      <c r="I160" s="25">
        <v>7.4967546516659461E-2</v>
      </c>
      <c r="J160" s="12"/>
      <c r="K160" s="25">
        <v>1.9117647058823461E-2</v>
      </c>
      <c r="L160" s="2">
        <v>2846</v>
      </c>
      <c r="M160" s="25">
        <v>7.0088164310693007E-2</v>
      </c>
      <c r="N160" s="2">
        <v>263.030303030303</v>
      </c>
      <c r="O160" s="2">
        <v>3037</v>
      </c>
      <c r="P160" s="25">
        <v>7.3085623526014346E-2</v>
      </c>
      <c r="Q160" s="12">
        <v>297.575757575757</v>
      </c>
      <c r="R160" s="2">
        <v>3653</v>
      </c>
      <c r="S160" s="25">
        <v>8.3776717732318137E-2</v>
      </c>
      <c r="T160" s="12">
        <v>264.84848</v>
      </c>
      <c r="U160" s="25">
        <v>0.28355586788475051</v>
      </c>
      <c r="V160" s="2">
        <v>713876</v>
      </c>
      <c r="W160" s="25">
        <v>5.8000000000000003E-2</v>
      </c>
      <c r="X160" s="2">
        <v>4326</v>
      </c>
      <c r="Y160" s="2">
        <v>759047</v>
      </c>
      <c r="Z160" s="25">
        <v>0.06</v>
      </c>
      <c r="AA160" s="12">
        <v>4018.18</v>
      </c>
      <c r="AB160" s="2">
        <v>782812</v>
      </c>
      <c r="AC160" s="25">
        <v>0.06</v>
      </c>
      <c r="AD160" s="12">
        <v>4509.7</v>
      </c>
      <c r="AE160" s="25">
        <v>9.7000000000000003E-2</v>
      </c>
    </row>
    <row r="161" spans="1:31" x14ac:dyDescent="0.3">
      <c r="A161" t="s">
        <v>1714</v>
      </c>
      <c r="B161" s="2">
        <v>723</v>
      </c>
      <c r="C161" s="25">
        <v>7.8195976638546397E-2</v>
      </c>
      <c r="D161" s="2"/>
      <c r="E161" s="2">
        <v>1451</v>
      </c>
      <c r="F161" s="25">
        <v>0.14837917987524288</v>
      </c>
      <c r="G161" s="12"/>
      <c r="H161" s="2">
        <v>1081</v>
      </c>
      <c r="I161" s="25">
        <v>0.11694071830376461</v>
      </c>
      <c r="J161" s="12"/>
      <c r="K161" s="25">
        <v>0.49515905947441219</v>
      </c>
      <c r="L161" s="2">
        <v>5127</v>
      </c>
      <c r="M161" s="25">
        <v>0.1262621287494459</v>
      </c>
      <c r="N161" s="2">
        <v>272.72727272727201</v>
      </c>
      <c r="O161" s="2">
        <v>7661</v>
      </c>
      <c r="P161" s="25">
        <v>0.18436251624392358</v>
      </c>
      <c r="Q161" s="12">
        <v>324.84848484848402</v>
      </c>
      <c r="R161" s="2">
        <v>7266</v>
      </c>
      <c r="S161" s="25">
        <v>0.16663608843225391</v>
      </c>
      <c r="T161" s="12">
        <v>358.18182400000001</v>
      </c>
      <c r="U161" s="25">
        <v>0.41720304271503805</v>
      </c>
      <c r="V161" s="2">
        <v>1615112</v>
      </c>
      <c r="W161" s="25">
        <v>0.13</v>
      </c>
      <c r="X161" s="2">
        <v>5473</v>
      </c>
      <c r="Y161" s="2">
        <v>1728336</v>
      </c>
      <c r="Z161" s="25">
        <v>0.13600000000000001</v>
      </c>
      <c r="AA161" s="12">
        <v>5313.33</v>
      </c>
      <c r="AB161" s="2">
        <v>1693274</v>
      </c>
      <c r="AC161" s="25">
        <v>0.129</v>
      </c>
      <c r="AD161" s="12">
        <v>5247.27</v>
      </c>
      <c r="AE161" s="25">
        <v>4.8000000000000001E-2</v>
      </c>
    </row>
    <row r="162" spans="1:31" x14ac:dyDescent="0.3">
      <c r="A162" t="s">
        <v>1715</v>
      </c>
      <c r="B162" s="2">
        <v>1684</v>
      </c>
      <c r="C162" s="25">
        <v>0.18213281418991997</v>
      </c>
      <c r="D162" s="2"/>
      <c r="E162" s="2">
        <v>1715</v>
      </c>
      <c r="F162" s="25">
        <v>0.17537580529706506</v>
      </c>
      <c r="G162" s="12"/>
      <c r="H162" s="2">
        <v>1669</v>
      </c>
      <c r="I162" s="25">
        <v>0.18054954565123324</v>
      </c>
      <c r="J162" s="12"/>
      <c r="K162" s="25">
        <v>-8.9073634204275276E-3</v>
      </c>
      <c r="L162" s="2">
        <v>8829</v>
      </c>
      <c r="M162" s="25">
        <v>0.21743092153868887</v>
      </c>
      <c r="N162" s="2">
        <v>343.030303030303</v>
      </c>
      <c r="O162" s="2">
        <v>9691</v>
      </c>
      <c r="P162" s="25">
        <v>0.2332146123116908</v>
      </c>
      <c r="Q162" s="12">
        <v>367.27272727272702</v>
      </c>
      <c r="R162" s="2">
        <v>9449</v>
      </c>
      <c r="S162" s="25">
        <v>0.21670030272452068</v>
      </c>
      <c r="T162" s="12">
        <v>387.27273600000001</v>
      </c>
      <c r="U162" s="25">
        <v>7.0223128327103868E-2</v>
      </c>
      <c r="V162" s="2">
        <v>3897530</v>
      </c>
      <c r="W162" s="25">
        <v>0.314</v>
      </c>
      <c r="X162" s="2">
        <v>6662</v>
      </c>
      <c r="Y162" s="2">
        <v>3985067</v>
      </c>
      <c r="Z162" s="25">
        <v>0.313</v>
      </c>
      <c r="AA162" s="12">
        <v>6483.64</v>
      </c>
      <c r="AB162" s="2">
        <v>4116448</v>
      </c>
      <c r="AC162" s="25">
        <v>0.314</v>
      </c>
      <c r="AD162" s="12">
        <v>7780</v>
      </c>
      <c r="AE162" s="25">
        <v>5.6000000000000001E-2</v>
      </c>
    </row>
    <row r="163" spans="1:31" x14ac:dyDescent="0.3">
      <c r="A163" t="s">
        <v>1716</v>
      </c>
      <c r="B163" s="2">
        <v>1477</v>
      </c>
      <c r="C163" s="25">
        <v>0.15974475448842743</v>
      </c>
      <c r="D163" s="2"/>
      <c r="E163" s="2">
        <v>1180</v>
      </c>
      <c r="F163" s="25">
        <v>0.12066673483996318</v>
      </c>
      <c r="G163" s="12"/>
      <c r="H163" s="2">
        <v>1347</v>
      </c>
      <c r="I163" s="25">
        <v>0.14571614019904802</v>
      </c>
      <c r="J163" s="12"/>
      <c r="K163" s="25">
        <v>-8.8016249153689885E-2</v>
      </c>
      <c r="L163" s="2">
        <v>7278</v>
      </c>
      <c r="M163" s="25">
        <v>0.17923459587253115</v>
      </c>
      <c r="N163" s="2">
        <v>296.969696969697</v>
      </c>
      <c r="O163" s="2">
        <v>7296</v>
      </c>
      <c r="P163" s="25">
        <v>0.17557876498050728</v>
      </c>
      <c r="Q163" s="12">
        <v>292.12121212121201</v>
      </c>
      <c r="R163" s="2">
        <v>7439</v>
      </c>
      <c r="S163" s="25">
        <v>0.17060361434730759</v>
      </c>
      <c r="T163" s="12">
        <v>400.60604899999998</v>
      </c>
      <c r="U163" s="25">
        <v>2.2121461940093432E-2</v>
      </c>
      <c r="V163" s="2">
        <v>3022366</v>
      </c>
      <c r="W163" s="25">
        <v>0.24399999999999999</v>
      </c>
      <c r="X163" s="2">
        <v>7019</v>
      </c>
      <c r="Y163" s="2">
        <v>3062512</v>
      </c>
      <c r="Z163" s="25">
        <v>0.24099999999999999</v>
      </c>
      <c r="AA163" s="12">
        <v>5490.91</v>
      </c>
      <c r="AB163" s="2">
        <v>3114819</v>
      </c>
      <c r="AC163" s="25">
        <v>0.23799999999999999</v>
      </c>
      <c r="AD163" s="12">
        <v>6608.49</v>
      </c>
      <c r="AE163" s="25">
        <v>3.1E-2</v>
      </c>
    </row>
    <row r="164" spans="1:31" x14ac:dyDescent="0.3">
      <c r="A164" t="s">
        <v>1717</v>
      </c>
      <c r="B164" s="2">
        <v>207</v>
      </c>
      <c r="C164" s="25">
        <v>2.2388059701492536E-2</v>
      </c>
      <c r="D164" s="2"/>
      <c r="E164" s="2">
        <v>535</v>
      </c>
      <c r="F164" s="25">
        <v>5.4709070457101931E-2</v>
      </c>
      <c r="G164" s="12"/>
      <c r="H164" s="2">
        <v>322</v>
      </c>
      <c r="I164" s="25">
        <v>3.4833405452185204E-2</v>
      </c>
      <c r="J164" s="12"/>
      <c r="K164" s="25">
        <v>0.55555555555555558</v>
      </c>
      <c r="L164" s="2">
        <v>1551</v>
      </c>
      <c r="M164" s="25">
        <v>3.8196325666157709E-2</v>
      </c>
      <c r="N164" s="2">
        <v>169.09090909090901</v>
      </c>
      <c r="O164" s="2">
        <v>2395</v>
      </c>
      <c r="P164" s="25">
        <v>5.7635847331183522E-2</v>
      </c>
      <c r="Q164" s="12">
        <v>216.969696969697</v>
      </c>
      <c r="R164" s="2">
        <v>2010</v>
      </c>
      <c r="S164" s="25">
        <v>4.6096688377213098E-2</v>
      </c>
      <c r="T164" s="12">
        <v>188.484848</v>
      </c>
      <c r="U164" s="25">
        <v>0.29593810444874274</v>
      </c>
      <c r="V164" s="2">
        <v>875164</v>
      </c>
      <c r="W164" s="25">
        <v>7.0999999999999994E-2</v>
      </c>
      <c r="X164" s="2">
        <v>5335</v>
      </c>
      <c r="Y164" s="2">
        <v>922555</v>
      </c>
      <c r="Z164" s="25">
        <v>7.2999999999999995E-2</v>
      </c>
      <c r="AA164" s="12">
        <v>4631.5200000000004</v>
      </c>
      <c r="AB164" s="2">
        <v>1001629</v>
      </c>
      <c r="AC164" s="25">
        <v>7.5999999999999998E-2</v>
      </c>
      <c r="AD164" s="12">
        <v>5574.55</v>
      </c>
      <c r="AE164" s="25">
        <v>0.14499999999999999</v>
      </c>
    </row>
    <row r="165" spans="1:31" x14ac:dyDescent="0.3">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16"/>
    </row>
    <row r="166" spans="1:31" x14ac:dyDescent="0.3">
      <c r="A166" s="103" t="s">
        <v>1718</v>
      </c>
      <c r="B166" s="103"/>
      <c r="C166" s="103"/>
      <c r="D166" s="103"/>
      <c r="E166" s="103"/>
      <c r="F166" s="103"/>
      <c r="G166" s="103"/>
      <c r="H166" s="103"/>
      <c r="I166" s="103"/>
      <c r="J166" s="103"/>
      <c r="K166" s="103"/>
      <c r="L166" s="103"/>
      <c r="M166" s="103"/>
      <c r="N166" s="103"/>
      <c r="O166" s="103"/>
      <c r="P166" s="103"/>
      <c r="Q166" s="103"/>
      <c r="R166" s="103"/>
      <c r="S166" s="103"/>
      <c r="T166" s="103"/>
      <c r="U166" s="103"/>
      <c r="V166" s="103"/>
      <c r="W166" s="103"/>
      <c r="X166" s="103"/>
      <c r="Y166" s="103"/>
      <c r="Z166" s="103"/>
      <c r="AA166" s="103"/>
      <c r="AB166" s="103"/>
      <c r="AC166" s="103"/>
      <c r="AD166" s="103"/>
      <c r="AE166" s="103"/>
    </row>
    <row r="167" spans="1:31" x14ac:dyDescent="0.3">
      <c r="B167" s="188"/>
      <c r="C167" s="188"/>
      <c r="D167" s="188"/>
      <c r="E167" s="188"/>
      <c r="F167" s="188"/>
      <c r="G167" s="188"/>
      <c r="H167" s="188"/>
      <c r="I167" s="188"/>
      <c r="J167" s="188"/>
      <c r="L167" s="188" t="s">
        <v>1649</v>
      </c>
      <c r="M167" s="188"/>
      <c r="N167" s="188" t="s">
        <v>1650</v>
      </c>
      <c r="O167" s="188" t="s">
        <v>1649</v>
      </c>
      <c r="P167" s="188"/>
      <c r="Q167" s="188" t="s">
        <v>1650</v>
      </c>
      <c r="R167" s="188" t="s">
        <v>1649</v>
      </c>
      <c r="S167" s="188"/>
      <c r="T167" s="188" t="s">
        <v>1650</v>
      </c>
      <c r="U167" t="s">
        <v>165</v>
      </c>
      <c r="V167" s="188" t="s">
        <v>1649</v>
      </c>
      <c r="W167" s="188"/>
      <c r="X167" s="188" t="s">
        <v>1650</v>
      </c>
      <c r="Y167" s="188" t="s">
        <v>1649</v>
      </c>
      <c r="Z167" s="188"/>
      <c r="AA167" s="188" t="s">
        <v>1650</v>
      </c>
      <c r="AB167" s="188" t="s">
        <v>1649</v>
      </c>
      <c r="AC167" s="188"/>
      <c r="AD167" s="188" t="s">
        <v>1650</v>
      </c>
      <c r="AE167" t="s">
        <v>165</v>
      </c>
    </row>
    <row r="168" spans="1:31" x14ac:dyDescent="0.3">
      <c r="A168" t="s">
        <v>167</v>
      </c>
      <c r="B168" s="2">
        <v>7562</v>
      </c>
      <c r="C168" s="25" t="s">
        <v>2472</v>
      </c>
      <c r="D168" s="2"/>
      <c r="E168" s="2">
        <v>8064</v>
      </c>
      <c r="F168" s="25" t="s">
        <v>2472</v>
      </c>
      <c r="G168" s="12"/>
      <c r="H168" s="2">
        <v>7575</v>
      </c>
      <c r="I168" s="25" t="s">
        <v>2472</v>
      </c>
      <c r="J168" s="12"/>
      <c r="K168" s="25">
        <v>1.7191219254164558E-3</v>
      </c>
      <c r="L168" s="2">
        <v>31777</v>
      </c>
      <c r="M168" s="25" t="s">
        <v>165</v>
      </c>
      <c r="N168" s="2">
        <v>461.21212121212102</v>
      </c>
      <c r="O168" s="2">
        <v>31863</v>
      </c>
      <c r="P168" s="25" t="s">
        <v>165</v>
      </c>
      <c r="Q168" s="12">
        <v>413.33333333333297</v>
      </c>
      <c r="R168" s="2">
        <v>34155</v>
      </c>
      <c r="S168" s="25" t="s">
        <v>165</v>
      </c>
      <c r="T168" s="12">
        <v>426.06060000000002</v>
      </c>
      <c r="U168" s="25">
        <v>7.4833999433552567E-2</v>
      </c>
      <c r="V168" s="2">
        <v>8495322</v>
      </c>
      <c r="W168" s="25" t="s">
        <v>165</v>
      </c>
      <c r="X168" s="2">
        <v>13850</v>
      </c>
      <c r="Y168" s="2">
        <v>8732734</v>
      </c>
      <c r="Z168" s="25" t="s">
        <v>165</v>
      </c>
      <c r="AA168" s="12">
        <v>13901.82</v>
      </c>
      <c r="AB168" s="2">
        <v>8986666</v>
      </c>
      <c r="AC168" s="25" t="s">
        <v>165</v>
      </c>
      <c r="AD168" s="12">
        <v>14521.21</v>
      </c>
      <c r="AE168" s="25">
        <v>5.8000000000000003E-2</v>
      </c>
    </row>
    <row r="169" spans="1:31" x14ac:dyDescent="0.3">
      <c r="A169" t="s">
        <v>1719</v>
      </c>
      <c r="B169" s="2">
        <v>6159</v>
      </c>
      <c r="C169" s="25">
        <v>0.81446707220312087</v>
      </c>
      <c r="D169" s="2"/>
      <c r="E169" s="2">
        <v>5975</v>
      </c>
      <c r="F169" s="25">
        <v>0.74094742063492058</v>
      </c>
      <c r="G169" s="12"/>
      <c r="H169" s="2">
        <v>5801</v>
      </c>
      <c r="I169" s="25">
        <v>0.76580858085808579</v>
      </c>
      <c r="J169" s="12"/>
      <c r="K169" s="25">
        <v>-5.8126319207663535E-2</v>
      </c>
      <c r="L169" s="2">
        <v>23804</v>
      </c>
      <c r="M169" s="25">
        <v>0.74909525757623441</v>
      </c>
      <c r="N169" s="2">
        <v>448.48484848484799</v>
      </c>
      <c r="O169" s="2">
        <v>21165</v>
      </c>
      <c r="P169" s="25">
        <v>0.66425007061481967</v>
      </c>
      <c r="Q169" s="12">
        <v>379.39393939393898</v>
      </c>
      <c r="R169" s="2">
        <v>23236</v>
      </c>
      <c r="S169" s="25">
        <v>0.68031034987556727</v>
      </c>
      <c r="T169" s="12">
        <v>447.27273600000001</v>
      </c>
      <c r="U169" s="25">
        <v>-2.3861535876323305E-2</v>
      </c>
      <c r="V169" s="2">
        <v>6166334</v>
      </c>
      <c r="W169" s="25">
        <v>0.72599999999999998</v>
      </c>
      <c r="X169" s="2">
        <v>18969</v>
      </c>
      <c r="Y169" s="2">
        <v>6245351</v>
      </c>
      <c r="Z169" s="25">
        <v>0.71499999999999997</v>
      </c>
      <c r="AA169" s="12">
        <v>18267.27</v>
      </c>
      <c r="AB169" s="2">
        <v>6510580</v>
      </c>
      <c r="AC169" s="25">
        <v>0.72399999999999998</v>
      </c>
      <c r="AD169" s="12">
        <v>17161.21</v>
      </c>
      <c r="AE169" s="25">
        <v>5.6000000000000001E-2</v>
      </c>
    </row>
    <row r="170" spans="1:31" x14ac:dyDescent="0.3">
      <c r="A170" t="s">
        <v>1292</v>
      </c>
      <c r="B170" s="2">
        <v>3398</v>
      </c>
      <c r="C170" s="25">
        <v>0.44935202327426604</v>
      </c>
      <c r="D170" s="2"/>
      <c r="E170" s="2">
        <v>3051</v>
      </c>
      <c r="F170" s="25">
        <v>0.3783482142857143</v>
      </c>
      <c r="G170" s="12"/>
      <c r="H170" s="2">
        <v>3162</v>
      </c>
      <c r="I170" s="25">
        <v>0.41742574257425741</v>
      </c>
      <c r="J170" s="12"/>
      <c r="K170" s="25">
        <v>-6.9452619187757469E-2</v>
      </c>
      <c r="L170" s="2">
        <v>13316</v>
      </c>
      <c r="M170" s="25">
        <v>0.41904522138653744</v>
      </c>
      <c r="N170" s="2">
        <v>343.030303030303</v>
      </c>
      <c r="O170" s="2">
        <v>11026</v>
      </c>
      <c r="P170" s="25">
        <v>0.34604400087876219</v>
      </c>
      <c r="Q170" s="12">
        <v>316.36363636363598</v>
      </c>
      <c r="R170" s="2">
        <v>12006</v>
      </c>
      <c r="S170" s="25">
        <v>0.3515151515151515</v>
      </c>
      <c r="T170" s="12">
        <v>409.09089999999998</v>
      </c>
      <c r="U170" s="25">
        <v>-9.8377891258636233E-2</v>
      </c>
      <c r="V170" s="2">
        <v>2977944</v>
      </c>
      <c r="W170" s="25">
        <v>0.35099999999999998</v>
      </c>
      <c r="X170" s="2">
        <v>14139</v>
      </c>
      <c r="Y170" s="2">
        <v>2826067</v>
      </c>
      <c r="Z170" s="25">
        <v>0.32400000000000001</v>
      </c>
      <c r="AA170" s="12">
        <v>12815.76</v>
      </c>
      <c r="AB170" s="2">
        <v>2781246</v>
      </c>
      <c r="AC170" s="25">
        <v>0.309</v>
      </c>
      <c r="AD170" s="12">
        <v>12130.91</v>
      </c>
      <c r="AE170" s="25">
        <v>-6.6000000000000003E-2</v>
      </c>
    </row>
    <row r="171" spans="1:31" x14ac:dyDescent="0.3">
      <c r="A171" t="s">
        <v>1720</v>
      </c>
      <c r="B171" s="2">
        <v>875</v>
      </c>
      <c r="C171" s="25">
        <v>0.11571012959534514</v>
      </c>
      <c r="D171" s="2"/>
      <c r="E171" s="2">
        <v>705</v>
      </c>
      <c r="F171" s="25">
        <v>8.7425595238095274E-2</v>
      </c>
      <c r="G171" s="12"/>
      <c r="H171" s="2">
        <v>731</v>
      </c>
      <c r="I171" s="25">
        <v>9.6501650165016495E-2</v>
      </c>
      <c r="J171" s="12"/>
      <c r="K171" s="25">
        <v>-0.16457142857142859</v>
      </c>
      <c r="L171" s="2">
        <v>2809</v>
      </c>
      <c r="M171" s="25">
        <v>8.8397268464612766E-2</v>
      </c>
      <c r="N171" s="2">
        <v>238.78787878787799</v>
      </c>
      <c r="O171" s="2">
        <v>2195</v>
      </c>
      <c r="P171" s="25">
        <v>6.8888679659793492E-2</v>
      </c>
      <c r="Q171" s="12">
        <v>186.666666666666</v>
      </c>
      <c r="R171" s="2">
        <v>2366</v>
      </c>
      <c r="S171" s="25">
        <v>6.9272434489825799E-2</v>
      </c>
      <c r="T171" s="12">
        <v>232.72728000000001</v>
      </c>
      <c r="U171" s="25">
        <v>-0.15770736917052333</v>
      </c>
      <c r="V171" s="2">
        <v>655354</v>
      </c>
      <c r="W171" s="25">
        <v>7.6999999999999999E-2</v>
      </c>
      <c r="X171" s="2">
        <v>5665</v>
      </c>
      <c r="Y171" s="2">
        <v>602418</v>
      </c>
      <c r="Z171" s="25">
        <v>6.9000000000000006E-2</v>
      </c>
      <c r="AA171" s="12">
        <v>5518.18</v>
      </c>
      <c r="AB171" s="2">
        <v>589459</v>
      </c>
      <c r="AC171" s="25">
        <v>6.6000000000000003E-2</v>
      </c>
      <c r="AD171" s="12">
        <v>5528.49</v>
      </c>
      <c r="AE171" s="25">
        <v>-0.10100000000000001</v>
      </c>
    </row>
    <row r="172" spans="1:31" x14ac:dyDescent="0.3">
      <c r="A172" t="s">
        <v>1721</v>
      </c>
      <c r="B172" s="2">
        <v>792</v>
      </c>
      <c r="C172" s="25">
        <v>0.10473419730230098</v>
      </c>
      <c r="D172" s="2"/>
      <c r="E172" s="2">
        <v>838</v>
      </c>
      <c r="F172" s="25">
        <v>0.1039186507936508</v>
      </c>
      <c r="G172" s="12"/>
      <c r="H172" s="2">
        <v>833</v>
      </c>
      <c r="I172" s="25">
        <v>0.10996699669966997</v>
      </c>
      <c r="J172" s="12"/>
      <c r="K172" s="25">
        <v>5.1767676767676685E-2</v>
      </c>
      <c r="L172" s="2">
        <v>3593</v>
      </c>
      <c r="M172" s="25">
        <v>0.11306920099442994</v>
      </c>
      <c r="N172" s="2">
        <v>249.09090909090901</v>
      </c>
      <c r="O172" s="2">
        <v>3148</v>
      </c>
      <c r="P172" s="25">
        <v>9.8797978846938458E-2</v>
      </c>
      <c r="Q172" s="12">
        <v>230.90909090909</v>
      </c>
      <c r="R172" s="2">
        <v>3421</v>
      </c>
      <c r="S172" s="25">
        <v>0.1001610305958132</v>
      </c>
      <c r="T172" s="12">
        <v>278.18182400000001</v>
      </c>
      <c r="U172" s="25">
        <v>-4.7870860005566382E-2</v>
      </c>
      <c r="V172" s="2">
        <v>684679</v>
      </c>
      <c r="W172" s="25">
        <v>8.1000000000000003E-2</v>
      </c>
      <c r="X172" s="2">
        <v>3064</v>
      </c>
      <c r="Y172" s="2">
        <v>621781</v>
      </c>
      <c r="Z172" s="25">
        <v>7.0999999999999994E-2</v>
      </c>
      <c r="AA172" s="12">
        <v>3333.33</v>
      </c>
      <c r="AB172" s="2">
        <v>575434</v>
      </c>
      <c r="AC172" s="25">
        <v>6.4000000000000001E-2</v>
      </c>
      <c r="AD172" s="12">
        <v>3380</v>
      </c>
      <c r="AE172" s="25">
        <v>-0.16</v>
      </c>
    </row>
    <row r="173" spans="1:31" x14ac:dyDescent="0.3">
      <c r="A173" t="s">
        <v>1722</v>
      </c>
      <c r="B173" s="2">
        <v>1731</v>
      </c>
      <c r="C173" s="25">
        <v>0.22890769637661995</v>
      </c>
      <c r="D173" s="2"/>
      <c r="E173" s="2">
        <v>1508</v>
      </c>
      <c r="F173" s="25">
        <v>0.18700396825396817</v>
      </c>
      <c r="G173" s="12"/>
      <c r="H173" s="2">
        <v>1598</v>
      </c>
      <c r="I173" s="25">
        <v>0.21095709570957097</v>
      </c>
      <c r="J173" s="12"/>
      <c r="K173" s="25">
        <v>-7.6834199884459831E-2</v>
      </c>
      <c r="L173" s="2">
        <v>6914</v>
      </c>
      <c r="M173" s="25">
        <v>0.21757875192749473</v>
      </c>
      <c r="N173" s="2">
        <v>296.36363636363598</v>
      </c>
      <c r="O173" s="2">
        <v>5683</v>
      </c>
      <c r="P173" s="25">
        <v>0.17835734237203024</v>
      </c>
      <c r="Q173" s="12">
        <v>285.45454545454498</v>
      </c>
      <c r="R173" s="2">
        <v>6219</v>
      </c>
      <c r="S173" s="25">
        <v>0.18208168642951253</v>
      </c>
      <c r="T173" s="12">
        <v>341.21212800000001</v>
      </c>
      <c r="U173" s="25">
        <v>-0.10052068267283772</v>
      </c>
      <c r="V173" s="2">
        <v>1637911</v>
      </c>
      <c r="W173" s="25">
        <v>0.193</v>
      </c>
      <c r="X173" s="2">
        <v>8339</v>
      </c>
      <c r="Y173" s="2">
        <v>1601868</v>
      </c>
      <c r="Z173" s="25">
        <v>0.183</v>
      </c>
      <c r="AA173" s="12">
        <v>7884.85</v>
      </c>
      <c r="AB173" s="2">
        <v>1616353</v>
      </c>
      <c r="AC173" s="25">
        <v>0.18</v>
      </c>
      <c r="AD173" s="12">
        <v>8244.85</v>
      </c>
      <c r="AE173" s="25">
        <v>-1.2999999999999999E-2</v>
      </c>
    </row>
    <row r="174" spans="1:31" x14ac:dyDescent="0.3">
      <c r="A174" t="s">
        <v>1723</v>
      </c>
      <c r="B174" s="2">
        <v>2761</v>
      </c>
      <c r="C174" s="25">
        <v>0.36511504892885499</v>
      </c>
      <c r="D174" s="2"/>
      <c r="E174" s="2">
        <v>2924</v>
      </c>
      <c r="F174" s="25">
        <v>0.36259920634920617</v>
      </c>
      <c r="G174" s="12"/>
      <c r="H174" s="2">
        <v>2639</v>
      </c>
      <c r="I174" s="25">
        <v>0.34838283828382838</v>
      </c>
      <c r="J174" s="12"/>
      <c r="K174" s="25">
        <v>-4.4186888808402713E-2</v>
      </c>
      <c r="L174" s="2">
        <v>10488</v>
      </c>
      <c r="M174" s="25">
        <v>0.33005003618969697</v>
      </c>
      <c r="N174" s="2">
        <v>307.27272727272702</v>
      </c>
      <c r="O174" s="2">
        <v>10139</v>
      </c>
      <c r="P174" s="25">
        <v>0.31820606973605747</v>
      </c>
      <c r="Q174" s="12">
        <v>293.93939393939303</v>
      </c>
      <c r="R174" s="2">
        <v>11230</v>
      </c>
      <c r="S174" s="25">
        <v>0.32879519836041576</v>
      </c>
      <c r="T174" s="12">
        <v>360.60604899999998</v>
      </c>
      <c r="U174" s="25">
        <v>7.0747520976353923E-2</v>
      </c>
      <c r="V174" s="2">
        <v>3188390</v>
      </c>
      <c r="W174" s="25">
        <v>0.375</v>
      </c>
      <c r="X174" s="2">
        <v>6950</v>
      </c>
      <c r="Y174" s="2">
        <v>3419284</v>
      </c>
      <c r="Z174" s="25">
        <v>0.39200000000000002</v>
      </c>
      <c r="AA174" s="12">
        <v>8510.91</v>
      </c>
      <c r="AB174" s="2">
        <v>3729334</v>
      </c>
      <c r="AC174" s="25">
        <v>0.41499999999999998</v>
      </c>
      <c r="AD174" s="12">
        <v>8360</v>
      </c>
      <c r="AE174" s="25">
        <v>0.17</v>
      </c>
    </row>
    <row r="175" spans="1:31" x14ac:dyDescent="0.3">
      <c r="A175" t="s">
        <v>1724</v>
      </c>
      <c r="B175" s="2">
        <v>1403</v>
      </c>
      <c r="C175" s="25">
        <v>0.18553292779687905</v>
      </c>
      <c r="D175" s="2"/>
      <c r="E175" s="2">
        <v>2089</v>
      </c>
      <c r="F175" s="25">
        <v>0.25905257936507925</v>
      </c>
      <c r="G175" s="12"/>
      <c r="H175" s="2">
        <v>1774</v>
      </c>
      <c r="I175" s="25">
        <v>0.23419141914191419</v>
      </c>
      <c r="J175" s="12"/>
      <c r="K175" s="25">
        <v>0.26443335709194593</v>
      </c>
      <c r="L175" s="2">
        <v>7973</v>
      </c>
      <c r="M175" s="25">
        <v>0.25090474242376559</v>
      </c>
      <c r="N175" s="2">
        <v>341.21212121212102</v>
      </c>
      <c r="O175" s="2">
        <v>10698</v>
      </c>
      <c r="P175" s="25">
        <v>0.33574992938518028</v>
      </c>
      <c r="Q175" s="12">
        <v>447.87878787878702</v>
      </c>
      <c r="R175" s="2">
        <v>10919</v>
      </c>
      <c r="S175" s="25">
        <v>0.31968965012443273</v>
      </c>
      <c r="T175" s="12">
        <v>422.42425500000002</v>
      </c>
      <c r="U175" s="25">
        <v>0.3694970525523642</v>
      </c>
      <c r="V175" s="2">
        <v>2328988</v>
      </c>
      <c r="W175" s="25">
        <v>0.27400000000000002</v>
      </c>
      <c r="X175" s="2">
        <v>7803</v>
      </c>
      <c r="Y175" s="2">
        <v>2487383</v>
      </c>
      <c r="Z175" s="25">
        <v>0.28499999999999998</v>
      </c>
      <c r="AA175" s="12">
        <v>7532.73</v>
      </c>
      <c r="AB175" s="2">
        <v>2476086</v>
      </c>
      <c r="AC175" s="25">
        <v>0.27600000000000002</v>
      </c>
      <c r="AD175" s="12">
        <v>6904.85</v>
      </c>
      <c r="AE175" s="25">
        <v>6.3E-2</v>
      </c>
    </row>
    <row r="176" spans="1:31" x14ac:dyDescent="0.3">
      <c r="A176" t="s">
        <v>1725</v>
      </c>
      <c r="B176" s="2">
        <v>680</v>
      </c>
      <c r="C176" s="25">
        <v>8.9923300714096793E-2</v>
      </c>
      <c r="D176" s="2"/>
      <c r="E176" s="2">
        <v>638</v>
      </c>
      <c r="F176" s="25">
        <v>7.9117063492063489E-2</v>
      </c>
      <c r="G176" s="12"/>
      <c r="H176" s="2">
        <v>693</v>
      </c>
      <c r="I176" s="25">
        <v>9.1485148514851483E-2</v>
      </c>
      <c r="J176" s="12"/>
      <c r="K176" s="25">
        <v>1.9117647058823461E-2</v>
      </c>
      <c r="L176" s="2">
        <v>2846</v>
      </c>
      <c r="M176" s="25">
        <v>8.9561632627372004E-2</v>
      </c>
      <c r="N176" s="2">
        <v>263.030303030303</v>
      </c>
      <c r="O176" s="2">
        <v>3037</v>
      </c>
      <c r="P176" s="25">
        <v>9.5314314408561654E-2</v>
      </c>
      <c r="Q176" s="12">
        <v>297.575757575757</v>
      </c>
      <c r="R176" s="2">
        <v>3653</v>
      </c>
      <c r="S176" s="25">
        <v>0.10695359391011565</v>
      </c>
      <c r="T176" s="12">
        <v>264.84848</v>
      </c>
      <c r="U176" s="25">
        <v>0.28355586788475051</v>
      </c>
      <c r="V176" s="2">
        <v>713876</v>
      </c>
      <c r="W176" s="25">
        <v>8.4000000000000005E-2</v>
      </c>
      <c r="X176" s="2">
        <v>4326</v>
      </c>
      <c r="Y176" s="2">
        <v>759047</v>
      </c>
      <c r="Z176" s="25">
        <v>8.6999999999999994E-2</v>
      </c>
      <c r="AA176" s="12">
        <v>4018.18</v>
      </c>
      <c r="AB176" s="2">
        <v>782812</v>
      </c>
      <c r="AC176" s="25">
        <v>8.6999999999999994E-2</v>
      </c>
      <c r="AD176" s="12">
        <v>4509.7</v>
      </c>
      <c r="AE176" s="25">
        <v>9.7000000000000003E-2</v>
      </c>
    </row>
    <row r="177" spans="1:31" x14ac:dyDescent="0.3">
      <c r="A177" t="s">
        <v>1726</v>
      </c>
      <c r="B177" s="2">
        <v>324</v>
      </c>
      <c r="C177" s="25">
        <v>4.2845807987304946E-2</v>
      </c>
      <c r="D177" s="2"/>
      <c r="E177" s="2">
        <v>293</v>
      </c>
      <c r="F177" s="25">
        <v>3.63343253968254E-2</v>
      </c>
      <c r="G177" s="12"/>
      <c r="H177" s="2">
        <v>295</v>
      </c>
      <c r="I177" s="25">
        <v>3.8943894389438946E-2</v>
      </c>
      <c r="J177" s="12"/>
      <c r="K177" s="25">
        <v>-8.9506172839506126E-2</v>
      </c>
      <c r="L177" s="2">
        <v>1591</v>
      </c>
      <c r="M177" s="25">
        <v>5.0067658998646819E-2</v>
      </c>
      <c r="N177" s="2">
        <v>229.69696969696901</v>
      </c>
      <c r="O177" s="2">
        <v>1732</v>
      </c>
      <c r="P177" s="25">
        <v>5.4357718984401969E-2</v>
      </c>
      <c r="Q177" s="12">
        <v>229.09090909090901</v>
      </c>
      <c r="R177" s="2">
        <v>1807</v>
      </c>
      <c r="S177" s="25">
        <v>5.2905870297174647E-2</v>
      </c>
      <c r="T177" s="12">
        <v>220</v>
      </c>
      <c r="U177" s="25">
        <v>0.13576367064739159</v>
      </c>
      <c r="V177" s="2">
        <v>332166</v>
      </c>
      <c r="W177" s="25">
        <v>3.9E-2</v>
      </c>
      <c r="X177" s="2">
        <v>2342</v>
      </c>
      <c r="Y177" s="2">
        <v>343168</v>
      </c>
      <c r="Z177" s="25">
        <v>3.9E-2</v>
      </c>
      <c r="AA177" s="12">
        <v>2573.94</v>
      </c>
      <c r="AB177" s="2">
        <v>327927</v>
      </c>
      <c r="AC177" s="25">
        <v>3.5999999999999997E-2</v>
      </c>
      <c r="AD177" s="12">
        <v>3031.52</v>
      </c>
      <c r="AE177" s="25">
        <v>-1.2999999999999999E-2</v>
      </c>
    </row>
    <row r="178" spans="1:31" x14ac:dyDescent="0.3">
      <c r="A178" t="s">
        <v>1727</v>
      </c>
      <c r="B178" s="2">
        <v>110</v>
      </c>
      <c r="C178" s="25">
        <v>1.454641629198624E-2</v>
      </c>
      <c r="D178" s="2"/>
      <c r="E178" s="2">
        <v>25</v>
      </c>
      <c r="F178" s="25">
        <v>3.1001984126984125E-3</v>
      </c>
      <c r="G178" s="12"/>
      <c r="H178" s="2">
        <v>78</v>
      </c>
      <c r="I178" s="25">
        <v>1.0297029702970298E-2</v>
      </c>
      <c r="J178" s="12"/>
      <c r="K178" s="25">
        <v>-0.29090909090909089</v>
      </c>
      <c r="L178" s="2">
        <v>540</v>
      </c>
      <c r="M178" s="25">
        <v>1.6993422915945494E-2</v>
      </c>
      <c r="N178" s="2">
        <v>132.72727272727201</v>
      </c>
      <c r="O178" s="2">
        <v>422</v>
      </c>
      <c r="P178" s="25">
        <v>1.3244201738693782E-2</v>
      </c>
      <c r="Q178" s="12">
        <v>105.454545454545</v>
      </c>
      <c r="R178" s="2">
        <v>534</v>
      </c>
      <c r="S178" s="25">
        <v>1.5634606938954763E-2</v>
      </c>
      <c r="T178" s="12">
        <v>123.030304</v>
      </c>
      <c r="U178" s="25">
        <v>-1.1111111111111112E-2</v>
      </c>
      <c r="V178" s="2">
        <v>85428</v>
      </c>
      <c r="W178" s="25">
        <v>0.01</v>
      </c>
      <c r="X178" s="2">
        <v>1167</v>
      </c>
      <c r="Y178" s="2">
        <v>85062</v>
      </c>
      <c r="Z178" s="25">
        <v>0.01</v>
      </c>
      <c r="AA178" s="12">
        <v>1257.58</v>
      </c>
      <c r="AB178" s="2">
        <v>72251</v>
      </c>
      <c r="AC178" s="25">
        <v>8.0000000000000002E-3</v>
      </c>
      <c r="AD178" s="12">
        <v>1373.33</v>
      </c>
      <c r="AE178" s="25">
        <v>-0.154</v>
      </c>
    </row>
    <row r="179" spans="1:31" x14ac:dyDescent="0.3">
      <c r="A179" t="s">
        <v>1728</v>
      </c>
      <c r="B179" s="2">
        <v>5</v>
      </c>
      <c r="C179" s="25">
        <v>6.6120074054482937E-4</v>
      </c>
      <c r="D179" s="2"/>
      <c r="E179" s="2">
        <v>60</v>
      </c>
      <c r="F179" s="25">
        <v>7.4404761904761875E-3</v>
      </c>
      <c r="G179" s="12"/>
      <c r="H179" s="2">
        <v>47</v>
      </c>
      <c r="I179" s="25">
        <v>6.2046204620462043E-3</v>
      </c>
      <c r="J179" s="12"/>
      <c r="K179" s="25">
        <v>8.4</v>
      </c>
      <c r="L179" s="2">
        <v>142</v>
      </c>
      <c r="M179" s="25">
        <v>4.4686408408597415E-3</v>
      </c>
      <c r="N179" s="2">
        <v>69.696969696969703</v>
      </c>
      <c r="O179" s="2">
        <v>431</v>
      </c>
      <c r="P179" s="25">
        <v>1.352666101748109E-2</v>
      </c>
      <c r="Q179" s="12">
        <v>115.151515151515</v>
      </c>
      <c r="R179" s="2">
        <v>266</v>
      </c>
      <c r="S179" s="25">
        <v>7.7880251793295274E-3</v>
      </c>
      <c r="T179" s="12">
        <v>88.484849999999994</v>
      </c>
      <c r="U179" s="25">
        <v>0.87323943661971826</v>
      </c>
      <c r="V179" s="2">
        <v>56009</v>
      </c>
      <c r="W179" s="25">
        <v>7.0000000000000001E-3</v>
      </c>
      <c r="X179" s="2">
        <v>925</v>
      </c>
      <c r="Y179" s="2">
        <v>62520</v>
      </c>
      <c r="Z179" s="25">
        <v>7.0000000000000001E-3</v>
      </c>
      <c r="AA179" s="12">
        <v>1098.79</v>
      </c>
      <c r="AB179" s="2">
        <v>58544</v>
      </c>
      <c r="AC179" s="25">
        <v>7.0000000000000001E-3</v>
      </c>
      <c r="AD179" s="12">
        <v>1304.24</v>
      </c>
      <c r="AE179" s="25">
        <v>4.4999999999999998E-2</v>
      </c>
    </row>
    <row r="180" spans="1:31" x14ac:dyDescent="0.3">
      <c r="A180" t="s">
        <v>1729</v>
      </c>
      <c r="B180" s="2">
        <v>209</v>
      </c>
      <c r="C180" s="25">
        <v>2.7638190954773871E-2</v>
      </c>
      <c r="D180" s="2"/>
      <c r="E180" s="2">
        <v>208</v>
      </c>
      <c r="F180" s="25">
        <v>2.5793650793650792E-2</v>
      </c>
      <c r="G180" s="12"/>
      <c r="H180" s="2">
        <v>170</v>
      </c>
      <c r="I180" s="25">
        <v>2.2442244224422443E-2</v>
      </c>
      <c r="J180" s="12"/>
      <c r="K180" s="25">
        <v>-0.1866028708133971</v>
      </c>
      <c r="L180" s="2">
        <v>909</v>
      </c>
      <c r="M180" s="25">
        <v>2.8605595241841583E-2</v>
      </c>
      <c r="N180" s="2">
        <v>146.06060606060601</v>
      </c>
      <c r="O180" s="2">
        <v>879</v>
      </c>
      <c r="P180" s="25">
        <v>2.7586856228227097E-2</v>
      </c>
      <c r="Q180" s="12">
        <v>158.18181818181799</v>
      </c>
      <c r="R180" s="2">
        <v>1007</v>
      </c>
      <c r="S180" s="25">
        <v>2.9483238178890352E-2</v>
      </c>
      <c r="T180" s="12">
        <v>185.454544</v>
      </c>
      <c r="U180" s="25">
        <v>0.10781078107810781</v>
      </c>
      <c r="V180" s="2">
        <v>190729</v>
      </c>
      <c r="W180" s="25">
        <v>2.1999999999999999E-2</v>
      </c>
      <c r="X180" s="2">
        <v>1925</v>
      </c>
      <c r="Y180" s="2">
        <v>195586</v>
      </c>
      <c r="Z180" s="25">
        <v>2.1999999999999999E-2</v>
      </c>
      <c r="AA180" s="12">
        <v>1844.24</v>
      </c>
      <c r="AB180" s="2">
        <v>197132</v>
      </c>
      <c r="AC180" s="25">
        <v>2.1999999999999999E-2</v>
      </c>
      <c r="AD180" s="12">
        <v>2152.73</v>
      </c>
      <c r="AE180" s="25">
        <v>3.4000000000000002E-2</v>
      </c>
    </row>
    <row r="181" spans="1:31" x14ac:dyDescent="0.3">
      <c r="A181" t="s">
        <v>1730</v>
      </c>
      <c r="B181" s="2">
        <v>356</v>
      </c>
      <c r="C181" s="25">
        <v>4.7077492726791854E-2</v>
      </c>
      <c r="D181" s="2"/>
      <c r="E181" s="2">
        <v>345</v>
      </c>
      <c r="F181" s="25">
        <v>4.2782738095238096E-2</v>
      </c>
      <c r="G181" s="12"/>
      <c r="H181" s="2">
        <v>398</v>
      </c>
      <c r="I181" s="25">
        <v>5.2541254125412544E-2</v>
      </c>
      <c r="J181" s="12"/>
      <c r="K181" s="25">
        <v>0.1179775280898876</v>
      </c>
      <c r="L181" s="2">
        <v>1255</v>
      </c>
      <c r="M181" s="25">
        <v>3.9493973628725178E-2</v>
      </c>
      <c r="N181" s="2">
        <v>153.333333333333</v>
      </c>
      <c r="O181" s="2">
        <v>1305</v>
      </c>
      <c r="P181" s="25">
        <v>4.0956595424159685E-2</v>
      </c>
      <c r="Q181" s="12">
        <v>155.15151515151501</v>
      </c>
      <c r="R181" s="2">
        <v>1846</v>
      </c>
      <c r="S181" s="25">
        <v>5.4047723612941002E-2</v>
      </c>
      <c r="T181" s="12">
        <v>224.84848</v>
      </c>
      <c r="U181" s="25">
        <v>0.47091633466135457</v>
      </c>
      <c r="V181" s="2">
        <v>381710</v>
      </c>
      <c r="W181" s="25">
        <v>4.4999999999999998E-2</v>
      </c>
      <c r="X181" s="2">
        <v>3098</v>
      </c>
      <c r="Y181" s="2">
        <v>415879</v>
      </c>
      <c r="Z181" s="25">
        <v>4.8000000000000001E-2</v>
      </c>
      <c r="AA181" s="12">
        <v>3007.88</v>
      </c>
      <c r="AB181" s="2">
        <v>454885</v>
      </c>
      <c r="AC181" s="25">
        <v>5.0999999999999997E-2</v>
      </c>
      <c r="AD181" s="12">
        <v>3269.09</v>
      </c>
      <c r="AE181" s="25">
        <v>0.192</v>
      </c>
    </row>
    <row r="182" spans="1:31" x14ac:dyDescent="0.3">
      <c r="A182" t="s">
        <v>1731</v>
      </c>
      <c r="B182" s="2">
        <v>723</v>
      </c>
      <c r="C182" s="25">
        <v>9.5609627082782381E-2</v>
      </c>
      <c r="D182" s="2"/>
      <c r="E182" s="2">
        <v>1451</v>
      </c>
      <c r="F182" s="25">
        <v>0.17993551587301587</v>
      </c>
      <c r="G182" s="12"/>
      <c r="H182" s="2">
        <v>1081</v>
      </c>
      <c r="I182" s="25">
        <v>0.1427062706270627</v>
      </c>
      <c r="J182" s="12"/>
      <c r="K182" s="25">
        <v>0.49515905947441219</v>
      </c>
      <c r="L182" s="2">
        <v>5127</v>
      </c>
      <c r="M182" s="25">
        <v>0.16134310979639363</v>
      </c>
      <c r="N182" s="2">
        <v>272.72727272727201</v>
      </c>
      <c r="O182" s="2">
        <v>7661</v>
      </c>
      <c r="P182" s="25">
        <v>0.24043561497661864</v>
      </c>
      <c r="Q182" s="12">
        <v>324.84848484848402</v>
      </c>
      <c r="R182" s="2">
        <v>7266</v>
      </c>
      <c r="S182" s="25">
        <v>0.21273605621431707</v>
      </c>
      <c r="T182" s="12">
        <v>358.18182400000001</v>
      </c>
      <c r="U182" s="25">
        <v>0.41720304271503805</v>
      </c>
      <c r="V182" s="2">
        <v>1615112</v>
      </c>
      <c r="W182" s="25">
        <v>0.19</v>
      </c>
      <c r="X182" s="2">
        <v>5473</v>
      </c>
      <c r="Y182" s="2">
        <v>1728336</v>
      </c>
      <c r="Z182" s="25">
        <v>0.19800000000000001</v>
      </c>
      <c r="AA182" s="12">
        <v>5313.33</v>
      </c>
      <c r="AB182" s="2">
        <v>1693274</v>
      </c>
      <c r="AC182" s="25">
        <v>0.188</v>
      </c>
      <c r="AD182" s="12">
        <v>5247.27</v>
      </c>
      <c r="AE182" s="25">
        <v>4.8000000000000001E-2</v>
      </c>
    </row>
    <row r="183" spans="1:31" x14ac:dyDescent="0.3">
      <c r="A183" t="s">
        <v>1726</v>
      </c>
      <c r="B183" s="2">
        <v>394</v>
      </c>
      <c r="C183" s="25">
        <v>5.2102618354932559E-2</v>
      </c>
      <c r="D183" s="2"/>
      <c r="E183" s="2">
        <v>838</v>
      </c>
      <c r="F183" s="25">
        <v>0.1039186507936508</v>
      </c>
      <c r="G183" s="12"/>
      <c r="H183" s="2">
        <v>561</v>
      </c>
      <c r="I183" s="25">
        <v>7.4059405940594097E-2</v>
      </c>
      <c r="J183" s="12"/>
      <c r="K183" s="25">
        <v>0.42385786802030467</v>
      </c>
      <c r="L183" s="2">
        <v>2869</v>
      </c>
      <c r="M183" s="25">
        <v>9.0285426566384497E-2</v>
      </c>
      <c r="N183" s="2">
        <v>206.666666666666</v>
      </c>
      <c r="O183" s="2">
        <v>4807</v>
      </c>
      <c r="P183" s="25">
        <v>0.15086463923673227</v>
      </c>
      <c r="Q183" s="12">
        <v>253.93939393939399</v>
      </c>
      <c r="R183" s="2">
        <v>4213</v>
      </c>
      <c r="S183" s="25">
        <v>0.12334943639291465</v>
      </c>
      <c r="T183" s="12">
        <v>303.03030000000001</v>
      </c>
      <c r="U183" s="25">
        <v>0.4684559079818752</v>
      </c>
      <c r="V183" s="2">
        <v>895195</v>
      </c>
      <c r="W183" s="25">
        <v>0.105</v>
      </c>
      <c r="X183" s="2">
        <v>4138</v>
      </c>
      <c r="Y183" s="2">
        <v>889749</v>
      </c>
      <c r="Z183" s="25">
        <v>0.10199999999999999</v>
      </c>
      <c r="AA183" s="12">
        <v>4268.4799999999996</v>
      </c>
      <c r="AB183" s="2">
        <v>784949</v>
      </c>
      <c r="AC183" s="25">
        <v>8.6999999999999994E-2</v>
      </c>
      <c r="AD183" s="12">
        <v>3794.55</v>
      </c>
      <c r="AE183" s="25">
        <v>-0.123</v>
      </c>
    </row>
    <row r="184" spans="1:31" x14ac:dyDescent="0.3">
      <c r="A184" t="s">
        <v>1727</v>
      </c>
      <c r="B184" s="2">
        <v>100</v>
      </c>
      <c r="C184" s="25">
        <v>1.3224014810896582E-2</v>
      </c>
      <c r="D184" s="2"/>
      <c r="E184" s="2">
        <v>199</v>
      </c>
      <c r="F184" s="25">
        <v>2.4677579365079364E-2</v>
      </c>
      <c r="G184" s="12"/>
      <c r="H184" s="2">
        <v>85</v>
      </c>
      <c r="I184" s="25">
        <v>1.1221122112211221E-2</v>
      </c>
      <c r="J184" s="12"/>
      <c r="K184" s="25">
        <v>-0.15000000000000002</v>
      </c>
      <c r="L184" s="2">
        <v>642</v>
      </c>
      <c r="M184" s="25">
        <v>2.0203291688957421E-2</v>
      </c>
      <c r="N184" s="2">
        <v>98.181818181818201</v>
      </c>
      <c r="O184" s="2">
        <v>977</v>
      </c>
      <c r="P184" s="25">
        <v>3.0662523930577786E-2</v>
      </c>
      <c r="Q184" s="12">
        <v>147.272727272727</v>
      </c>
      <c r="R184" s="2">
        <v>1037</v>
      </c>
      <c r="S184" s="25">
        <v>3.0361586883326012E-2</v>
      </c>
      <c r="T184" s="12">
        <v>198.78787199999999</v>
      </c>
      <c r="U184" s="25">
        <v>0.61526479750778817</v>
      </c>
      <c r="V184" s="2">
        <v>157044</v>
      </c>
      <c r="W184" s="25">
        <v>1.7999999999999999E-2</v>
      </c>
      <c r="X184" s="2">
        <v>2044</v>
      </c>
      <c r="Y184" s="2">
        <v>150825</v>
      </c>
      <c r="Z184" s="25">
        <v>1.7000000000000001E-2</v>
      </c>
      <c r="AA184" s="12">
        <v>2050.91</v>
      </c>
      <c r="AB184" s="2">
        <v>124354</v>
      </c>
      <c r="AC184" s="25">
        <v>1.4E-2</v>
      </c>
      <c r="AD184" s="12">
        <v>1881.21</v>
      </c>
      <c r="AE184" s="25">
        <v>-0.20799999999999999</v>
      </c>
    </row>
    <row r="185" spans="1:31" x14ac:dyDescent="0.3">
      <c r="A185" t="s">
        <v>1728</v>
      </c>
      <c r="B185" s="2">
        <v>82</v>
      </c>
      <c r="C185" s="25">
        <v>1.0843692144935203E-2</v>
      </c>
      <c r="D185" s="2"/>
      <c r="E185" s="2">
        <v>281</v>
      </c>
      <c r="F185" s="25">
        <v>3.484623015873016E-2</v>
      </c>
      <c r="G185" s="12"/>
      <c r="H185" s="2">
        <v>175</v>
      </c>
      <c r="I185" s="25">
        <v>2.3102310231023101E-2</v>
      </c>
      <c r="J185" s="12"/>
      <c r="K185" s="25">
        <v>1.1341463414634148</v>
      </c>
      <c r="L185" s="2">
        <v>673</v>
      </c>
      <c r="M185" s="25">
        <v>2.1178840041539478E-2</v>
      </c>
      <c r="N185" s="2">
        <v>125.454545454545</v>
      </c>
      <c r="O185" s="2">
        <v>1234</v>
      </c>
      <c r="P185" s="25">
        <v>3.8728305558170917E-2</v>
      </c>
      <c r="Q185" s="12">
        <v>135.15151515151501</v>
      </c>
      <c r="R185" s="2">
        <v>1156</v>
      </c>
      <c r="S185" s="25">
        <v>3.3845703410920802E-2</v>
      </c>
      <c r="T185" s="12">
        <v>193.939392</v>
      </c>
      <c r="U185" s="25">
        <v>0.71768202080237742</v>
      </c>
      <c r="V185" s="2">
        <v>168868</v>
      </c>
      <c r="W185" s="25">
        <v>0.02</v>
      </c>
      <c r="X185" s="2">
        <v>1950</v>
      </c>
      <c r="Y185" s="2">
        <v>174532</v>
      </c>
      <c r="Z185" s="25">
        <v>0.02</v>
      </c>
      <c r="AA185" s="12">
        <v>1940.61</v>
      </c>
      <c r="AB185" s="2">
        <v>151246</v>
      </c>
      <c r="AC185" s="25">
        <v>1.7000000000000001E-2</v>
      </c>
      <c r="AD185" s="12">
        <v>1960.61</v>
      </c>
      <c r="AE185" s="25">
        <v>-0.104</v>
      </c>
    </row>
    <row r="186" spans="1:31" x14ac:dyDescent="0.3">
      <c r="A186" t="s">
        <v>1729</v>
      </c>
      <c r="B186" s="2">
        <v>212</v>
      </c>
      <c r="C186" s="25">
        <v>2.8034911399100755E-2</v>
      </c>
      <c r="D186" s="2"/>
      <c r="E186" s="2">
        <v>358</v>
      </c>
      <c r="F186" s="25">
        <v>4.4394841269841272E-2</v>
      </c>
      <c r="G186" s="12"/>
      <c r="H186" s="2">
        <v>301</v>
      </c>
      <c r="I186" s="25">
        <v>3.9735973597359718E-2</v>
      </c>
      <c r="J186" s="12"/>
      <c r="K186" s="25">
        <v>0.41981132075471694</v>
      </c>
      <c r="L186" s="2">
        <v>1554</v>
      </c>
      <c r="M186" s="25">
        <v>4.8903294835887588E-2</v>
      </c>
      <c r="N186" s="2">
        <v>175.15151515151501</v>
      </c>
      <c r="O186" s="2">
        <v>2596</v>
      </c>
      <c r="P186" s="25">
        <v>8.1473809747983558E-2</v>
      </c>
      <c r="Q186" s="12">
        <v>216.969696969697</v>
      </c>
      <c r="R186" s="2">
        <v>2020</v>
      </c>
      <c r="S186" s="25">
        <v>5.9142146098667837E-2</v>
      </c>
      <c r="T186" s="12">
        <v>226.060608</v>
      </c>
      <c r="U186" s="25">
        <v>0.29987129987129985</v>
      </c>
      <c r="V186" s="2">
        <v>569283</v>
      </c>
      <c r="W186" s="25">
        <v>6.7000000000000004E-2</v>
      </c>
      <c r="X186" s="2">
        <v>3206</v>
      </c>
      <c r="Y186" s="2">
        <v>564392</v>
      </c>
      <c r="Z186" s="25">
        <v>6.5000000000000002E-2</v>
      </c>
      <c r="AA186" s="12">
        <v>3180</v>
      </c>
      <c r="AB186" s="2">
        <v>509349</v>
      </c>
      <c r="AC186" s="25">
        <v>5.7000000000000002E-2</v>
      </c>
      <c r="AD186" s="12">
        <v>3110.91</v>
      </c>
      <c r="AE186" s="25">
        <v>-0.105</v>
      </c>
    </row>
    <row r="187" spans="1:31" x14ac:dyDescent="0.3">
      <c r="A187" t="s">
        <v>1730</v>
      </c>
      <c r="B187" s="2">
        <v>329</v>
      </c>
      <c r="C187" s="25">
        <v>4.3507008727849752E-2</v>
      </c>
      <c r="D187" s="2"/>
      <c r="E187" s="2">
        <v>613</v>
      </c>
      <c r="F187" s="25">
        <v>7.6016865079365073E-2</v>
      </c>
      <c r="G187" s="12"/>
      <c r="H187" s="2">
        <v>520</v>
      </c>
      <c r="I187" s="25">
        <v>6.8646864686468648E-2</v>
      </c>
      <c r="J187" s="12"/>
      <c r="K187" s="25">
        <v>0.58054711246200608</v>
      </c>
      <c r="L187" s="2">
        <v>2258</v>
      </c>
      <c r="M187" s="25">
        <v>7.1057683230009119E-2</v>
      </c>
      <c r="N187" s="2">
        <v>163.030303030303</v>
      </c>
      <c r="O187" s="2">
        <v>2854</v>
      </c>
      <c r="P187" s="25">
        <v>8.9570975739886385E-2</v>
      </c>
      <c r="Q187" s="12">
        <v>219.39393939393901</v>
      </c>
      <c r="R187" s="2">
        <v>3053</v>
      </c>
      <c r="S187" s="25">
        <v>8.9386619821402433E-2</v>
      </c>
      <c r="T187" s="12">
        <v>237.57576</v>
      </c>
      <c r="U187" s="25">
        <v>0.35208148804251549</v>
      </c>
      <c r="V187" s="2">
        <v>719917</v>
      </c>
      <c r="W187" s="25">
        <v>8.5000000000000006E-2</v>
      </c>
      <c r="X187" s="2">
        <v>3461</v>
      </c>
      <c r="Y187" s="2">
        <v>838587</v>
      </c>
      <c r="Z187" s="25">
        <v>9.6000000000000002E-2</v>
      </c>
      <c r="AA187" s="12">
        <v>3506.06</v>
      </c>
      <c r="AB187" s="2">
        <v>908325</v>
      </c>
      <c r="AC187" s="25">
        <v>0.10100000000000001</v>
      </c>
      <c r="AD187" s="12">
        <v>4232.12</v>
      </c>
      <c r="AE187" s="25">
        <v>0.26200000000000001</v>
      </c>
    </row>
    <row r="188" spans="1:31" x14ac:dyDescent="0.3">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c r="AE188" s="16"/>
    </row>
    <row r="189" spans="1:31" x14ac:dyDescent="0.3">
      <c r="A189" s="103" t="s">
        <v>1732</v>
      </c>
      <c r="B189" s="103"/>
      <c r="C189" s="103"/>
      <c r="D189" s="103"/>
      <c r="E189" s="103"/>
      <c r="F189" s="103"/>
      <c r="G189" s="103"/>
      <c r="H189" s="103"/>
      <c r="I189" s="103"/>
      <c r="J189" s="103"/>
      <c r="K189" s="103"/>
      <c r="L189" s="103"/>
      <c r="M189" s="103"/>
      <c r="N189" s="103"/>
      <c r="O189" s="103"/>
      <c r="P189" s="103"/>
      <c r="Q189" s="103"/>
      <c r="R189" s="103"/>
      <c r="S189" s="103"/>
      <c r="T189" s="103"/>
      <c r="U189" s="103"/>
      <c r="V189" s="103"/>
      <c r="W189" s="103"/>
      <c r="X189" s="103"/>
      <c r="Y189" s="103"/>
      <c r="Z189" s="103"/>
      <c r="AA189" s="103"/>
      <c r="AB189" s="103"/>
      <c r="AC189" s="103"/>
      <c r="AD189" s="103"/>
      <c r="AE189" s="103"/>
    </row>
    <row r="190" spans="1:31" x14ac:dyDescent="0.3">
      <c r="B190" s="188"/>
      <c r="C190" s="188"/>
      <c r="D190" s="188"/>
      <c r="E190" s="188"/>
      <c r="F190" s="188"/>
      <c r="G190" s="188"/>
      <c r="H190" s="188"/>
      <c r="I190" s="188"/>
      <c r="J190" s="188"/>
      <c r="L190" s="188" t="s">
        <v>1649</v>
      </c>
      <c r="M190" s="188"/>
      <c r="N190" s="188" t="s">
        <v>1650</v>
      </c>
      <c r="O190" s="188" t="s">
        <v>1649</v>
      </c>
      <c r="P190" s="188"/>
      <c r="Q190" s="188" t="s">
        <v>1650</v>
      </c>
      <c r="R190" s="188" t="s">
        <v>1649</v>
      </c>
      <c r="S190" s="188"/>
      <c r="T190" s="188" t="s">
        <v>1650</v>
      </c>
      <c r="U190" t="s">
        <v>165</v>
      </c>
      <c r="V190" s="188" t="s">
        <v>1649</v>
      </c>
      <c r="W190" s="188"/>
      <c r="X190" s="188" t="s">
        <v>1650</v>
      </c>
      <c r="Y190" s="188" t="s">
        <v>1649</v>
      </c>
      <c r="Z190" s="188"/>
      <c r="AA190" s="188" t="s">
        <v>1650</v>
      </c>
      <c r="AB190" s="188" t="s">
        <v>1649</v>
      </c>
      <c r="AC190" s="188"/>
      <c r="AD190" s="188" t="s">
        <v>1650</v>
      </c>
      <c r="AE190" t="s">
        <v>165</v>
      </c>
    </row>
    <row r="191" spans="1:31" x14ac:dyDescent="0.3">
      <c r="A191" t="s">
        <v>167</v>
      </c>
      <c r="B191" s="2">
        <v>9246</v>
      </c>
      <c r="C191" s="25" t="s">
        <v>2472</v>
      </c>
      <c r="D191" s="2"/>
      <c r="E191" s="2">
        <v>9779</v>
      </c>
      <c r="F191" s="25" t="s">
        <v>2472</v>
      </c>
      <c r="G191" s="12"/>
      <c r="H191" s="2">
        <v>9244</v>
      </c>
      <c r="I191" s="25" t="s">
        <v>2472</v>
      </c>
      <c r="J191" s="12"/>
      <c r="K191" s="25">
        <v>-2.1630975556996557E-4</v>
      </c>
      <c r="L191" s="2">
        <v>40606</v>
      </c>
      <c r="M191" s="25" t="s">
        <v>165</v>
      </c>
      <c r="N191" s="2">
        <v>450.30303030303003</v>
      </c>
      <c r="O191" s="2">
        <v>41554</v>
      </c>
      <c r="P191" s="25" t="s">
        <v>165</v>
      </c>
      <c r="Q191" s="12">
        <v>340</v>
      </c>
      <c r="R191" s="2">
        <v>43604</v>
      </c>
      <c r="S191" s="25" t="s">
        <v>165</v>
      </c>
      <c r="T191" s="12">
        <v>256.36364700000001</v>
      </c>
      <c r="U191" s="25">
        <v>7.3831453479781317E-2</v>
      </c>
      <c r="V191" s="2">
        <v>12392852</v>
      </c>
      <c r="W191" s="25" t="s">
        <v>165</v>
      </c>
      <c r="X191" s="2">
        <v>13533</v>
      </c>
      <c r="Y191" s="2">
        <v>12717801</v>
      </c>
      <c r="Z191" s="25" t="s">
        <v>165</v>
      </c>
      <c r="AA191" s="12">
        <v>11122.42</v>
      </c>
      <c r="AB191" s="2">
        <v>13103114</v>
      </c>
      <c r="AC191" s="25" t="s">
        <v>165</v>
      </c>
      <c r="AD191" s="12">
        <v>11237.58</v>
      </c>
      <c r="AE191" s="25">
        <v>5.7000000000000002E-2</v>
      </c>
    </row>
    <row r="192" spans="1:31" x14ac:dyDescent="0.3">
      <c r="A192" t="s">
        <v>1733</v>
      </c>
      <c r="B192" s="2">
        <v>2054</v>
      </c>
      <c r="C192" s="25">
        <v>0.22215011897036557</v>
      </c>
      <c r="D192" s="2"/>
      <c r="E192" s="2">
        <v>2140</v>
      </c>
      <c r="F192" s="25">
        <v>0.21883628182840781</v>
      </c>
      <c r="G192" s="12"/>
      <c r="H192" s="2">
        <v>2315</v>
      </c>
      <c r="I192" s="25">
        <v>0.25043271311120729</v>
      </c>
      <c r="J192" s="12"/>
      <c r="K192" s="25">
        <v>0.12706913339824721</v>
      </c>
      <c r="L192" s="2">
        <v>7972</v>
      </c>
      <c r="M192" s="25">
        <v>0.19632566615771069</v>
      </c>
      <c r="N192" s="2">
        <v>160</v>
      </c>
      <c r="O192" s="2">
        <v>8827</v>
      </c>
      <c r="P192" s="25">
        <v>0.21242239014294653</v>
      </c>
      <c r="Q192" s="12">
        <v>161.81818181818099</v>
      </c>
      <c r="R192" s="2">
        <v>11265</v>
      </c>
      <c r="S192" s="25">
        <v>0.25834785799467941</v>
      </c>
      <c r="T192" s="12">
        <v>158.78787199999999</v>
      </c>
      <c r="U192" s="25">
        <v>0.4130707476166583</v>
      </c>
      <c r="V192" s="2">
        <v>2879687</v>
      </c>
      <c r="W192" s="25">
        <v>0.23200000000000001</v>
      </c>
      <c r="X192" s="2">
        <v>6907</v>
      </c>
      <c r="Y192" s="2">
        <v>3343861</v>
      </c>
      <c r="Z192" s="25">
        <v>0.26300000000000001</v>
      </c>
      <c r="AA192" s="12">
        <v>5986.67</v>
      </c>
      <c r="AB192" s="2">
        <v>3923027</v>
      </c>
      <c r="AC192" s="25">
        <v>0.29899999999999999</v>
      </c>
      <c r="AD192" s="12">
        <v>5961.21</v>
      </c>
      <c r="AE192" s="25">
        <v>0.36199999999999999</v>
      </c>
    </row>
    <row r="193" spans="1:31" x14ac:dyDescent="0.3">
      <c r="A193" t="s">
        <v>1323</v>
      </c>
      <c r="B193" s="2">
        <v>647</v>
      </c>
      <c r="C193" s="25">
        <v>6.997620592688733E-2</v>
      </c>
      <c r="D193" s="2"/>
      <c r="E193" s="2">
        <v>542</v>
      </c>
      <c r="F193" s="25">
        <v>5.5424890070559361E-2</v>
      </c>
      <c r="G193" s="12"/>
      <c r="H193" s="2">
        <v>599</v>
      </c>
      <c r="I193" s="25">
        <v>6.4798788403288565E-2</v>
      </c>
      <c r="J193" s="12"/>
      <c r="K193" s="25">
        <v>-7.4188562596599672E-2</v>
      </c>
      <c r="L193" s="2">
        <v>2825</v>
      </c>
      <c r="M193" s="25">
        <v>6.9570999359700542E-2</v>
      </c>
      <c r="N193" s="2">
        <v>196.969696969697</v>
      </c>
      <c r="O193" s="2">
        <v>2896</v>
      </c>
      <c r="P193" s="25">
        <v>6.9692448380420657E-2</v>
      </c>
      <c r="Q193" s="12">
        <v>194.54545454545399</v>
      </c>
      <c r="R193" s="2">
        <v>3158</v>
      </c>
      <c r="S193" s="25">
        <v>7.2424548206586545E-2</v>
      </c>
      <c r="T193" s="12">
        <v>210.30302399999999</v>
      </c>
      <c r="U193" s="25">
        <v>0.11787610619469027</v>
      </c>
      <c r="V193" s="2">
        <v>1008343</v>
      </c>
      <c r="W193" s="25">
        <v>8.1000000000000003E-2</v>
      </c>
      <c r="X193" s="2">
        <v>7596</v>
      </c>
      <c r="Y193" s="2">
        <v>1117647</v>
      </c>
      <c r="Z193" s="25">
        <v>8.7999999999999995E-2</v>
      </c>
      <c r="AA193" s="12">
        <v>5621.82</v>
      </c>
      <c r="AB193" s="2">
        <v>1256365</v>
      </c>
      <c r="AC193" s="25">
        <v>9.6000000000000002E-2</v>
      </c>
      <c r="AD193" s="12">
        <v>6161.82</v>
      </c>
      <c r="AE193" s="25">
        <v>0.246</v>
      </c>
    </row>
    <row r="194" spans="1:31" x14ac:dyDescent="0.3">
      <c r="A194" t="s">
        <v>1734</v>
      </c>
      <c r="B194" s="2">
        <v>1407</v>
      </c>
      <c r="C194" s="25">
        <v>0.15217391304347827</v>
      </c>
      <c r="D194" s="2"/>
      <c r="E194" s="2">
        <v>1598</v>
      </c>
      <c r="F194" s="25">
        <v>0.16341139175784852</v>
      </c>
      <c r="G194" s="12"/>
      <c r="H194" s="2">
        <v>1716</v>
      </c>
      <c r="I194" s="25">
        <v>0.18563392470791865</v>
      </c>
      <c r="J194" s="12"/>
      <c r="K194" s="25">
        <v>0.21961620469083165</v>
      </c>
      <c r="L194" s="2">
        <v>5147</v>
      </c>
      <c r="M194" s="25">
        <v>0.12675466679801015</v>
      </c>
      <c r="N194" s="2">
        <v>172.12121212121201</v>
      </c>
      <c r="O194" s="2">
        <v>5931</v>
      </c>
      <c r="P194" s="25">
        <v>0.14272994176252587</v>
      </c>
      <c r="Q194" s="12">
        <v>173.333333333333</v>
      </c>
      <c r="R194" s="2">
        <v>8107</v>
      </c>
      <c r="S194" s="25">
        <v>0.18592330978809282</v>
      </c>
      <c r="T194" s="12">
        <v>248.484848</v>
      </c>
      <c r="U194" s="25">
        <v>0.5750922867689916</v>
      </c>
      <c r="V194" s="2">
        <v>1871344</v>
      </c>
      <c r="W194" s="25">
        <v>0.151</v>
      </c>
      <c r="X194" s="2">
        <v>3070</v>
      </c>
      <c r="Y194" s="2">
        <v>2226214</v>
      </c>
      <c r="Z194" s="25">
        <v>0.17499999999999999</v>
      </c>
      <c r="AA194" s="12">
        <v>3072.73</v>
      </c>
      <c r="AB194" s="2">
        <v>2666662</v>
      </c>
      <c r="AC194" s="25">
        <v>0.20399999999999999</v>
      </c>
      <c r="AD194" s="12">
        <v>4295.1499999999996</v>
      </c>
      <c r="AE194" s="25">
        <v>0.42499999999999999</v>
      </c>
    </row>
    <row r="195" spans="1:31" x14ac:dyDescent="0.3">
      <c r="A195" t="s">
        <v>1735</v>
      </c>
      <c r="B195" s="2">
        <v>1350</v>
      </c>
      <c r="C195" s="25">
        <v>0.146009085009734</v>
      </c>
      <c r="D195" s="2"/>
      <c r="E195" s="2">
        <v>1490</v>
      </c>
      <c r="F195" s="25">
        <v>0.15236731772164838</v>
      </c>
      <c r="G195" s="12"/>
      <c r="H195" s="2">
        <v>1647</v>
      </c>
      <c r="I195" s="25">
        <v>0.17816962353959326</v>
      </c>
      <c r="J195" s="12"/>
      <c r="K195" s="25">
        <v>0.21999999999999997</v>
      </c>
      <c r="L195" s="2">
        <v>4926</v>
      </c>
      <c r="M195" s="25">
        <v>0.12131212136137516</v>
      </c>
      <c r="N195" s="2">
        <v>170.90909090909</v>
      </c>
      <c r="O195" s="2">
        <v>5669</v>
      </c>
      <c r="P195" s="25">
        <v>0.13642489291042981</v>
      </c>
      <c r="Q195" s="12">
        <v>166.06060606060601</v>
      </c>
      <c r="R195" s="2">
        <v>7794</v>
      </c>
      <c r="S195" s="25">
        <v>0.17874506925970093</v>
      </c>
      <c r="T195" s="12">
        <v>252.121216</v>
      </c>
      <c r="U195" s="25">
        <v>0.58221680876979298</v>
      </c>
      <c r="V195" s="2">
        <v>1771650</v>
      </c>
      <c r="W195" s="25">
        <v>0.14299999999999999</v>
      </c>
      <c r="X195" s="2">
        <v>3027</v>
      </c>
      <c r="Y195" s="2">
        <v>2097367</v>
      </c>
      <c r="Z195" s="25">
        <v>0.16500000000000001</v>
      </c>
      <c r="AA195" s="12">
        <v>3176.36</v>
      </c>
      <c r="AB195" s="2">
        <v>2501617</v>
      </c>
      <c r="AC195" s="25">
        <v>0.191</v>
      </c>
      <c r="AD195" s="12">
        <v>4589.7</v>
      </c>
      <c r="AE195" s="25">
        <v>0.41199999999999998</v>
      </c>
    </row>
    <row r="196" spans="1:31" x14ac:dyDescent="0.3">
      <c r="A196" t="s">
        <v>1736</v>
      </c>
      <c r="B196" s="2">
        <v>57</v>
      </c>
      <c r="C196" s="25">
        <v>6.1648280337443222E-3</v>
      </c>
      <c r="D196" s="2"/>
      <c r="E196" s="2">
        <v>108</v>
      </c>
      <c r="F196" s="25">
        <v>1.104407403620002E-2</v>
      </c>
      <c r="G196" s="12"/>
      <c r="H196" s="2">
        <v>69</v>
      </c>
      <c r="I196" s="25">
        <v>7.4643011683254001E-3</v>
      </c>
      <c r="J196" s="12"/>
      <c r="K196" s="25">
        <v>0.21052631578947367</v>
      </c>
      <c r="L196" s="2">
        <v>221</v>
      </c>
      <c r="M196" s="25">
        <v>5.4425454366349799E-3</v>
      </c>
      <c r="N196" s="2">
        <v>68.484848484848399</v>
      </c>
      <c r="O196" s="2">
        <v>262</v>
      </c>
      <c r="P196" s="25">
        <v>6.3050488520960679E-3</v>
      </c>
      <c r="Q196" s="12">
        <v>61.212121212121197</v>
      </c>
      <c r="R196" s="2">
        <v>313</v>
      </c>
      <c r="S196" s="25">
        <v>7.1782405283918908E-3</v>
      </c>
      <c r="T196" s="12">
        <v>86.060609999999997</v>
      </c>
      <c r="U196" s="25">
        <v>0.41628959276018102</v>
      </c>
      <c r="V196" s="2">
        <v>99694</v>
      </c>
      <c r="W196" s="25">
        <v>8.0000000000000002E-3</v>
      </c>
      <c r="X196" s="2">
        <v>1042</v>
      </c>
      <c r="Y196" s="2">
        <v>128847</v>
      </c>
      <c r="Z196" s="25">
        <v>0.01</v>
      </c>
      <c r="AA196" s="12">
        <v>1266.06</v>
      </c>
      <c r="AB196" s="2">
        <v>165045</v>
      </c>
      <c r="AC196" s="25">
        <v>1.2999999999999999E-2</v>
      </c>
      <c r="AD196" s="12">
        <v>2011.52</v>
      </c>
      <c r="AE196" s="25">
        <v>0.65600000000000003</v>
      </c>
    </row>
    <row r="197" spans="1:31" x14ac:dyDescent="0.3">
      <c r="A197" t="s">
        <v>1737</v>
      </c>
      <c r="B197" s="2">
        <v>7192</v>
      </c>
      <c r="C197" s="25">
        <v>0.77784988102963448</v>
      </c>
      <c r="D197" s="2"/>
      <c r="E197" s="2">
        <v>7639</v>
      </c>
      <c r="F197" s="25">
        <v>0.78116371817159214</v>
      </c>
      <c r="G197" s="12"/>
      <c r="H197" s="2">
        <v>6929</v>
      </c>
      <c r="I197" s="25">
        <v>0.74956728688879271</v>
      </c>
      <c r="J197" s="12"/>
      <c r="K197" s="25">
        <v>-3.6568409343715191E-2</v>
      </c>
      <c r="L197" s="2">
        <v>32634</v>
      </c>
      <c r="M197" s="25">
        <v>0.80367433384228937</v>
      </c>
      <c r="N197" s="2">
        <v>463.636363636363</v>
      </c>
      <c r="O197" s="2">
        <v>32727</v>
      </c>
      <c r="P197" s="25">
        <v>0.7875776098570535</v>
      </c>
      <c r="Q197" s="12">
        <v>332.72727272727201</v>
      </c>
      <c r="R197" s="2">
        <v>32339</v>
      </c>
      <c r="S197" s="25">
        <v>0.74165214200532059</v>
      </c>
      <c r="T197" s="12">
        <v>255.15152</v>
      </c>
      <c r="U197" s="25">
        <v>-9.039651896794754E-3</v>
      </c>
      <c r="V197" s="2">
        <v>9513165</v>
      </c>
      <c r="W197" s="25">
        <v>0.76800000000000002</v>
      </c>
      <c r="X197" s="2">
        <v>8261</v>
      </c>
      <c r="Y197" s="2">
        <v>9373940</v>
      </c>
      <c r="Z197" s="25">
        <v>0.73699999999999999</v>
      </c>
      <c r="AA197" s="12">
        <v>6481.82</v>
      </c>
      <c r="AB197" s="2">
        <v>9180087</v>
      </c>
      <c r="AC197" s="25">
        <v>0.70099999999999996</v>
      </c>
      <c r="AD197" s="12">
        <v>7631.52</v>
      </c>
      <c r="AE197" s="25">
        <v>-3.5000000000000003E-2</v>
      </c>
    </row>
    <row r="198" spans="1:31" x14ac:dyDescent="0.3">
      <c r="A198" t="s">
        <v>1738</v>
      </c>
      <c r="B198" s="2">
        <v>830</v>
      </c>
      <c r="C198" s="25">
        <v>8.9768548561540124E-2</v>
      </c>
      <c r="D198" s="2"/>
      <c r="E198" s="2">
        <v>638</v>
      </c>
      <c r="F198" s="25">
        <v>6.5241844769403826E-2</v>
      </c>
      <c r="G198" s="12"/>
      <c r="H198" s="2">
        <v>748</v>
      </c>
      <c r="I198" s="25">
        <v>8.0917351795759415E-2</v>
      </c>
      <c r="J198" s="12"/>
      <c r="K198" s="25">
        <v>-9.8795180722891618E-2</v>
      </c>
      <c r="L198" s="2">
        <v>4453</v>
      </c>
      <c r="M198" s="25">
        <v>0.10966359651283061</v>
      </c>
      <c r="N198" s="2">
        <v>283.030303030303</v>
      </c>
      <c r="O198" s="2">
        <v>4400</v>
      </c>
      <c r="P198" s="25">
        <v>0.10588631660008663</v>
      </c>
      <c r="Q198" s="12">
        <v>264.84848484848402</v>
      </c>
      <c r="R198" s="2">
        <v>4281</v>
      </c>
      <c r="S198" s="25">
        <v>9.8179066140721041E-2</v>
      </c>
      <c r="T198" s="12">
        <v>332.72726399999999</v>
      </c>
      <c r="U198" s="25">
        <v>-3.8625645632158097E-2</v>
      </c>
      <c r="V198" s="2">
        <v>2014023</v>
      </c>
      <c r="W198" s="25">
        <v>0.16300000000000001</v>
      </c>
      <c r="X198" s="2">
        <v>6043</v>
      </c>
      <c r="Y198" s="2">
        <v>1944865</v>
      </c>
      <c r="Z198" s="25">
        <v>0.153</v>
      </c>
      <c r="AA198" s="12">
        <v>6116.36</v>
      </c>
      <c r="AB198" s="2">
        <v>1858454</v>
      </c>
      <c r="AC198" s="25">
        <v>0.14199999999999999</v>
      </c>
      <c r="AD198" s="12">
        <v>7583.64</v>
      </c>
      <c r="AE198" s="25">
        <v>-7.6999999999999999E-2</v>
      </c>
    </row>
    <row r="199" spans="1:31" x14ac:dyDescent="0.3">
      <c r="A199" t="s">
        <v>1734</v>
      </c>
      <c r="B199" s="2">
        <v>6362</v>
      </c>
      <c r="C199" s="25">
        <v>0.688081332468094</v>
      </c>
      <c r="D199" s="2"/>
      <c r="E199" s="2">
        <v>7001</v>
      </c>
      <c r="F199" s="25">
        <v>0.71592187340218838</v>
      </c>
      <c r="G199" s="12"/>
      <c r="H199" s="2">
        <v>6181</v>
      </c>
      <c r="I199" s="25">
        <v>0.66864993509303328</v>
      </c>
      <c r="J199" s="12"/>
      <c r="K199" s="25">
        <v>-2.8450172901603232E-2</v>
      </c>
      <c r="L199" s="2">
        <v>28181</v>
      </c>
      <c r="M199" s="25">
        <v>0.69401073732945873</v>
      </c>
      <c r="N199" s="2">
        <v>466.06060606060601</v>
      </c>
      <c r="O199" s="2">
        <v>28327</v>
      </c>
      <c r="P199" s="25">
        <v>0.68169129325696687</v>
      </c>
      <c r="Q199" s="12">
        <v>340.60606060606</v>
      </c>
      <c r="R199" s="2">
        <v>28058</v>
      </c>
      <c r="S199" s="25">
        <v>0.64347307586459956</v>
      </c>
      <c r="T199" s="12">
        <v>367.27273600000001</v>
      </c>
      <c r="U199" s="25">
        <v>-4.3646428444696784E-3</v>
      </c>
      <c r="V199" s="2">
        <v>7499142</v>
      </c>
      <c r="W199" s="25">
        <v>0.60499999999999998</v>
      </c>
      <c r="X199" s="2">
        <v>10984</v>
      </c>
      <c r="Y199" s="2">
        <v>7429075</v>
      </c>
      <c r="Z199" s="25">
        <v>0.58399999999999996</v>
      </c>
      <c r="AA199" s="12">
        <v>10550.91</v>
      </c>
      <c r="AB199" s="2">
        <v>7321633</v>
      </c>
      <c r="AC199" s="25">
        <v>0.55900000000000005</v>
      </c>
      <c r="AD199" s="12">
        <v>12527.27</v>
      </c>
      <c r="AE199" s="25">
        <v>-2.4E-2</v>
      </c>
    </row>
    <row r="200" spans="1:31" x14ac:dyDescent="0.3">
      <c r="A200" t="s">
        <v>1735</v>
      </c>
      <c r="B200" s="2">
        <v>6212</v>
      </c>
      <c r="C200" s="25">
        <v>0.67185810080034636</v>
      </c>
      <c r="D200" s="2"/>
      <c r="E200" s="2">
        <v>6574</v>
      </c>
      <c r="F200" s="25">
        <v>0.67225687698128644</v>
      </c>
      <c r="G200" s="12"/>
      <c r="H200" s="2">
        <v>5928</v>
      </c>
      <c r="I200" s="25">
        <v>0.64128083080917353</v>
      </c>
      <c r="J200" s="12"/>
      <c r="K200" s="25">
        <v>-4.5717965228589841E-2</v>
      </c>
      <c r="L200" s="2">
        <v>26851</v>
      </c>
      <c r="M200" s="25">
        <v>0.66125695709993593</v>
      </c>
      <c r="N200" s="2">
        <v>438.18181818181802</v>
      </c>
      <c r="O200" s="2">
        <v>26194</v>
      </c>
      <c r="P200" s="25">
        <v>0.63036049477787937</v>
      </c>
      <c r="Q200" s="12">
        <v>389.09090909090901</v>
      </c>
      <c r="R200" s="2">
        <v>26361</v>
      </c>
      <c r="S200" s="25">
        <v>0.60455462801577842</v>
      </c>
      <c r="T200" s="12">
        <v>353.93939999999998</v>
      </c>
      <c r="U200" s="25">
        <v>-1.8248854791255448E-2</v>
      </c>
      <c r="V200" s="2">
        <v>6723672</v>
      </c>
      <c r="W200" s="25">
        <v>0.54300000000000004</v>
      </c>
      <c r="X200" s="2">
        <v>14357</v>
      </c>
      <c r="Y200" s="2">
        <v>6635367</v>
      </c>
      <c r="Z200" s="25">
        <v>0.52200000000000002</v>
      </c>
      <c r="AA200" s="12">
        <v>13078.79</v>
      </c>
      <c r="AB200" s="2">
        <v>6485049</v>
      </c>
      <c r="AC200" s="25">
        <v>0.495</v>
      </c>
      <c r="AD200" s="12">
        <v>14155.76</v>
      </c>
      <c r="AE200" s="25">
        <v>-3.5000000000000003E-2</v>
      </c>
    </row>
    <row r="201" spans="1:31" x14ac:dyDescent="0.3">
      <c r="A201" t="s">
        <v>1736</v>
      </c>
      <c r="B201" s="2">
        <v>150</v>
      </c>
      <c r="C201" s="25">
        <v>1.6223231667748216E-2</v>
      </c>
      <c r="D201" s="2"/>
      <c r="E201" s="2">
        <v>427</v>
      </c>
      <c r="F201" s="25">
        <v>4.3664996420901936E-2</v>
      </c>
      <c r="G201" s="12"/>
      <c r="H201" s="2">
        <v>253</v>
      </c>
      <c r="I201" s="25">
        <v>2.7369104283859802E-2</v>
      </c>
      <c r="J201" s="12"/>
      <c r="K201" s="25">
        <v>0.68666666666666676</v>
      </c>
      <c r="L201" s="2">
        <v>1330</v>
      </c>
      <c r="M201" s="25">
        <v>3.275378022952273E-2</v>
      </c>
      <c r="N201" s="2">
        <v>173.939393939393</v>
      </c>
      <c r="O201" s="2">
        <v>2133</v>
      </c>
      <c r="P201" s="25">
        <v>5.1330798479087454E-2</v>
      </c>
      <c r="Q201" s="12">
        <v>206.06060606060601</v>
      </c>
      <c r="R201" s="2">
        <v>1697</v>
      </c>
      <c r="S201" s="25">
        <v>3.891844784882121E-2</v>
      </c>
      <c r="T201" s="12">
        <v>195.15152</v>
      </c>
      <c r="U201" s="25">
        <v>0.27593984962406015</v>
      </c>
      <c r="V201" s="2">
        <v>775470</v>
      </c>
      <c r="W201" s="25">
        <v>6.3E-2</v>
      </c>
      <c r="X201" s="2">
        <v>5241</v>
      </c>
      <c r="Y201" s="2">
        <v>793708</v>
      </c>
      <c r="Z201" s="25">
        <v>6.2E-2</v>
      </c>
      <c r="AA201" s="12">
        <v>4690.3</v>
      </c>
      <c r="AB201" s="2">
        <v>836584</v>
      </c>
      <c r="AC201" s="25">
        <v>6.4000000000000001E-2</v>
      </c>
      <c r="AD201" s="12">
        <v>4970.91</v>
      </c>
      <c r="AE201" s="25">
        <v>7.9000000000000001E-2</v>
      </c>
    </row>
    <row r="202" spans="1:31" x14ac:dyDescent="0.3">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c r="AE202" s="16"/>
    </row>
    <row r="203" spans="1:31" x14ac:dyDescent="0.3">
      <c r="A203" s="103" t="s">
        <v>1739</v>
      </c>
      <c r="B203" s="103"/>
      <c r="C203" s="103"/>
      <c r="D203" s="103"/>
      <c r="E203" s="103"/>
      <c r="F203" s="103"/>
      <c r="G203" s="103"/>
      <c r="H203" s="103"/>
      <c r="I203" s="103"/>
      <c r="J203" s="103"/>
      <c r="K203" s="103"/>
      <c r="L203" s="103"/>
      <c r="M203" s="103"/>
      <c r="N203" s="103"/>
      <c r="O203" s="103"/>
      <c r="P203" s="103"/>
      <c r="Q203" s="103"/>
      <c r="R203" s="103"/>
      <c r="S203" s="103"/>
      <c r="T203" s="103"/>
      <c r="U203" s="103"/>
      <c r="V203" s="103"/>
      <c r="W203" s="103"/>
      <c r="X203" s="103"/>
      <c r="Y203" s="103"/>
      <c r="Z203" s="103"/>
      <c r="AA203" s="103"/>
      <c r="AB203" s="103"/>
      <c r="AC203" s="103"/>
      <c r="AD203" s="103"/>
      <c r="AE203" s="103"/>
    </row>
    <row r="204" spans="1:31" x14ac:dyDescent="0.3">
      <c r="B204" s="188"/>
      <c r="C204" s="188"/>
      <c r="D204" s="188"/>
      <c r="E204" s="188"/>
      <c r="F204" s="188"/>
      <c r="G204" s="188"/>
      <c r="H204" s="188"/>
      <c r="I204" s="188"/>
      <c r="J204" s="188"/>
      <c r="L204" s="188" t="s">
        <v>1649</v>
      </c>
      <c r="M204" s="188"/>
      <c r="N204" s="188" t="s">
        <v>1650</v>
      </c>
      <c r="O204" s="188" t="s">
        <v>1649</v>
      </c>
      <c r="P204" s="188"/>
      <c r="Q204" s="188" t="s">
        <v>1650</v>
      </c>
      <c r="R204" s="188" t="s">
        <v>1649</v>
      </c>
      <c r="S204" s="188"/>
      <c r="T204" s="188" t="s">
        <v>1650</v>
      </c>
      <c r="U204" t="s">
        <v>165</v>
      </c>
      <c r="V204" s="188" t="s">
        <v>1649</v>
      </c>
      <c r="W204" s="188"/>
      <c r="X204" s="188" t="s">
        <v>1650</v>
      </c>
      <c r="Y204" s="188" t="s">
        <v>1649</v>
      </c>
      <c r="Z204" s="188"/>
      <c r="AA204" s="188" t="s">
        <v>1650</v>
      </c>
      <c r="AB204" s="188" t="s">
        <v>1649</v>
      </c>
      <c r="AC204" s="188"/>
      <c r="AD204" s="188" t="s">
        <v>1650</v>
      </c>
      <c r="AE204" t="s">
        <v>165</v>
      </c>
    </row>
    <row r="205" spans="1:31" x14ac:dyDescent="0.3">
      <c r="A205" t="s">
        <v>167</v>
      </c>
      <c r="B205" s="2">
        <v>1684</v>
      </c>
      <c r="C205" s="25" t="s">
        <v>2472</v>
      </c>
      <c r="D205" s="2"/>
      <c r="E205" s="2">
        <v>1715</v>
      </c>
      <c r="F205" s="25" t="s">
        <v>2472</v>
      </c>
      <c r="G205" s="12"/>
      <c r="H205" s="2">
        <v>1669</v>
      </c>
      <c r="I205" s="25" t="s">
        <v>2472</v>
      </c>
      <c r="J205" s="12"/>
      <c r="K205" s="25">
        <v>-8.9073634204275276E-3</v>
      </c>
      <c r="L205" s="2">
        <v>8829</v>
      </c>
      <c r="M205" s="25" t="s">
        <v>165</v>
      </c>
      <c r="N205" s="2">
        <v>343.030303030303</v>
      </c>
      <c r="O205" s="2">
        <v>9691</v>
      </c>
      <c r="P205" s="25" t="s">
        <v>165</v>
      </c>
      <c r="Q205" s="12">
        <v>367.27272727272702</v>
      </c>
      <c r="R205" s="2">
        <v>9449</v>
      </c>
      <c r="S205" s="25" t="s">
        <v>165</v>
      </c>
      <c r="T205" s="12">
        <v>387.27273600000001</v>
      </c>
      <c r="U205" s="25">
        <v>7.0223128327103868E-2</v>
      </c>
      <c r="V205" s="2">
        <v>3897530</v>
      </c>
      <c r="W205" s="25" t="s">
        <v>165</v>
      </c>
      <c r="X205" s="2">
        <v>6662</v>
      </c>
      <c r="Y205" s="2">
        <v>3985067</v>
      </c>
      <c r="Z205" s="25" t="s">
        <v>165</v>
      </c>
      <c r="AA205" s="12">
        <v>6483.64</v>
      </c>
      <c r="AB205" s="2">
        <v>4116448</v>
      </c>
      <c r="AC205" s="25" t="s">
        <v>165</v>
      </c>
      <c r="AD205" s="12">
        <v>7780</v>
      </c>
      <c r="AE205" s="25">
        <v>5.6000000000000001E-2</v>
      </c>
    </row>
    <row r="206" spans="1:31" x14ac:dyDescent="0.3">
      <c r="A206" t="s">
        <v>1740</v>
      </c>
      <c r="B206" s="2">
        <v>923</v>
      </c>
      <c r="C206" s="25">
        <v>0.54809976247030878</v>
      </c>
      <c r="D206" s="2"/>
      <c r="E206" s="2">
        <v>872</v>
      </c>
      <c r="F206" s="25">
        <v>0.5084548104956268</v>
      </c>
      <c r="G206" s="12"/>
      <c r="H206" s="2">
        <v>776</v>
      </c>
      <c r="I206" s="25">
        <v>0.46494907130017998</v>
      </c>
      <c r="J206" s="12"/>
      <c r="K206" s="25">
        <v>-0.15926327193932832</v>
      </c>
      <c r="L206" s="2">
        <v>4393</v>
      </c>
      <c r="M206" s="25">
        <v>0.49756484313059235</v>
      </c>
      <c r="N206" s="2">
        <v>295.75757575757501</v>
      </c>
      <c r="O206" s="2">
        <v>4723</v>
      </c>
      <c r="P206" s="25">
        <v>0.48735940563409347</v>
      </c>
      <c r="Q206" s="12">
        <v>256.36363636363598</v>
      </c>
      <c r="R206" s="2">
        <v>4854</v>
      </c>
      <c r="S206" s="25">
        <v>0.51370515398454863</v>
      </c>
      <c r="T206" s="12">
        <v>296.36364700000001</v>
      </c>
      <c r="U206" s="25">
        <v>0.1049396767584794</v>
      </c>
      <c r="V206" s="2">
        <v>1843322</v>
      </c>
      <c r="W206" s="25">
        <v>0.47299999999999998</v>
      </c>
      <c r="X206" s="2">
        <v>5752</v>
      </c>
      <c r="Y206" s="2">
        <v>1885473</v>
      </c>
      <c r="Z206" s="25">
        <v>0.47299999999999998</v>
      </c>
      <c r="AA206" s="12">
        <v>5126.67</v>
      </c>
      <c r="AB206" s="2">
        <v>1942634</v>
      </c>
      <c r="AC206" s="25">
        <v>0.47199999999999998</v>
      </c>
      <c r="AD206" s="12">
        <v>5973.94</v>
      </c>
      <c r="AE206" s="25">
        <v>5.3999999999999999E-2</v>
      </c>
    </row>
    <row r="207" spans="1:31" x14ac:dyDescent="0.3">
      <c r="A207" t="s">
        <v>1298</v>
      </c>
      <c r="B207" s="2">
        <v>786</v>
      </c>
      <c r="C207" s="25">
        <v>0.4667458432304038</v>
      </c>
      <c r="D207" s="2"/>
      <c r="E207" s="2">
        <v>504</v>
      </c>
      <c r="F207" s="25">
        <v>0.29387755102040819</v>
      </c>
      <c r="G207" s="12"/>
      <c r="H207" s="2">
        <v>602</v>
      </c>
      <c r="I207" s="25">
        <v>0.36069502696225286</v>
      </c>
      <c r="J207" s="12"/>
      <c r="K207" s="25">
        <v>-0.23409669211195927</v>
      </c>
      <c r="L207" s="2">
        <v>3383</v>
      </c>
      <c r="M207" s="25">
        <v>0.38316910182353608</v>
      </c>
      <c r="N207" s="2">
        <v>252.72727272727201</v>
      </c>
      <c r="O207" s="2">
        <v>3172</v>
      </c>
      <c r="P207" s="25">
        <v>0.32731400268290167</v>
      </c>
      <c r="Q207" s="12">
        <v>209.09090909090901</v>
      </c>
      <c r="R207" s="2">
        <v>3614</v>
      </c>
      <c r="S207" s="25">
        <v>0.38247433590856178</v>
      </c>
      <c r="T207" s="12">
        <v>303.03030000000001</v>
      </c>
      <c r="U207" s="25">
        <v>6.828258941767662E-2</v>
      </c>
      <c r="V207" s="2">
        <v>1347659</v>
      </c>
      <c r="W207" s="25">
        <v>0.34599999999999997</v>
      </c>
      <c r="X207" s="2">
        <v>4441</v>
      </c>
      <c r="Y207" s="2">
        <v>1372276</v>
      </c>
      <c r="Z207" s="25">
        <v>0.34399999999999997</v>
      </c>
      <c r="AA207" s="12">
        <v>3984.24</v>
      </c>
      <c r="AB207" s="2">
        <v>1392219</v>
      </c>
      <c r="AC207" s="25">
        <v>0.33800000000000002</v>
      </c>
      <c r="AD207" s="12">
        <v>4585.45</v>
      </c>
      <c r="AE207" s="25">
        <v>3.3000000000000002E-2</v>
      </c>
    </row>
    <row r="208" spans="1:31" x14ac:dyDescent="0.3">
      <c r="A208" t="s">
        <v>1741</v>
      </c>
      <c r="B208" s="2">
        <v>603</v>
      </c>
      <c r="C208" s="25">
        <v>0.35807600950118784</v>
      </c>
      <c r="D208" s="2"/>
      <c r="E208" s="2">
        <v>337</v>
      </c>
      <c r="F208" s="25">
        <v>0.19650145772594751</v>
      </c>
      <c r="G208" s="12"/>
      <c r="H208" s="2">
        <v>438</v>
      </c>
      <c r="I208" s="25">
        <v>0.2624325943678848</v>
      </c>
      <c r="J208" s="12"/>
      <c r="K208" s="25">
        <v>-0.27363184079601988</v>
      </c>
      <c r="L208" s="2">
        <v>2563</v>
      </c>
      <c r="M208" s="25">
        <v>0.29029335145543095</v>
      </c>
      <c r="N208" s="2">
        <v>243.030303030303</v>
      </c>
      <c r="O208" s="2">
        <v>2368</v>
      </c>
      <c r="P208" s="25">
        <v>0.24435042823238057</v>
      </c>
      <c r="Q208" s="12">
        <v>199.39393939393901</v>
      </c>
      <c r="R208" s="2">
        <v>2525</v>
      </c>
      <c r="S208" s="25">
        <v>0.26722404487247325</v>
      </c>
      <c r="T208" s="12">
        <v>268.48486300000002</v>
      </c>
      <c r="U208" s="25">
        <v>-1.4826375341396801E-2</v>
      </c>
      <c r="V208" s="2">
        <v>1054323</v>
      </c>
      <c r="W208" s="25">
        <v>0.27100000000000002</v>
      </c>
      <c r="X208" s="2">
        <v>4467</v>
      </c>
      <c r="Y208" s="2">
        <v>1022226</v>
      </c>
      <c r="Z208" s="25">
        <v>0.25700000000000001</v>
      </c>
      <c r="AA208" s="12">
        <v>4275.1499999999996</v>
      </c>
      <c r="AB208" s="2">
        <v>984047</v>
      </c>
      <c r="AC208" s="25">
        <v>0.23899999999999999</v>
      </c>
      <c r="AD208" s="12">
        <v>5367.88</v>
      </c>
      <c r="AE208" s="25">
        <v>-6.7000000000000004E-2</v>
      </c>
    </row>
    <row r="209" spans="1:31" x14ac:dyDescent="0.3">
      <c r="A209" t="s">
        <v>1742</v>
      </c>
      <c r="B209" s="2">
        <v>183</v>
      </c>
      <c r="C209" s="25">
        <v>0.10866983372921615</v>
      </c>
      <c r="D209" s="2"/>
      <c r="E209" s="2">
        <v>167</v>
      </c>
      <c r="F209" s="25">
        <v>9.7376093294460647E-2</v>
      </c>
      <c r="G209" s="12"/>
      <c r="H209" s="2">
        <v>164</v>
      </c>
      <c r="I209" s="25">
        <v>9.8262432594367885E-2</v>
      </c>
      <c r="J209" s="12"/>
      <c r="K209" s="25">
        <v>-0.10382513661202186</v>
      </c>
      <c r="L209" s="2">
        <v>820</v>
      </c>
      <c r="M209" s="25">
        <v>9.2875750368105109E-2</v>
      </c>
      <c r="N209" s="2">
        <v>99.393939393939405</v>
      </c>
      <c r="O209" s="2">
        <v>804</v>
      </c>
      <c r="P209" s="25">
        <v>8.2963574450521105E-2</v>
      </c>
      <c r="Q209" s="12">
        <v>107.272727272727</v>
      </c>
      <c r="R209" s="2">
        <v>1089</v>
      </c>
      <c r="S209" s="25">
        <v>0.11525029103608847</v>
      </c>
      <c r="T209" s="12">
        <v>149.090912</v>
      </c>
      <c r="U209" s="25">
        <v>0.32804878048780489</v>
      </c>
      <c r="V209" s="2">
        <v>293336</v>
      </c>
      <c r="W209" s="25">
        <v>7.4999999999999997E-2</v>
      </c>
      <c r="X209" s="2">
        <v>2966</v>
      </c>
      <c r="Y209" s="2">
        <v>350050</v>
      </c>
      <c r="Z209" s="25">
        <v>8.7999999999999995E-2</v>
      </c>
      <c r="AA209" s="12">
        <v>2500</v>
      </c>
      <c r="AB209" s="2">
        <v>408172</v>
      </c>
      <c r="AC209" s="25">
        <v>9.9000000000000005E-2</v>
      </c>
      <c r="AD209" s="12">
        <v>3016.36</v>
      </c>
      <c r="AE209" s="25">
        <v>0.39100000000000001</v>
      </c>
    </row>
    <row r="210" spans="1:31" x14ac:dyDescent="0.3">
      <c r="A210" t="s">
        <v>1743</v>
      </c>
      <c r="B210" s="2">
        <v>137</v>
      </c>
      <c r="C210" s="25">
        <v>8.1353919239904982E-2</v>
      </c>
      <c r="D210" s="2"/>
      <c r="E210" s="2">
        <v>368</v>
      </c>
      <c r="F210" s="25">
        <v>0.21457725947521866</v>
      </c>
      <c r="G210" s="12"/>
      <c r="H210" s="2">
        <v>174</v>
      </c>
      <c r="I210" s="25">
        <v>0.1042540443379269</v>
      </c>
      <c r="J210" s="12"/>
      <c r="K210" s="25">
        <v>0.27007299270072993</v>
      </c>
      <c r="L210" s="2">
        <v>1010</v>
      </c>
      <c r="M210" s="25">
        <v>0.11439574130705629</v>
      </c>
      <c r="N210" s="2">
        <v>139.39393939393901</v>
      </c>
      <c r="O210" s="2">
        <v>1551</v>
      </c>
      <c r="P210" s="25">
        <v>0.16004540295119182</v>
      </c>
      <c r="Q210" s="12">
        <v>162.42424242424201</v>
      </c>
      <c r="R210" s="2">
        <v>1240</v>
      </c>
      <c r="S210" s="25">
        <v>0.13123081807598688</v>
      </c>
      <c r="T210" s="12">
        <v>138.18182400000001</v>
      </c>
      <c r="U210" s="25">
        <v>0.22772277227722773</v>
      </c>
      <c r="V210" s="2">
        <v>495663</v>
      </c>
      <c r="W210" s="25">
        <v>0.127</v>
      </c>
      <c r="X210" s="2">
        <v>3926</v>
      </c>
      <c r="Y210" s="2">
        <v>513197</v>
      </c>
      <c r="Z210" s="25">
        <v>0.129</v>
      </c>
      <c r="AA210" s="12">
        <v>3241.82</v>
      </c>
      <c r="AB210" s="2">
        <v>550415</v>
      </c>
      <c r="AC210" s="25">
        <v>0.13400000000000001</v>
      </c>
      <c r="AD210" s="12">
        <v>3827.88</v>
      </c>
      <c r="AE210" s="25">
        <v>0.11</v>
      </c>
    </row>
    <row r="211" spans="1:31" x14ac:dyDescent="0.3">
      <c r="A211" t="s">
        <v>1741</v>
      </c>
      <c r="B211" s="2">
        <v>123</v>
      </c>
      <c r="C211" s="25">
        <v>7.3040380047505932E-2</v>
      </c>
      <c r="D211" s="2"/>
      <c r="E211" s="2">
        <v>301</v>
      </c>
      <c r="F211" s="25">
        <v>0.17551020408163276</v>
      </c>
      <c r="G211" s="12"/>
      <c r="H211" s="2">
        <v>139</v>
      </c>
      <c r="I211" s="25">
        <v>8.3283403235470344E-2</v>
      </c>
      <c r="J211" s="12"/>
      <c r="K211" s="25">
        <v>0.13008130081300817</v>
      </c>
      <c r="L211" s="2">
        <v>962</v>
      </c>
      <c r="M211" s="25">
        <v>0.10895911201721599</v>
      </c>
      <c r="N211" s="2">
        <v>141.81818181818099</v>
      </c>
      <c r="O211" s="2">
        <v>1398</v>
      </c>
      <c r="P211" s="25">
        <v>0.14425755855948819</v>
      </c>
      <c r="Q211" s="12">
        <v>152.12121212121201</v>
      </c>
      <c r="R211" s="2">
        <v>1106</v>
      </c>
      <c r="S211" s="25">
        <v>0.1170494232193883</v>
      </c>
      <c r="T211" s="12">
        <v>147.27271999999999</v>
      </c>
      <c r="U211" s="25">
        <v>0.1496881496881497</v>
      </c>
      <c r="V211" s="2">
        <v>456562</v>
      </c>
      <c r="W211" s="25">
        <v>0.11700000000000001</v>
      </c>
      <c r="X211" s="2">
        <v>4017</v>
      </c>
      <c r="Y211" s="2">
        <v>463999</v>
      </c>
      <c r="Z211" s="25">
        <v>0.11600000000000001</v>
      </c>
      <c r="AA211" s="12">
        <v>3214.55</v>
      </c>
      <c r="AB211" s="2">
        <v>488167</v>
      </c>
      <c r="AC211" s="25">
        <v>0.11899999999999999</v>
      </c>
      <c r="AD211" s="12">
        <v>3698.18</v>
      </c>
      <c r="AE211" s="25">
        <v>6.9000000000000006E-2</v>
      </c>
    </row>
    <row r="212" spans="1:31" x14ac:dyDescent="0.3">
      <c r="A212" t="s">
        <v>1742</v>
      </c>
      <c r="B212" s="2">
        <v>14</v>
      </c>
      <c r="C212" s="25">
        <v>8.3135391923990446E-3</v>
      </c>
      <c r="D212" s="2"/>
      <c r="E212" s="2">
        <v>67</v>
      </c>
      <c r="F212" s="25">
        <v>3.9067055393586007E-2</v>
      </c>
      <c r="G212" s="12"/>
      <c r="H212" s="2">
        <v>35</v>
      </c>
      <c r="I212" s="25">
        <v>2.0970641102456562E-2</v>
      </c>
      <c r="J212" s="12"/>
      <c r="K212" s="25">
        <v>1.5</v>
      </c>
      <c r="L212" s="2">
        <v>48</v>
      </c>
      <c r="M212" s="25">
        <v>5.4366292898402994E-3</v>
      </c>
      <c r="N212" s="2">
        <v>24.2424242424242</v>
      </c>
      <c r="O212" s="2">
        <v>153</v>
      </c>
      <c r="P212" s="25">
        <v>1.5787844391703644E-2</v>
      </c>
      <c r="Q212" s="12">
        <v>43.636363636363598</v>
      </c>
      <c r="R212" s="2">
        <v>134</v>
      </c>
      <c r="S212" s="25">
        <v>1.4181394856598582E-2</v>
      </c>
      <c r="T212" s="12">
        <v>65.454544100000007</v>
      </c>
      <c r="U212" s="25">
        <v>1.7916666666666667</v>
      </c>
      <c r="V212" s="2">
        <v>39101</v>
      </c>
      <c r="W212" s="25">
        <v>0.01</v>
      </c>
      <c r="X212" s="2">
        <v>827</v>
      </c>
      <c r="Y212" s="2">
        <v>49198</v>
      </c>
      <c r="Z212" s="25">
        <v>1.2E-2</v>
      </c>
      <c r="AA212" s="12">
        <v>801.21</v>
      </c>
      <c r="AB212" s="2">
        <v>62248</v>
      </c>
      <c r="AC212" s="25">
        <v>1.4999999999999999E-2</v>
      </c>
      <c r="AD212" s="12">
        <v>1196.97</v>
      </c>
      <c r="AE212" s="25">
        <v>0.59199999999999997</v>
      </c>
    </row>
    <row r="213" spans="1:31" x14ac:dyDescent="0.3">
      <c r="A213" t="s">
        <v>1744</v>
      </c>
      <c r="B213" s="2">
        <v>761</v>
      </c>
      <c r="C213" s="25">
        <v>0.45190023752969094</v>
      </c>
      <c r="D213" s="2"/>
      <c r="E213" s="2">
        <v>843</v>
      </c>
      <c r="F213" s="25">
        <v>0.49154518950437343</v>
      </c>
      <c r="G213" s="12"/>
      <c r="H213" s="2">
        <v>893</v>
      </c>
      <c r="I213" s="25">
        <v>0.53505092869982029</v>
      </c>
      <c r="J213" s="12"/>
      <c r="K213" s="25">
        <v>0.17345597897503295</v>
      </c>
      <c r="L213" s="2">
        <v>4436</v>
      </c>
      <c r="M213" s="25">
        <v>0.50243515686940765</v>
      </c>
      <c r="N213" s="2">
        <v>185.45454545454501</v>
      </c>
      <c r="O213" s="2">
        <v>4968</v>
      </c>
      <c r="P213" s="25">
        <v>0.51264059436590648</v>
      </c>
      <c r="Q213" s="12">
        <v>239.39393939393901</v>
      </c>
      <c r="R213" s="2">
        <v>4595</v>
      </c>
      <c r="S213" s="25">
        <v>0.48629484601545137</v>
      </c>
      <c r="T213" s="12">
        <v>261.81817599999999</v>
      </c>
      <c r="U213" s="25">
        <v>3.5843101893597837E-2</v>
      </c>
      <c r="V213" s="2">
        <v>2054208</v>
      </c>
      <c r="W213" s="25">
        <v>0.52700000000000002</v>
      </c>
      <c r="X213" s="2">
        <v>5840</v>
      </c>
      <c r="Y213" s="2">
        <v>2099594</v>
      </c>
      <c r="Z213" s="25">
        <v>0.52700000000000002</v>
      </c>
      <c r="AA213" s="12">
        <v>5271.52</v>
      </c>
      <c r="AB213" s="2">
        <v>2173814</v>
      </c>
      <c r="AC213" s="25">
        <v>0.52800000000000002</v>
      </c>
      <c r="AD213" s="12">
        <v>5406.67</v>
      </c>
      <c r="AE213" s="25">
        <v>5.8000000000000003E-2</v>
      </c>
    </row>
    <row r="214" spans="1:31" x14ac:dyDescent="0.3">
      <c r="A214" t="s">
        <v>1298</v>
      </c>
      <c r="B214" s="2">
        <v>691</v>
      </c>
      <c r="C214" s="25">
        <v>0.41033254156769594</v>
      </c>
      <c r="D214" s="2"/>
      <c r="E214" s="2">
        <v>676</v>
      </c>
      <c r="F214" s="25">
        <v>0.39416909620991253</v>
      </c>
      <c r="G214" s="12"/>
      <c r="H214" s="2">
        <v>745</v>
      </c>
      <c r="I214" s="25">
        <v>0.44637507489514655</v>
      </c>
      <c r="J214" s="12"/>
      <c r="K214" s="25">
        <v>7.8147612156295176E-2</v>
      </c>
      <c r="L214" s="2">
        <v>3895</v>
      </c>
      <c r="M214" s="25">
        <v>0.44115981424849926</v>
      </c>
      <c r="N214" s="2">
        <v>169.09090909090901</v>
      </c>
      <c r="O214" s="2">
        <v>4124</v>
      </c>
      <c r="P214" s="25">
        <v>0.42554947889794653</v>
      </c>
      <c r="Q214" s="12">
        <v>191.51515151515099</v>
      </c>
      <c r="R214" s="2">
        <v>3825</v>
      </c>
      <c r="S214" s="25">
        <v>0.40480474124245952</v>
      </c>
      <c r="T214" s="12">
        <v>238.18182400000001</v>
      </c>
      <c r="U214" s="25">
        <v>-1.7971758664955071E-2</v>
      </c>
      <c r="V214" s="2">
        <v>1674707</v>
      </c>
      <c r="W214" s="25">
        <v>0.43</v>
      </c>
      <c r="X214" s="2">
        <v>5722</v>
      </c>
      <c r="Y214" s="2">
        <v>1690236</v>
      </c>
      <c r="Z214" s="25">
        <v>0.42399999999999999</v>
      </c>
      <c r="AA214" s="12">
        <v>4921.82</v>
      </c>
      <c r="AB214" s="2">
        <v>1722600</v>
      </c>
      <c r="AC214" s="25">
        <v>0.41799999999999998</v>
      </c>
      <c r="AD214" s="12">
        <v>5187.2700000000004</v>
      </c>
      <c r="AE214" s="25">
        <v>2.9000000000000001E-2</v>
      </c>
    </row>
    <row r="215" spans="1:31" x14ac:dyDescent="0.3">
      <c r="A215" t="s">
        <v>1741</v>
      </c>
      <c r="B215" s="2">
        <v>227</v>
      </c>
      <c r="C215" s="25">
        <v>0.13479809976247031</v>
      </c>
      <c r="D215" s="2"/>
      <c r="E215" s="2">
        <v>301</v>
      </c>
      <c r="F215" s="25">
        <v>0.17551020408163265</v>
      </c>
      <c r="G215" s="12"/>
      <c r="H215" s="2">
        <v>310</v>
      </c>
      <c r="I215" s="25">
        <v>0.18573996405032953</v>
      </c>
      <c r="J215" s="12"/>
      <c r="K215" s="25">
        <v>0.36563876651982374</v>
      </c>
      <c r="L215" s="2">
        <v>1890</v>
      </c>
      <c r="M215" s="25">
        <v>0.21406727828746178</v>
      </c>
      <c r="N215" s="2">
        <v>149.09090909090901</v>
      </c>
      <c r="O215" s="2">
        <v>2032</v>
      </c>
      <c r="P215" s="25">
        <v>0.20967908368589414</v>
      </c>
      <c r="Q215" s="12">
        <v>162.42424242424201</v>
      </c>
      <c r="R215" s="2">
        <v>1756</v>
      </c>
      <c r="S215" s="25">
        <v>0.1858397714043814</v>
      </c>
      <c r="T215" s="12">
        <v>200.606064</v>
      </c>
      <c r="U215" s="25">
        <v>-7.0899470899470893E-2</v>
      </c>
      <c r="V215" s="2">
        <v>959700</v>
      </c>
      <c r="W215" s="25">
        <v>0.246</v>
      </c>
      <c r="X215" s="2">
        <v>4055</v>
      </c>
      <c r="Y215" s="2">
        <v>922639</v>
      </c>
      <c r="Z215" s="25">
        <v>0.23200000000000001</v>
      </c>
      <c r="AA215" s="12">
        <v>4021.82</v>
      </c>
      <c r="AB215" s="2">
        <v>874407</v>
      </c>
      <c r="AC215" s="25">
        <v>0.21199999999999999</v>
      </c>
      <c r="AD215" s="12">
        <v>4464.8500000000004</v>
      </c>
      <c r="AE215" s="25">
        <v>-8.8999999999999996E-2</v>
      </c>
    </row>
    <row r="216" spans="1:31" x14ac:dyDescent="0.3">
      <c r="A216" t="s">
        <v>1742</v>
      </c>
      <c r="B216" s="2">
        <v>464</v>
      </c>
      <c r="C216" s="25">
        <v>0.27553444180522563</v>
      </c>
      <c r="D216" s="2"/>
      <c r="E216" s="2">
        <v>375</v>
      </c>
      <c r="F216" s="25">
        <v>0.21865889212827988</v>
      </c>
      <c r="G216" s="12"/>
      <c r="H216" s="2">
        <v>435</v>
      </c>
      <c r="I216" s="25">
        <v>0.26063511084481727</v>
      </c>
      <c r="J216" s="12"/>
      <c r="K216" s="25">
        <v>-6.25E-2</v>
      </c>
      <c r="L216" s="2">
        <v>2005</v>
      </c>
      <c r="M216" s="25">
        <v>0.22709253596103748</v>
      </c>
      <c r="N216" s="2">
        <v>133.333333333333</v>
      </c>
      <c r="O216" s="2">
        <v>2092</v>
      </c>
      <c r="P216" s="25">
        <v>0.21587039521205242</v>
      </c>
      <c r="Q216" s="12">
        <v>143.030303030303</v>
      </c>
      <c r="R216" s="2">
        <v>2069</v>
      </c>
      <c r="S216" s="25">
        <v>0.21896496983807812</v>
      </c>
      <c r="T216" s="12">
        <v>154.545456</v>
      </c>
      <c r="U216" s="25">
        <v>3.1920199501246881E-2</v>
      </c>
      <c r="V216" s="2">
        <v>715007</v>
      </c>
      <c r="W216" s="25">
        <v>0.183</v>
      </c>
      <c r="X216" s="2">
        <v>5237</v>
      </c>
      <c r="Y216" s="2">
        <v>767597</v>
      </c>
      <c r="Z216" s="25">
        <v>0.193</v>
      </c>
      <c r="AA216" s="12">
        <v>3985.45</v>
      </c>
      <c r="AB216" s="2">
        <v>848193</v>
      </c>
      <c r="AC216" s="25">
        <v>0.20599999999999999</v>
      </c>
      <c r="AD216" s="12">
        <v>4347.2700000000004</v>
      </c>
      <c r="AE216" s="25">
        <v>0.186</v>
      </c>
    </row>
    <row r="217" spans="1:31" x14ac:dyDescent="0.3">
      <c r="A217" t="s">
        <v>1743</v>
      </c>
      <c r="B217" s="2">
        <v>70</v>
      </c>
      <c r="C217" s="25">
        <v>4.1567695961995249E-2</v>
      </c>
      <c r="D217" s="2"/>
      <c r="E217" s="2">
        <v>167</v>
      </c>
      <c r="F217" s="25">
        <v>9.7376093294460647E-2</v>
      </c>
      <c r="G217" s="12"/>
      <c r="H217" s="2">
        <v>148</v>
      </c>
      <c r="I217" s="25">
        <v>8.8675853804673452E-2</v>
      </c>
      <c r="J217" s="12"/>
      <c r="K217" s="25">
        <v>1.1142857142857143</v>
      </c>
      <c r="L217" s="2">
        <v>541</v>
      </c>
      <c r="M217" s="25">
        <v>6.127534262090837E-2</v>
      </c>
      <c r="N217" s="2">
        <v>107.272727272727</v>
      </c>
      <c r="O217" s="2">
        <v>844</v>
      </c>
      <c r="P217" s="25">
        <v>8.7091115467959959E-2</v>
      </c>
      <c r="Q217" s="12">
        <v>123.636363636363</v>
      </c>
      <c r="R217" s="2">
        <v>770</v>
      </c>
      <c r="S217" s="25">
        <v>8.1490104772991845E-2</v>
      </c>
      <c r="T217" s="12">
        <v>123.030304</v>
      </c>
      <c r="U217" s="25">
        <v>0.42329020332717188</v>
      </c>
      <c r="V217" s="2">
        <v>379501</v>
      </c>
      <c r="W217" s="25">
        <v>9.7000000000000003E-2</v>
      </c>
      <c r="X217" s="2">
        <v>2873</v>
      </c>
      <c r="Y217" s="2">
        <v>409358</v>
      </c>
      <c r="Z217" s="25">
        <v>0.10299999999999999</v>
      </c>
      <c r="AA217" s="12">
        <v>2702.42</v>
      </c>
      <c r="AB217" s="2">
        <v>451214</v>
      </c>
      <c r="AC217" s="25">
        <v>0.11</v>
      </c>
      <c r="AD217" s="12">
        <v>3314.55</v>
      </c>
      <c r="AE217" s="25">
        <v>0.189</v>
      </c>
    </row>
    <row r="218" spans="1:31" x14ac:dyDescent="0.3">
      <c r="A218" t="s">
        <v>1741</v>
      </c>
      <c r="B218" s="2">
        <v>42</v>
      </c>
      <c r="C218" s="25">
        <v>2.4940617577197149E-2</v>
      </c>
      <c r="D218" s="2"/>
      <c r="E218" s="2">
        <v>156</v>
      </c>
      <c r="F218" s="25">
        <v>9.096209912536439E-2</v>
      </c>
      <c r="G218" s="12"/>
      <c r="H218" s="2">
        <v>114</v>
      </c>
      <c r="I218" s="25">
        <v>6.830437387657283E-2</v>
      </c>
      <c r="J218" s="12"/>
      <c r="K218" s="25">
        <v>1.7142857142857144</v>
      </c>
      <c r="L218" s="2">
        <v>383</v>
      </c>
      <c r="M218" s="25">
        <v>4.3379771208517388E-2</v>
      </c>
      <c r="N218" s="2">
        <v>90.909090909090907</v>
      </c>
      <c r="O218" s="2">
        <v>810</v>
      </c>
      <c r="P218" s="25">
        <v>8.3582705603136936E-2</v>
      </c>
      <c r="Q218" s="12">
        <v>121.212121212121</v>
      </c>
      <c r="R218" s="2">
        <v>628</v>
      </c>
      <c r="S218" s="25">
        <v>6.6462059477193358E-2</v>
      </c>
      <c r="T218" s="12">
        <v>111.515152</v>
      </c>
      <c r="U218" s="25">
        <v>0.63968668407310703</v>
      </c>
      <c r="V218" s="2">
        <v>339615</v>
      </c>
      <c r="W218" s="25">
        <v>8.6999999999999994E-2</v>
      </c>
      <c r="X218" s="2">
        <v>2702</v>
      </c>
      <c r="Y218" s="2">
        <v>355797</v>
      </c>
      <c r="Z218" s="25">
        <v>8.8999999999999996E-2</v>
      </c>
      <c r="AA218" s="12">
        <v>2655.76</v>
      </c>
      <c r="AB218" s="2">
        <v>380629</v>
      </c>
      <c r="AC218" s="25">
        <v>9.1999999999999998E-2</v>
      </c>
      <c r="AD218" s="12">
        <v>2796.36</v>
      </c>
      <c r="AE218" s="25">
        <v>0.121</v>
      </c>
    </row>
    <row r="219" spans="1:31" x14ac:dyDescent="0.3">
      <c r="A219" t="s">
        <v>1742</v>
      </c>
      <c r="B219" s="2">
        <v>28</v>
      </c>
      <c r="C219" s="25">
        <v>1.6627078384798089E-2</v>
      </c>
      <c r="D219" s="2"/>
      <c r="E219" s="2">
        <v>11</v>
      </c>
      <c r="F219" s="25">
        <v>6.4139941690962102E-3</v>
      </c>
      <c r="G219" s="12"/>
      <c r="H219" s="2">
        <v>34</v>
      </c>
      <c r="I219" s="25">
        <v>2.037147992810066E-2</v>
      </c>
      <c r="J219" s="12"/>
      <c r="K219" s="25">
        <v>0.21428571428571419</v>
      </c>
      <c r="L219" s="2">
        <v>158</v>
      </c>
      <c r="M219" s="25">
        <v>1.7895571412390985E-2</v>
      </c>
      <c r="N219" s="2">
        <v>61.818181818181799</v>
      </c>
      <c r="O219" s="2">
        <v>34</v>
      </c>
      <c r="P219" s="25">
        <v>3.5084098648230319E-3</v>
      </c>
      <c r="Q219" s="12">
        <v>23.030303030302999</v>
      </c>
      <c r="R219" s="2">
        <v>142</v>
      </c>
      <c r="S219" s="25">
        <v>1.5028045295798497E-2</v>
      </c>
      <c r="T219" s="12">
        <v>53.939392099999999</v>
      </c>
      <c r="U219" s="25">
        <v>-0.10126582278481013</v>
      </c>
      <c r="V219" s="2">
        <v>39886</v>
      </c>
      <c r="W219" s="25">
        <v>0.01</v>
      </c>
      <c r="X219" s="2">
        <v>611</v>
      </c>
      <c r="Y219" s="2">
        <v>53561</v>
      </c>
      <c r="Z219" s="25">
        <v>1.2999999999999999E-2</v>
      </c>
      <c r="AA219" s="12">
        <v>766.67</v>
      </c>
      <c r="AB219" s="2">
        <v>70585</v>
      </c>
      <c r="AC219" s="25">
        <v>1.7000000000000001E-2</v>
      </c>
      <c r="AD219" s="12">
        <v>1115.76</v>
      </c>
      <c r="AE219" s="25">
        <v>0.77</v>
      </c>
    </row>
    <row r="220" spans="1:31" x14ac:dyDescent="0.3">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c r="AE220" s="16"/>
    </row>
    <row r="221" spans="1:31" x14ac:dyDescent="0.3">
      <c r="A221" s="103" t="s">
        <v>1745</v>
      </c>
      <c r="B221" s="103"/>
      <c r="C221" s="103"/>
      <c r="D221" s="103"/>
      <c r="E221" s="103"/>
      <c r="F221" s="103"/>
      <c r="G221" s="103"/>
      <c r="H221" s="103"/>
      <c r="I221" s="103"/>
      <c r="J221" s="103"/>
      <c r="K221" s="103"/>
      <c r="L221" s="103"/>
      <c r="M221" s="103"/>
      <c r="N221" s="103"/>
      <c r="O221" s="103"/>
      <c r="P221" s="103"/>
      <c r="Q221" s="103"/>
      <c r="R221" s="103"/>
      <c r="S221" s="103"/>
      <c r="T221" s="103"/>
      <c r="U221" s="103"/>
      <c r="V221" s="103"/>
      <c r="W221" s="103"/>
      <c r="X221" s="103"/>
      <c r="Y221" s="103"/>
      <c r="Z221" s="103"/>
      <c r="AA221" s="103"/>
      <c r="AB221" s="103"/>
      <c r="AC221" s="103"/>
      <c r="AD221" s="103"/>
      <c r="AE221" s="103"/>
    </row>
    <row r="222" spans="1:31" x14ac:dyDescent="0.3">
      <c r="B222" s="188"/>
      <c r="C222" s="188"/>
      <c r="D222" s="188"/>
      <c r="E222" s="188"/>
      <c r="F222" s="188"/>
      <c r="G222" s="188"/>
      <c r="H222" s="188"/>
      <c r="I222" s="188"/>
      <c r="J222" s="188"/>
      <c r="L222" s="188" t="s">
        <v>1649</v>
      </c>
      <c r="M222" s="188"/>
      <c r="N222" s="188" t="s">
        <v>1650</v>
      </c>
      <c r="O222" s="188" t="s">
        <v>1649</v>
      </c>
      <c r="P222" s="188"/>
      <c r="Q222" s="188" t="s">
        <v>1650</v>
      </c>
      <c r="R222" s="188" t="s">
        <v>1649</v>
      </c>
      <c r="S222" s="188"/>
      <c r="T222" s="188" t="s">
        <v>1650</v>
      </c>
      <c r="U222" t="s">
        <v>165</v>
      </c>
      <c r="V222" s="188" t="s">
        <v>1649</v>
      </c>
      <c r="W222" s="188"/>
      <c r="X222" s="188" t="s">
        <v>1650</v>
      </c>
      <c r="Y222" s="188" t="s">
        <v>1649</v>
      </c>
      <c r="Z222" s="188"/>
      <c r="AA222" s="188" t="s">
        <v>1650</v>
      </c>
      <c r="AB222" s="188" t="s">
        <v>1649</v>
      </c>
      <c r="AC222" s="188"/>
      <c r="AD222" s="188" t="s">
        <v>1650</v>
      </c>
      <c r="AE222" t="s">
        <v>165</v>
      </c>
    </row>
    <row r="223" spans="1:31" x14ac:dyDescent="0.3">
      <c r="A223" t="s">
        <v>167</v>
      </c>
      <c r="B223" s="2">
        <v>9246</v>
      </c>
      <c r="C223" s="25" t="s">
        <v>2472</v>
      </c>
      <c r="D223" s="2"/>
      <c r="E223" s="2">
        <v>9779</v>
      </c>
      <c r="F223" s="25" t="s">
        <v>2472</v>
      </c>
      <c r="G223" s="12"/>
      <c r="H223" s="2">
        <v>9244</v>
      </c>
      <c r="I223" s="25" t="s">
        <v>2472</v>
      </c>
      <c r="J223" s="12"/>
      <c r="K223" s="25">
        <v>-2.1630975556996557E-4</v>
      </c>
      <c r="L223" s="2">
        <v>40606</v>
      </c>
      <c r="M223" s="25" t="s">
        <v>165</v>
      </c>
      <c r="N223" s="2">
        <v>450.30303030303003</v>
      </c>
      <c r="O223" s="2">
        <v>41554</v>
      </c>
      <c r="P223" s="25" t="s">
        <v>165</v>
      </c>
      <c r="Q223" s="12">
        <v>340</v>
      </c>
      <c r="R223" s="2">
        <v>43604</v>
      </c>
      <c r="S223" s="25" t="s">
        <v>165</v>
      </c>
      <c r="T223" s="12">
        <v>256.36364700000001</v>
      </c>
      <c r="U223" s="25">
        <v>7.3831453479781317E-2</v>
      </c>
      <c r="V223" s="2">
        <v>12392852</v>
      </c>
      <c r="W223" s="25" t="s">
        <v>165</v>
      </c>
      <c r="X223" s="2">
        <v>13533</v>
      </c>
      <c r="Y223" s="2">
        <v>12717801</v>
      </c>
      <c r="Z223" s="25" t="s">
        <v>165</v>
      </c>
      <c r="AA223" s="12">
        <v>11122.42</v>
      </c>
      <c r="AB223" s="2">
        <v>13103114</v>
      </c>
      <c r="AC223" s="25" t="s">
        <v>165</v>
      </c>
      <c r="AD223" s="12">
        <v>11237.58</v>
      </c>
      <c r="AE223" s="25">
        <v>5.7000000000000002E-2</v>
      </c>
    </row>
    <row r="224" spans="1:31" x14ac:dyDescent="0.3">
      <c r="A224" t="s">
        <v>1710</v>
      </c>
      <c r="B224" s="2">
        <v>7562</v>
      </c>
      <c r="C224" s="25">
        <v>0.81786718581008</v>
      </c>
      <c r="D224" s="2"/>
      <c r="E224" s="2">
        <v>8064</v>
      </c>
      <c r="F224" s="25">
        <v>0.82462419470293491</v>
      </c>
      <c r="G224" s="12"/>
      <c r="H224" s="2">
        <v>7575</v>
      </c>
      <c r="I224" s="25">
        <v>0.81945045434876673</v>
      </c>
      <c r="J224" s="12"/>
      <c r="K224" s="25">
        <v>1.7191219254164558E-3</v>
      </c>
      <c r="L224" s="2">
        <v>31777</v>
      </c>
      <c r="M224" s="25">
        <v>0.78256907846131119</v>
      </c>
      <c r="N224" s="2">
        <v>461.21212121212102</v>
      </c>
      <c r="O224" s="2">
        <v>31863</v>
      </c>
      <c r="P224" s="25">
        <v>0.76678538768830917</v>
      </c>
      <c r="Q224" s="12">
        <v>413.33333333333297</v>
      </c>
      <c r="R224" s="2">
        <v>34155</v>
      </c>
      <c r="S224" s="25">
        <v>0.78329969727547932</v>
      </c>
      <c r="T224" s="12">
        <v>426.06060000000002</v>
      </c>
      <c r="U224" s="25">
        <v>7.4833999433552567E-2</v>
      </c>
      <c r="V224" s="2">
        <v>8495322</v>
      </c>
      <c r="W224" s="25">
        <v>0.68600000000000005</v>
      </c>
      <c r="X224" s="2">
        <v>13850</v>
      </c>
      <c r="Y224" s="2">
        <v>8732734</v>
      </c>
      <c r="Z224" s="25">
        <v>0.68700000000000006</v>
      </c>
      <c r="AA224" s="12">
        <v>13901.82</v>
      </c>
      <c r="AB224" s="2">
        <v>8986666</v>
      </c>
      <c r="AC224" s="25">
        <v>0.68600000000000005</v>
      </c>
      <c r="AD224" s="12">
        <v>14521.21</v>
      </c>
      <c r="AE224" s="25">
        <v>5.8000000000000003E-2</v>
      </c>
    </row>
    <row r="225" spans="1:31" x14ac:dyDescent="0.3">
      <c r="A225" t="s">
        <v>1316</v>
      </c>
      <c r="B225" s="2">
        <v>2330</v>
      </c>
      <c r="C225" s="25">
        <v>0.25200086523902226</v>
      </c>
      <c r="D225" s="2"/>
      <c r="E225" s="2">
        <v>2576</v>
      </c>
      <c r="F225" s="25">
        <v>0.26342161775232642</v>
      </c>
      <c r="G225" s="12"/>
      <c r="H225" s="2">
        <v>2134</v>
      </c>
      <c r="I225" s="25">
        <v>0.23085244482907832</v>
      </c>
      <c r="J225" s="12"/>
      <c r="K225" s="25">
        <v>-8.4120171673819688E-2</v>
      </c>
      <c r="L225" s="2">
        <v>9531</v>
      </c>
      <c r="M225" s="25">
        <v>0.2347190070432941</v>
      </c>
      <c r="N225" s="2">
        <v>309.69696969696901</v>
      </c>
      <c r="O225" s="2">
        <v>10189</v>
      </c>
      <c r="P225" s="25">
        <v>0.24519901814506426</v>
      </c>
      <c r="Q225" s="12">
        <v>316.36363636363598</v>
      </c>
      <c r="R225" s="2">
        <v>9940</v>
      </c>
      <c r="S225" s="25">
        <v>0.22796073754701404</v>
      </c>
      <c r="T225" s="12">
        <v>410.30304000000001</v>
      </c>
      <c r="U225" s="25">
        <v>4.2912600986255378E-2</v>
      </c>
      <c r="V225" s="2">
        <v>3011139</v>
      </c>
      <c r="W225" s="25">
        <v>0.24299999999999999</v>
      </c>
      <c r="X225" s="2">
        <v>6135</v>
      </c>
      <c r="Y225" s="2">
        <v>3104911</v>
      </c>
      <c r="Z225" s="25">
        <v>0.24399999999999999</v>
      </c>
      <c r="AA225" s="12">
        <v>7002.42</v>
      </c>
      <c r="AB225" s="2">
        <v>3209170</v>
      </c>
      <c r="AC225" s="25">
        <v>0.245</v>
      </c>
      <c r="AD225" s="12">
        <v>8637.58</v>
      </c>
      <c r="AE225" s="25">
        <v>6.6000000000000003E-2</v>
      </c>
    </row>
    <row r="226" spans="1:31" x14ac:dyDescent="0.3">
      <c r="A226" t="s">
        <v>1317</v>
      </c>
      <c r="B226" s="2">
        <v>1497</v>
      </c>
      <c r="C226" s="25">
        <v>0.16190785204412725</v>
      </c>
      <c r="D226" s="2"/>
      <c r="E226" s="2">
        <v>1936</v>
      </c>
      <c r="F226" s="25">
        <v>0.19797525309336333</v>
      </c>
      <c r="G226" s="12"/>
      <c r="H226" s="2">
        <v>1431</v>
      </c>
      <c r="I226" s="25">
        <v>0.15480311553440068</v>
      </c>
      <c r="J226" s="12"/>
      <c r="K226" s="25">
        <v>-4.4088176352705455E-2</v>
      </c>
      <c r="L226" s="2">
        <v>6337</v>
      </c>
      <c r="M226" s="25">
        <v>0.15606068068758311</v>
      </c>
      <c r="N226" s="2">
        <v>315.15151515151501</v>
      </c>
      <c r="O226" s="2">
        <v>7739</v>
      </c>
      <c r="P226" s="25">
        <v>0.18623959185637964</v>
      </c>
      <c r="Q226" s="12">
        <v>313.93939393939303</v>
      </c>
      <c r="R226" s="2">
        <v>7998</v>
      </c>
      <c r="S226" s="25">
        <v>0.18342353912485093</v>
      </c>
      <c r="T226" s="12">
        <v>419.39395100000002</v>
      </c>
      <c r="U226" s="25">
        <v>0.26211140918415654</v>
      </c>
      <c r="V226" s="2">
        <v>1893982</v>
      </c>
      <c r="W226" s="25">
        <v>0.153</v>
      </c>
      <c r="X226" s="2">
        <v>7412</v>
      </c>
      <c r="Y226" s="2">
        <v>1976996</v>
      </c>
      <c r="Z226" s="25">
        <v>0.155</v>
      </c>
      <c r="AA226" s="12">
        <v>7493.94</v>
      </c>
      <c r="AB226" s="2">
        <v>2054635</v>
      </c>
      <c r="AC226" s="25">
        <v>0.157</v>
      </c>
      <c r="AD226" s="12">
        <v>9309.09</v>
      </c>
      <c r="AE226" s="25">
        <v>8.5000000000000006E-2</v>
      </c>
    </row>
    <row r="227" spans="1:31" x14ac:dyDescent="0.3">
      <c r="A227" t="s">
        <v>1318</v>
      </c>
      <c r="B227" s="2">
        <v>2006</v>
      </c>
      <c r="C227" s="25">
        <v>0.21695868483668612</v>
      </c>
      <c r="D227" s="2"/>
      <c r="E227" s="2">
        <v>1472</v>
      </c>
      <c r="F227" s="25">
        <v>0.15052663871561503</v>
      </c>
      <c r="G227" s="12"/>
      <c r="H227" s="2">
        <v>2033</v>
      </c>
      <c r="I227" s="25">
        <v>0.21992643877109477</v>
      </c>
      <c r="J227" s="12"/>
      <c r="K227" s="25">
        <v>1.3459621136590272E-2</v>
      </c>
      <c r="L227" s="2">
        <v>7798</v>
      </c>
      <c r="M227" s="25">
        <v>0.1920405851352017</v>
      </c>
      <c r="N227" s="2">
        <v>364.84848484848402</v>
      </c>
      <c r="O227" s="2">
        <v>5876</v>
      </c>
      <c r="P227" s="25">
        <v>0.14140636280502478</v>
      </c>
      <c r="Q227" s="12">
        <v>267.87878787878702</v>
      </c>
      <c r="R227" s="2">
        <v>7984</v>
      </c>
      <c r="S227" s="25">
        <v>0.18310246766351712</v>
      </c>
      <c r="T227" s="12">
        <v>417.57574499999998</v>
      </c>
      <c r="U227" s="25">
        <v>2.3852269812772504E-2</v>
      </c>
      <c r="V227" s="2">
        <v>1848873</v>
      </c>
      <c r="W227" s="25">
        <v>0.14899999999999999</v>
      </c>
      <c r="X227" s="2">
        <v>8553</v>
      </c>
      <c r="Y227" s="2">
        <v>1870233</v>
      </c>
      <c r="Z227" s="25">
        <v>0.14699999999999999</v>
      </c>
      <c r="AA227" s="12">
        <v>8649.7000000000007</v>
      </c>
      <c r="AB227" s="2">
        <v>1945127</v>
      </c>
      <c r="AC227" s="25">
        <v>0.14799999999999999</v>
      </c>
      <c r="AD227" s="12">
        <v>8473.33</v>
      </c>
      <c r="AE227" s="25">
        <v>5.1999999999999998E-2</v>
      </c>
    </row>
    <row r="228" spans="1:31" x14ac:dyDescent="0.3">
      <c r="A228" t="s">
        <v>1319</v>
      </c>
      <c r="B228" s="2">
        <v>842</v>
      </c>
      <c r="C228" s="25">
        <v>9.1066407094959986E-2</v>
      </c>
      <c r="D228" s="2"/>
      <c r="E228" s="2">
        <v>1290</v>
      </c>
      <c r="F228" s="25">
        <v>0.13191532876572246</v>
      </c>
      <c r="G228" s="12"/>
      <c r="H228" s="2">
        <v>1189</v>
      </c>
      <c r="I228" s="25">
        <v>0.12862397230636088</v>
      </c>
      <c r="J228" s="12"/>
      <c r="K228" s="25">
        <v>0.4121140142517814</v>
      </c>
      <c r="L228" s="2">
        <v>4279</v>
      </c>
      <c r="M228" s="25">
        <v>0.10537851549032162</v>
      </c>
      <c r="N228" s="2">
        <v>259.39393939393898</v>
      </c>
      <c r="O228" s="2">
        <v>4091</v>
      </c>
      <c r="P228" s="25">
        <v>9.8450209366126001E-2</v>
      </c>
      <c r="Q228" s="12">
        <v>248.48484848484799</v>
      </c>
      <c r="R228" s="2">
        <v>4886</v>
      </c>
      <c r="S228" s="25">
        <v>0.11205394000550409</v>
      </c>
      <c r="T228" s="12">
        <v>292.72726399999999</v>
      </c>
      <c r="U228" s="25">
        <v>0.14185557373218041</v>
      </c>
      <c r="V228" s="2">
        <v>975573</v>
      </c>
      <c r="W228" s="25">
        <v>7.9000000000000001E-2</v>
      </c>
      <c r="X228" s="2">
        <v>3544</v>
      </c>
      <c r="Y228" s="2">
        <v>992141</v>
      </c>
      <c r="Z228" s="25">
        <v>7.8E-2</v>
      </c>
      <c r="AA228" s="12">
        <v>3764.24</v>
      </c>
      <c r="AB228" s="2">
        <v>1006126</v>
      </c>
      <c r="AC228" s="25">
        <v>7.6999999999999999E-2</v>
      </c>
      <c r="AD228" s="12">
        <v>4256.3599999999997</v>
      </c>
      <c r="AE228" s="25">
        <v>3.1E-2</v>
      </c>
    </row>
    <row r="229" spans="1:31" x14ac:dyDescent="0.3">
      <c r="A229" t="s">
        <v>1320</v>
      </c>
      <c r="B229" s="2">
        <v>537</v>
      </c>
      <c r="C229" s="25">
        <v>5.8079169370538614E-2</v>
      </c>
      <c r="D229" s="2"/>
      <c r="E229" s="2">
        <v>486</v>
      </c>
      <c r="F229" s="25">
        <v>4.9698333162900094E-2</v>
      </c>
      <c r="G229" s="12"/>
      <c r="H229" s="2">
        <v>413</v>
      </c>
      <c r="I229" s="25">
        <v>4.4677628732150587E-2</v>
      </c>
      <c r="J229" s="12"/>
      <c r="K229" s="25">
        <v>-0.23091247672253257</v>
      </c>
      <c r="L229" s="2">
        <v>2387</v>
      </c>
      <c r="M229" s="25">
        <v>5.8784416096143426E-2</v>
      </c>
      <c r="N229" s="2">
        <v>250.30303030303</v>
      </c>
      <c r="O229" s="2">
        <v>2566</v>
      </c>
      <c r="P229" s="25">
        <v>6.1750974635414159E-2</v>
      </c>
      <c r="Q229" s="12">
        <v>198.78787878787799</v>
      </c>
      <c r="R229" s="2">
        <v>2216</v>
      </c>
      <c r="S229" s="25">
        <v>5.0821025593982203E-2</v>
      </c>
      <c r="T229" s="12">
        <v>203.03030000000001</v>
      </c>
      <c r="U229" s="25">
        <v>-7.1638039379974858E-2</v>
      </c>
      <c r="V229" s="2">
        <v>431006</v>
      </c>
      <c r="W229" s="25">
        <v>3.5000000000000003E-2</v>
      </c>
      <c r="X229" s="2">
        <v>3399</v>
      </c>
      <c r="Y229" s="2">
        <v>443639</v>
      </c>
      <c r="Z229" s="25">
        <v>3.5000000000000003E-2</v>
      </c>
      <c r="AA229" s="12">
        <v>2904.24</v>
      </c>
      <c r="AB229" s="2">
        <v>433324</v>
      </c>
      <c r="AC229" s="25">
        <v>3.3000000000000002E-2</v>
      </c>
      <c r="AD229" s="12">
        <v>4079.39</v>
      </c>
      <c r="AE229" s="25">
        <v>5.0000000000000001E-3</v>
      </c>
    </row>
    <row r="230" spans="1:31" x14ac:dyDescent="0.3">
      <c r="A230" t="s">
        <v>1378</v>
      </c>
      <c r="B230" s="2">
        <v>350</v>
      </c>
      <c r="C230" s="25">
        <v>3.7854207224745834E-2</v>
      </c>
      <c r="D230" s="2"/>
      <c r="E230" s="2">
        <v>304</v>
      </c>
      <c r="F230" s="25">
        <v>3.1087023213007464E-2</v>
      </c>
      <c r="G230" s="12"/>
      <c r="H230" s="2">
        <v>375</v>
      </c>
      <c r="I230" s="25">
        <v>4.0566854175681524E-2</v>
      </c>
      <c r="J230" s="12"/>
      <c r="K230" s="25">
        <v>7.1428571428571397E-2</v>
      </c>
      <c r="L230" s="2">
        <v>1445</v>
      </c>
      <c r="M230" s="25">
        <v>3.5585874008767178E-2</v>
      </c>
      <c r="N230" s="2">
        <v>175.15151515151501</v>
      </c>
      <c r="O230" s="2">
        <v>1402</v>
      </c>
      <c r="P230" s="25">
        <v>3.3739230880300335E-2</v>
      </c>
      <c r="Q230" s="12">
        <v>146.06060606060601</v>
      </c>
      <c r="R230" s="2">
        <v>1131</v>
      </c>
      <c r="S230" s="25">
        <v>2.5937987340610952E-2</v>
      </c>
      <c r="T230" s="12">
        <v>143.03030000000001</v>
      </c>
      <c r="U230" s="25">
        <v>-0.21730103806228374</v>
      </c>
      <c r="V230" s="2">
        <v>334749</v>
      </c>
      <c r="W230" s="25">
        <v>2.7E-2</v>
      </c>
      <c r="X230" s="2">
        <v>3087</v>
      </c>
      <c r="Y230" s="2">
        <v>344814</v>
      </c>
      <c r="Z230" s="25">
        <v>2.7E-2</v>
      </c>
      <c r="AA230" s="12">
        <v>2195</v>
      </c>
      <c r="AB230" s="2">
        <v>338284</v>
      </c>
      <c r="AC230" s="25">
        <v>2.5999999999999999E-2</v>
      </c>
      <c r="AD230" s="12">
        <v>3432.12</v>
      </c>
      <c r="AE230" s="25">
        <v>1.0999999999999999E-2</v>
      </c>
    </row>
    <row r="231" spans="1:31" x14ac:dyDescent="0.3">
      <c r="A231" t="s">
        <v>1715</v>
      </c>
      <c r="B231" s="2">
        <v>1684</v>
      </c>
      <c r="C231" s="25">
        <v>0.18213281418991997</v>
      </c>
      <c r="D231" s="2"/>
      <c r="E231" s="2">
        <v>1715</v>
      </c>
      <c r="F231" s="25">
        <v>0.17537580529706506</v>
      </c>
      <c r="G231" s="12"/>
      <c r="H231" s="2">
        <v>1669</v>
      </c>
      <c r="I231" s="25">
        <v>0.18054954565123324</v>
      </c>
      <c r="J231" s="12"/>
      <c r="K231" s="25">
        <v>-8.9073634204275276E-3</v>
      </c>
      <c r="L231" s="2">
        <v>8829</v>
      </c>
      <c r="M231" s="25">
        <v>0.21743092153868887</v>
      </c>
      <c r="N231" s="2">
        <v>343.030303030303</v>
      </c>
      <c r="O231" s="2">
        <v>9691</v>
      </c>
      <c r="P231" s="25">
        <v>0.2332146123116908</v>
      </c>
      <c r="Q231" s="12">
        <v>367.27272727272702</v>
      </c>
      <c r="R231" s="2">
        <v>9449</v>
      </c>
      <c r="S231" s="25">
        <v>0.21670030272452068</v>
      </c>
      <c r="T231" s="12">
        <v>387.27273600000001</v>
      </c>
      <c r="U231" s="25">
        <v>7.0223128327103868E-2</v>
      </c>
      <c r="V231" s="2">
        <v>3897530</v>
      </c>
      <c r="W231" s="25">
        <v>0.314</v>
      </c>
      <c r="X231" s="2">
        <v>6662</v>
      </c>
      <c r="Y231" s="2">
        <v>3985067</v>
      </c>
      <c r="Z231" s="25">
        <v>0.313</v>
      </c>
      <c r="AA231" s="12">
        <v>6483.64</v>
      </c>
      <c r="AB231" s="2">
        <v>4116448</v>
      </c>
      <c r="AC231" s="25">
        <v>0.314</v>
      </c>
      <c r="AD231" s="12">
        <v>7780</v>
      </c>
      <c r="AE231" s="25">
        <v>5.6000000000000001E-2</v>
      </c>
    </row>
    <row r="232" spans="1:31" x14ac:dyDescent="0.3">
      <c r="A232" t="s">
        <v>1323</v>
      </c>
      <c r="B232" s="2">
        <v>1477</v>
      </c>
      <c r="C232" s="25">
        <v>0.15974475448842743</v>
      </c>
      <c r="D232" s="2"/>
      <c r="E232" s="2">
        <v>1180</v>
      </c>
      <c r="F232" s="25">
        <v>0.12066673483996318</v>
      </c>
      <c r="G232" s="12"/>
      <c r="H232" s="2">
        <v>1347</v>
      </c>
      <c r="I232" s="25">
        <v>0.14571614019904802</v>
      </c>
      <c r="J232" s="12"/>
      <c r="K232" s="25">
        <v>-8.8016249153689885E-2</v>
      </c>
      <c r="L232" s="2">
        <v>7278</v>
      </c>
      <c r="M232" s="25">
        <v>0.17923459587253115</v>
      </c>
      <c r="N232" s="2">
        <v>296.969696969697</v>
      </c>
      <c r="O232" s="2">
        <v>7296</v>
      </c>
      <c r="P232" s="25">
        <v>0.17557876498050728</v>
      </c>
      <c r="Q232" s="12">
        <v>292.12121212121201</v>
      </c>
      <c r="R232" s="2">
        <v>7439</v>
      </c>
      <c r="S232" s="25">
        <v>0.17060361434730759</v>
      </c>
      <c r="T232" s="12">
        <v>400.60604899999998</v>
      </c>
      <c r="U232" s="25">
        <v>2.2121461940093432E-2</v>
      </c>
      <c r="V232" s="2">
        <v>3022366</v>
      </c>
      <c r="W232" s="25">
        <v>0.24399999999999999</v>
      </c>
      <c r="X232" s="2">
        <v>7019</v>
      </c>
      <c r="Y232" s="2">
        <v>3062512</v>
      </c>
      <c r="Z232" s="25">
        <v>0.24099999999999999</v>
      </c>
      <c r="AA232" s="12">
        <v>5490.91</v>
      </c>
      <c r="AB232" s="2">
        <v>3114819</v>
      </c>
      <c r="AC232" s="25">
        <v>0.23799999999999999</v>
      </c>
      <c r="AD232" s="12">
        <v>6608.49</v>
      </c>
      <c r="AE232" s="25">
        <v>3.1E-2</v>
      </c>
    </row>
    <row r="233" spans="1:31" x14ac:dyDescent="0.3">
      <c r="A233" t="s">
        <v>1316</v>
      </c>
      <c r="B233" s="2">
        <v>132</v>
      </c>
      <c r="C233" s="25">
        <v>1.427644386761843E-2</v>
      </c>
      <c r="D233" s="2"/>
      <c r="E233" s="2">
        <v>372</v>
      </c>
      <c r="F233" s="25">
        <v>3.8040699458022291E-2</v>
      </c>
      <c r="G233" s="12"/>
      <c r="H233" s="2">
        <v>245</v>
      </c>
      <c r="I233" s="25">
        <v>2.6503678061445261E-2</v>
      </c>
      <c r="J233" s="12"/>
      <c r="K233" s="25">
        <v>0.85606060606060597</v>
      </c>
      <c r="L233" s="2">
        <v>1043</v>
      </c>
      <c r="M233" s="25">
        <v>2.5685859232625719E-2</v>
      </c>
      <c r="N233" s="2">
        <v>132.12121212121201</v>
      </c>
      <c r="O233" s="2">
        <v>1748</v>
      </c>
      <c r="P233" s="25">
        <v>4.2065745776579871E-2</v>
      </c>
      <c r="Q233" s="12">
        <v>165.45454545454501</v>
      </c>
      <c r="R233" s="2">
        <v>1652</v>
      </c>
      <c r="S233" s="25">
        <v>3.7886432437391065E-2</v>
      </c>
      <c r="T233" s="12">
        <v>189.090912</v>
      </c>
      <c r="U233" s="25">
        <v>0.58389261744966447</v>
      </c>
      <c r="V233" s="2">
        <v>691094</v>
      </c>
      <c r="W233" s="25">
        <v>5.6000000000000001E-2</v>
      </c>
      <c r="X233" s="2">
        <v>3761</v>
      </c>
      <c r="Y233" s="2">
        <v>717992</v>
      </c>
      <c r="Z233" s="25">
        <v>5.6000000000000001E-2</v>
      </c>
      <c r="AA233" s="12">
        <v>3307.27</v>
      </c>
      <c r="AB233" s="2">
        <v>774224</v>
      </c>
      <c r="AC233" s="25">
        <v>5.8999999999999997E-2</v>
      </c>
      <c r="AD233" s="12">
        <v>5157.58</v>
      </c>
      <c r="AE233" s="25">
        <v>0.12</v>
      </c>
    </row>
    <row r="234" spans="1:31" x14ac:dyDescent="0.3">
      <c r="A234" t="s">
        <v>1317</v>
      </c>
      <c r="B234" s="2">
        <v>50</v>
      </c>
      <c r="C234" s="25">
        <v>5.4077438892494029E-3</v>
      </c>
      <c r="D234" s="2"/>
      <c r="E234" s="2">
        <v>67</v>
      </c>
      <c r="F234" s="25">
        <v>6.8514163002351977E-3</v>
      </c>
      <c r="G234" s="12"/>
      <c r="H234" s="2">
        <v>59</v>
      </c>
      <c r="I234" s="25">
        <v>6.382518390307226E-3</v>
      </c>
      <c r="J234" s="12"/>
      <c r="K234" s="25">
        <v>0.17999999999999994</v>
      </c>
      <c r="L234" s="2">
        <v>262</v>
      </c>
      <c r="M234" s="25">
        <v>6.4522484361916954E-3</v>
      </c>
      <c r="N234" s="2">
        <v>86.060606060606005</v>
      </c>
      <c r="O234" s="2">
        <v>312</v>
      </c>
      <c r="P234" s="25">
        <v>7.508302449824325E-3</v>
      </c>
      <c r="Q234" s="12">
        <v>78.787878787878796</v>
      </c>
      <c r="R234" s="2">
        <v>242</v>
      </c>
      <c r="S234" s="25">
        <v>5.5499495459132193E-3</v>
      </c>
      <c r="T234" s="12">
        <v>68.484849999999994</v>
      </c>
      <c r="U234" s="25">
        <v>-7.6335877862595422E-2</v>
      </c>
      <c r="V234" s="2">
        <v>115075</v>
      </c>
      <c r="W234" s="25">
        <v>8.9999999999999993E-3</v>
      </c>
      <c r="X234" s="2">
        <v>2047</v>
      </c>
      <c r="Y234" s="2">
        <v>126956</v>
      </c>
      <c r="Z234" s="25">
        <v>0.01</v>
      </c>
      <c r="AA234" s="12">
        <v>1730.3</v>
      </c>
      <c r="AB234" s="2">
        <v>135683</v>
      </c>
      <c r="AC234" s="25">
        <v>0.01</v>
      </c>
      <c r="AD234" s="12">
        <v>1737.58</v>
      </c>
      <c r="AE234" s="25">
        <v>0.17899999999999999</v>
      </c>
    </row>
    <row r="235" spans="1:31" x14ac:dyDescent="0.3">
      <c r="A235" t="s">
        <v>1318</v>
      </c>
      <c r="B235" s="2">
        <v>13</v>
      </c>
      <c r="C235" s="25">
        <v>1.4060134112048447E-3</v>
      </c>
      <c r="D235" s="2"/>
      <c r="E235" s="2">
        <v>26</v>
      </c>
      <c r="F235" s="25">
        <v>2.6587585642703754E-3</v>
      </c>
      <c r="G235" s="12"/>
      <c r="H235" s="2">
        <v>17</v>
      </c>
      <c r="I235" s="25">
        <v>1.8390307226308956E-3</v>
      </c>
      <c r="J235" s="12"/>
      <c r="K235" s="25">
        <v>0.30769230769230771</v>
      </c>
      <c r="L235" s="2">
        <v>102</v>
      </c>
      <c r="M235" s="25">
        <v>2.5119440476776833E-3</v>
      </c>
      <c r="N235" s="2">
        <v>40</v>
      </c>
      <c r="O235" s="2">
        <v>212</v>
      </c>
      <c r="P235" s="25">
        <v>5.1017952543678108E-3</v>
      </c>
      <c r="Q235" s="12">
        <v>72.727272727272705</v>
      </c>
      <c r="R235" s="2">
        <v>34</v>
      </c>
      <c r="S235" s="25">
        <v>7.7974497752499765E-4</v>
      </c>
      <c r="T235" s="12">
        <v>20</v>
      </c>
      <c r="U235" s="25">
        <v>-0.66666666666666663</v>
      </c>
      <c r="V235" s="2">
        <v>46480</v>
      </c>
      <c r="W235" s="25">
        <v>4.0000000000000001E-3</v>
      </c>
      <c r="X235" s="2">
        <v>1091</v>
      </c>
      <c r="Y235" s="2">
        <v>50812</v>
      </c>
      <c r="Z235" s="25">
        <v>4.0000000000000001E-3</v>
      </c>
      <c r="AA235" s="12">
        <v>1069.0899999999999</v>
      </c>
      <c r="AB235" s="2">
        <v>59938</v>
      </c>
      <c r="AC235" s="25">
        <v>5.0000000000000001E-3</v>
      </c>
      <c r="AD235" s="12">
        <v>1322.42</v>
      </c>
      <c r="AE235" s="25">
        <v>0.28999999999999998</v>
      </c>
    </row>
    <row r="236" spans="1:31" x14ac:dyDescent="0.3">
      <c r="A236" t="s">
        <v>1319</v>
      </c>
      <c r="B236" s="2">
        <v>9</v>
      </c>
      <c r="C236" s="25">
        <v>9.7339390006489297E-4</v>
      </c>
      <c r="D236" s="2"/>
      <c r="E236" s="2">
        <v>1</v>
      </c>
      <c r="F236" s="25">
        <v>1.0225994477962981E-4</v>
      </c>
      <c r="G236" s="12"/>
      <c r="H236" s="2">
        <v>1</v>
      </c>
      <c r="I236" s="25">
        <v>1.0817827780181739E-4</v>
      </c>
      <c r="J236" s="12"/>
      <c r="K236" s="25">
        <v>-0.88888888888888884</v>
      </c>
      <c r="L236" s="2">
        <v>99</v>
      </c>
      <c r="M236" s="25">
        <v>2.4380633403930452E-3</v>
      </c>
      <c r="N236" s="2">
        <v>51.515151515151501</v>
      </c>
      <c r="O236" s="2">
        <v>23</v>
      </c>
      <c r="P236" s="25">
        <v>5.5349665495499833E-4</v>
      </c>
      <c r="Q236" s="12">
        <v>16.363636363636299</v>
      </c>
      <c r="R236" s="2">
        <v>82</v>
      </c>
      <c r="S236" s="25">
        <v>1.880561416383818E-3</v>
      </c>
      <c r="T236" s="12">
        <v>40.606059999999999</v>
      </c>
      <c r="U236" s="25">
        <v>-0.17171717171717171</v>
      </c>
      <c r="V236" s="2">
        <v>14060</v>
      </c>
      <c r="W236" s="25">
        <v>1E-3</v>
      </c>
      <c r="X236" s="2">
        <v>574</v>
      </c>
      <c r="Y236" s="2">
        <v>16394</v>
      </c>
      <c r="Z236" s="25">
        <v>1E-3</v>
      </c>
      <c r="AA236" s="12">
        <v>551.52</v>
      </c>
      <c r="AB236" s="2">
        <v>19730</v>
      </c>
      <c r="AC236" s="25">
        <v>2E-3</v>
      </c>
      <c r="AD236" s="12">
        <v>643.03</v>
      </c>
      <c r="AE236" s="25">
        <v>0.40300000000000002</v>
      </c>
    </row>
    <row r="237" spans="1:31" x14ac:dyDescent="0.3">
      <c r="A237" t="s">
        <v>1320</v>
      </c>
      <c r="B237" s="2">
        <v>3</v>
      </c>
      <c r="C237" s="25">
        <v>3.2446463335496429E-4</v>
      </c>
      <c r="D237" s="2"/>
      <c r="E237" s="2">
        <v>16</v>
      </c>
      <c r="F237" s="25">
        <v>1.636159116474077E-3</v>
      </c>
      <c r="G237" s="12"/>
      <c r="H237" s="2">
        <v>0</v>
      </c>
      <c r="I237" s="25" t="s">
        <v>2472</v>
      </c>
      <c r="J237" s="12"/>
      <c r="K237" s="25">
        <v>-1</v>
      </c>
      <c r="L237" s="2">
        <v>45</v>
      </c>
      <c r="M237" s="25">
        <v>1.1082106092695661E-3</v>
      </c>
      <c r="N237" s="2">
        <v>32.727272727272698</v>
      </c>
      <c r="O237" s="2">
        <v>33</v>
      </c>
      <c r="P237" s="25">
        <v>7.9414737450064971E-4</v>
      </c>
      <c r="Q237" s="12">
        <v>22.424242424242401</v>
      </c>
      <c r="R237" s="2">
        <v>0</v>
      </c>
      <c r="S237" s="25">
        <v>0</v>
      </c>
      <c r="T237" s="12">
        <v>18.787877999999999</v>
      </c>
      <c r="U237" s="25">
        <v>-1</v>
      </c>
      <c r="V237" s="2">
        <v>4405</v>
      </c>
      <c r="W237" s="25">
        <v>0</v>
      </c>
      <c r="X237" s="2">
        <v>273</v>
      </c>
      <c r="Y237" s="2">
        <v>5821</v>
      </c>
      <c r="Z237" s="25">
        <v>0</v>
      </c>
      <c r="AA237" s="12">
        <v>336.36</v>
      </c>
      <c r="AB237" s="2">
        <v>6805</v>
      </c>
      <c r="AC237" s="25">
        <v>1E-3</v>
      </c>
      <c r="AD237" s="12">
        <v>400</v>
      </c>
      <c r="AE237" s="25">
        <v>0.54500000000000004</v>
      </c>
    </row>
    <row r="238" spans="1:31" x14ac:dyDescent="0.3">
      <c r="A238" t="s">
        <v>1378</v>
      </c>
      <c r="B238" s="2">
        <v>0</v>
      </c>
      <c r="C238" s="25" t="s">
        <v>2472</v>
      </c>
      <c r="D238" s="2"/>
      <c r="E238" s="2">
        <v>53</v>
      </c>
      <c r="F238" s="25">
        <v>5.4197770733203808E-3</v>
      </c>
      <c r="G238" s="12"/>
      <c r="H238" s="2">
        <v>0</v>
      </c>
      <c r="I238" s="25" t="s">
        <v>2472</v>
      </c>
      <c r="J238" s="12"/>
      <c r="K238" s="25" t="s">
        <v>2472</v>
      </c>
      <c r="L238" s="2">
        <v>0</v>
      </c>
      <c r="M238" s="25">
        <v>0</v>
      </c>
      <c r="N238" s="2">
        <v>80</v>
      </c>
      <c r="O238" s="2">
        <v>67</v>
      </c>
      <c r="P238" s="25">
        <v>1.6123598209558648E-3</v>
      </c>
      <c r="Q238" s="12">
        <v>38.181818181818102</v>
      </c>
      <c r="R238" s="2">
        <v>0</v>
      </c>
      <c r="S238" s="25">
        <v>0</v>
      </c>
      <c r="T238" s="12">
        <v>18.787877999999999</v>
      </c>
      <c r="U238" s="25"/>
      <c r="V238" s="2">
        <v>4050</v>
      </c>
      <c r="W238" s="25">
        <v>0</v>
      </c>
      <c r="X238" s="2">
        <v>299</v>
      </c>
      <c r="Y238" s="2">
        <v>4580</v>
      </c>
      <c r="Z238" s="25">
        <v>0</v>
      </c>
      <c r="AA238" s="12">
        <v>250.3</v>
      </c>
      <c r="AB238" s="2">
        <v>5249</v>
      </c>
      <c r="AC238" s="25">
        <v>0</v>
      </c>
      <c r="AD238" s="12">
        <v>283.02999999999997</v>
      </c>
      <c r="AE238" s="25">
        <v>0.29599999999999999</v>
      </c>
    </row>
    <row r="239" spans="1:31" x14ac:dyDescent="0.3">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c r="AE239" s="16"/>
    </row>
    <row r="240" spans="1:31" x14ac:dyDescent="0.3">
      <c r="A240" s="103" t="s">
        <v>1746</v>
      </c>
      <c r="B240" s="103"/>
      <c r="C240" s="103"/>
      <c r="D240" s="103"/>
      <c r="E240" s="103"/>
      <c r="F240" s="103"/>
      <c r="G240" s="103"/>
      <c r="H240" s="103"/>
      <c r="I240" s="103"/>
      <c r="J240" s="103"/>
      <c r="K240" s="103"/>
      <c r="L240" s="103"/>
      <c r="M240" s="103"/>
      <c r="N240" s="103"/>
      <c r="O240" s="103"/>
      <c r="P240" s="103"/>
      <c r="Q240" s="103"/>
      <c r="R240" s="103"/>
      <c r="S240" s="103"/>
      <c r="T240" s="103"/>
      <c r="U240" s="103"/>
      <c r="V240" s="103"/>
      <c r="W240" s="103"/>
      <c r="X240" s="103"/>
      <c r="Y240" s="103"/>
      <c r="Z240" s="103"/>
      <c r="AA240" s="103"/>
      <c r="AB240" s="103"/>
      <c r="AC240" s="103"/>
      <c r="AD240" s="103"/>
      <c r="AE240" s="103"/>
    </row>
    <row r="241" spans="1:31" x14ac:dyDescent="0.3">
      <c r="B241" s="188"/>
      <c r="C241" s="188"/>
      <c r="D241" s="188"/>
      <c r="E241" s="188"/>
      <c r="F241" s="188"/>
      <c r="G241" s="188"/>
      <c r="H241" s="188"/>
      <c r="I241" s="188"/>
      <c r="J241" s="188"/>
      <c r="L241" s="188" t="s">
        <v>1649</v>
      </c>
      <c r="M241" s="188"/>
      <c r="N241" s="188" t="s">
        <v>1650</v>
      </c>
      <c r="O241" s="188" t="s">
        <v>1649</v>
      </c>
      <c r="P241" s="188"/>
      <c r="Q241" s="188" t="s">
        <v>1650</v>
      </c>
      <c r="R241" s="188" t="s">
        <v>1649</v>
      </c>
      <c r="S241" s="188"/>
      <c r="T241" s="188" t="s">
        <v>1650</v>
      </c>
      <c r="U241" t="s">
        <v>165</v>
      </c>
      <c r="V241" s="188" t="s">
        <v>1649</v>
      </c>
      <c r="W241" s="188"/>
      <c r="X241" s="188" t="s">
        <v>1650</v>
      </c>
      <c r="Y241" s="188" t="s">
        <v>1649</v>
      </c>
      <c r="Z241" s="188"/>
      <c r="AA241" s="188" t="s">
        <v>1650</v>
      </c>
      <c r="AB241" s="188" t="s">
        <v>1649</v>
      </c>
      <c r="AC241" s="188"/>
      <c r="AD241" s="188" t="s">
        <v>1650</v>
      </c>
      <c r="AE241" t="s">
        <v>165</v>
      </c>
    </row>
    <row r="242" spans="1:31" x14ac:dyDescent="0.3">
      <c r="A242" t="s">
        <v>167</v>
      </c>
      <c r="B242" s="2">
        <v>30990</v>
      </c>
      <c r="C242" s="25" t="s">
        <v>2472</v>
      </c>
      <c r="D242" s="2"/>
      <c r="E242" s="2">
        <v>31791</v>
      </c>
      <c r="F242" s="25" t="s">
        <v>2472</v>
      </c>
      <c r="G242" s="12"/>
      <c r="H242" s="2">
        <v>30704</v>
      </c>
      <c r="I242" s="25" t="s">
        <v>2472</v>
      </c>
      <c r="J242" s="12"/>
      <c r="K242" s="25">
        <v>-9.2287834785415024E-3</v>
      </c>
      <c r="L242" s="2">
        <v>133206</v>
      </c>
      <c r="M242" s="25" t="s">
        <v>165</v>
      </c>
      <c r="N242" s="2">
        <v>1193.3333333333301</v>
      </c>
      <c r="O242" s="2">
        <v>132265</v>
      </c>
      <c r="P242" s="25" t="s">
        <v>165</v>
      </c>
      <c r="Q242" s="12">
        <v>606.06060606060601</v>
      </c>
      <c r="R242" s="2">
        <v>136804</v>
      </c>
      <c r="S242" s="25" t="s">
        <v>165</v>
      </c>
      <c r="T242" s="12">
        <v>541.81820000000005</v>
      </c>
      <c r="U242" s="25">
        <v>2.7010795309520594E-2</v>
      </c>
      <c r="V242" s="2">
        <v>35877036</v>
      </c>
      <c r="W242" s="25" t="s">
        <v>165</v>
      </c>
      <c r="X242" s="2">
        <v>2414</v>
      </c>
      <c r="Y242" s="2">
        <v>37678735</v>
      </c>
      <c r="Z242" s="25" t="s">
        <v>165</v>
      </c>
      <c r="AA242" s="12">
        <v>2068.48</v>
      </c>
      <c r="AB242" s="2">
        <v>38589882</v>
      </c>
      <c r="AC242" s="25" t="s">
        <v>165</v>
      </c>
      <c r="AD242" s="12">
        <v>2225.4499999999998</v>
      </c>
      <c r="AE242" s="25">
        <v>7.5999999999999998E-2</v>
      </c>
    </row>
    <row r="243" spans="1:31" x14ac:dyDescent="0.3">
      <c r="A243" t="s">
        <v>1747</v>
      </c>
      <c r="B243" s="2">
        <v>5344</v>
      </c>
      <c r="C243" s="25">
        <v>0.17244272345918038</v>
      </c>
      <c r="D243" s="2"/>
      <c r="E243" s="2">
        <v>6818</v>
      </c>
      <c r="F243" s="25">
        <v>0.21446321285898526</v>
      </c>
      <c r="G243" s="12"/>
      <c r="H243" s="2">
        <v>4018</v>
      </c>
      <c r="I243" s="25">
        <v>0.13086242834809797</v>
      </c>
      <c r="J243" s="12"/>
      <c r="K243" s="25">
        <v>-0.24812874251497008</v>
      </c>
      <c r="L243" s="2">
        <v>25713</v>
      </c>
      <c r="M243" s="25">
        <v>0.19303184541236881</v>
      </c>
      <c r="N243" s="2">
        <v>1156.3636363636299</v>
      </c>
      <c r="O243" s="2">
        <v>29900</v>
      </c>
      <c r="P243" s="25">
        <v>0.22606131629682832</v>
      </c>
      <c r="Q243" s="12">
        <v>1152.72727272727</v>
      </c>
      <c r="R243" s="2">
        <v>21908</v>
      </c>
      <c r="S243" s="25">
        <v>0.16014151632993187</v>
      </c>
      <c r="T243" s="12">
        <v>1124.24243</v>
      </c>
      <c r="U243" s="25">
        <v>-0.1479796212032824</v>
      </c>
      <c r="V243" s="2">
        <v>4919945</v>
      </c>
      <c r="W243" s="25">
        <v>0.13700000000000001</v>
      </c>
      <c r="X243" s="2">
        <v>24334</v>
      </c>
      <c r="Y243" s="2">
        <v>6135142</v>
      </c>
      <c r="Z243" s="25">
        <v>0.16300000000000001</v>
      </c>
      <c r="AA243" s="12">
        <v>25393.94</v>
      </c>
      <c r="AB243" s="2">
        <v>4853434</v>
      </c>
      <c r="AC243" s="25">
        <v>0.126</v>
      </c>
      <c r="AD243" s="12">
        <v>24193.33</v>
      </c>
      <c r="AE243" s="25">
        <v>-1.4E-2</v>
      </c>
    </row>
    <row r="244" spans="1:31" x14ac:dyDescent="0.3">
      <c r="A244" t="s">
        <v>1748</v>
      </c>
      <c r="B244" s="2">
        <v>2809</v>
      </c>
      <c r="C244" s="25">
        <v>9.0642142626653807E-2</v>
      </c>
      <c r="D244" s="2"/>
      <c r="E244" s="2">
        <v>2764</v>
      </c>
      <c r="F244" s="25">
        <v>8.6942845459406753E-2</v>
      </c>
      <c r="G244" s="12"/>
      <c r="H244" s="2">
        <v>1797</v>
      </c>
      <c r="I244" s="25">
        <v>5.8526576341844709E-2</v>
      </c>
      <c r="J244" s="12"/>
      <c r="K244" s="25">
        <v>-0.36027055891776438</v>
      </c>
      <c r="L244" s="2">
        <v>12359</v>
      </c>
      <c r="M244" s="25">
        <v>9.2781105956188159E-2</v>
      </c>
      <c r="N244" s="2">
        <v>633.93939393939399</v>
      </c>
      <c r="O244" s="2">
        <v>13392</v>
      </c>
      <c r="P244" s="25">
        <v>0.10125127584772993</v>
      </c>
      <c r="Q244" s="12">
        <v>666.06060606060601</v>
      </c>
      <c r="R244" s="2">
        <v>10095</v>
      </c>
      <c r="S244" s="25">
        <v>7.3791701997017636E-2</v>
      </c>
      <c r="T244" s="12">
        <v>641.21209999999996</v>
      </c>
      <c r="U244" s="25">
        <v>-0.18318634193704991</v>
      </c>
      <c r="V244" s="2">
        <v>2250124</v>
      </c>
      <c r="W244" s="25">
        <v>6.3E-2</v>
      </c>
      <c r="X244" s="2">
        <v>11775</v>
      </c>
      <c r="Y244" s="2">
        <v>2825340</v>
      </c>
      <c r="Z244" s="25">
        <v>7.4999999999999997E-2</v>
      </c>
      <c r="AA244" s="12">
        <v>12316.36</v>
      </c>
      <c r="AB244" s="2">
        <v>2194991</v>
      </c>
      <c r="AC244" s="25">
        <v>5.7000000000000002E-2</v>
      </c>
      <c r="AD244" s="12">
        <v>12607.27</v>
      </c>
      <c r="AE244" s="25">
        <v>-2.5000000000000001E-2</v>
      </c>
    </row>
    <row r="245" spans="1:31" x14ac:dyDescent="0.3">
      <c r="A245" t="s">
        <v>1749</v>
      </c>
      <c r="B245" s="2">
        <v>345</v>
      </c>
      <c r="C245" s="25">
        <v>1.1132623426911906E-2</v>
      </c>
      <c r="D245" s="2"/>
      <c r="E245" s="2">
        <v>298</v>
      </c>
      <c r="F245" s="25">
        <v>9.3737221226133181E-3</v>
      </c>
      <c r="G245" s="12"/>
      <c r="H245" s="2">
        <v>182</v>
      </c>
      <c r="I245" s="25">
        <v>5.9275664408546119E-3</v>
      </c>
      <c r="J245" s="12"/>
      <c r="K245" s="25">
        <v>-0.47246376811594204</v>
      </c>
      <c r="L245" s="2">
        <v>1874</v>
      </c>
      <c r="M245" s="25">
        <v>1.4068435355764755E-2</v>
      </c>
      <c r="N245" s="2">
        <v>163.030303030303</v>
      </c>
      <c r="O245" s="2">
        <v>1758</v>
      </c>
      <c r="P245" s="25">
        <v>1.3291498128756662E-2</v>
      </c>
      <c r="Q245" s="12">
        <v>185.45454545454501</v>
      </c>
      <c r="R245" s="2">
        <v>1460</v>
      </c>
      <c r="S245" s="25">
        <v>1.0672202567176398E-2</v>
      </c>
      <c r="T245" s="12">
        <v>181.21212800000001</v>
      </c>
      <c r="U245" s="25">
        <v>-0.22091782283884739</v>
      </c>
      <c r="V245" s="2">
        <v>261045</v>
      </c>
      <c r="W245" s="25">
        <v>7.0000000000000001E-3</v>
      </c>
      <c r="X245" s="2">
        <v>2398</v>
      </c>
      <c r="Y245" s="2">
        <v>299443</v>
      </c>
      <c r="Z245" s="25">
        <v>8.0000000000000002E-3</v>
      </c>
      <c r="AA245" s="12">
        <v>2771.52</v>
      </c>
      <c r="AB245" s="2">
        <v>204423</v>
      </c>
      <c r="AC245" s="25">
        <v>5.0000000000000001E-3</v>
      </c>
      <c r="AD245" s="12">
        <v>2702.42</v>
      </c>
      <c r="AE245" s="25">
        <v>-0.217</v>
      </c>
    </row>
    <row r="246" spans="1:31" x14ac:dyDescent="0.3">
      <c r="A246" t="s">
        <v>1750</v>
      </c>
      <c r="B246" s="2">
        <v>20</v>
      </c>
      <c r="C246" s="25">
        <v>6.4536947402387866E-4</v>
      </c>
      <c r="D246" s="2"/>
      <c r="E246" s="2">
        <v>105</v>
      </c>
      <c r="F246" s="25">
        <v>3.3028215532697933E-3</v>
      </c>
      <c r="G246" s="12"/>
      <c r="H246" s="2">
        <v>73</v>
      </c>
      <c r="I246" s="25">
        <v>2.3775403856175093E-3</v>
      </c>
      <c r="J246" s="12"/>
      <c r="K246" s="25">
        <v>2.65</v>
      </c>
      <c r="L246" s="2">
        <v>458</v>
      </c>
      <c r="M246" s="25">
        <v>3.4382835608005647E-3</v>
      </c>
      <c r="N246" s="2">
        <v>121.212121212121</v>
      </c>
      <c r="O246" s="2">
        <v>384</v>
      </c>
      <c r="P246" s="25">
        <v>2.9032623898990664E-3</v>
      </c>
      <c r="Q246" s="12">
        <v>86.6666666666666</v>
      </c>
      <c r="R246" s="2">
        <v>174</v>
      </c>
      <c r="S246" s="25">
        <v>1.2718926347182831E-3</v>
      </c>
      <c r="T246" s="12">
        <v>72.121215800000002</v>
      </c>
      <c r="U246" s="25">
        <v>-0.62008733624454149</v>
      </c>
      <c r="V246" s="2">
        <v>49338</v>
      </c>
      <c r="W246" s="25">
        <v>1E-3</v>
      </c>
      <c r="X246" s="2">
        <v>1058</v>
      </c>
      <c r="Y246" s="2">
        <v>59948</v>
      </c>
      <c r="Z246" s="25">
        <v>2E-3</v>
      </c>
      <c r="AA246" s="12">
        <v>1129.0899999999999</v>
      </c>
      <c r="AB246" s="2">
        <v>39921</v>
      </c>
      <c r="AC246" s="25">
        <v>1E-3</v>
      </c>
      <c r="AD246" s="12">
        <v>985.45</v>
      </c>
      <c r="AE246" s="25">
        <v>-0.191</v>
      </c>
    </row>
    <row r="247" spans="1:31" x14ac:dyDescent="0.3">
      <c r="A247" t="s">
        <v>1751</v>
      </c>
      <c r="B247" s="2">
        <v>435</v>
      </c>
      <c r="C247" s="25">
        <v>1.4036786060019362E-2</v>
      </c>
      <c r="D247" s="2"/>
      <c r="E247" s="2">
        <v>365</v>
      </c>
      <c r="F247" s="25">
        <v>1.1481236828033085E-2</v>
      </c>
      <c r="G247" s="12"/>
      <c r="H247" s="2">
        <v>374</v>
      </c>
      <c r="I247" s="25">
        <v>1.2180823345492444E-2</v>
      </c>
      <c r="J247" s="12"/>
      <c r="K247" s="25">
        <v>-0.14022988505747125</v>
      </c>
      <c r="L247" s="2">
        <v>2047</v>
      </c>
      <c r="M247" s="25">
        <v>1.5367175652748375E-2</v>
      </c>
      <c r="N247" s="2">
        <v>244.24242424242399</v>
      </c>
      <c r="O247" s="2">
        <v>2283</v>
      </c>
      <c r="P247" s="25">
        <v>1.7260802177446792E-2</v>
      </c>
      <c r="Q247" s="12">
        <v>241.81818181818099</v>
      </c>
      <c r="R247" s="2">
        <v>1604</v>
      </c>
      <c r="S247" s="25">
        <v>1.1724803368322564E-2</v>
      </c>
      <c r="T247" s="12">
        <v>191.515152</v>
      </c>
      <c r="U247" s="25">
        <v>-0.21641426477772349</v>
      </c>
      <c r="V247" s="2">
        <v>286765</v>
      </c>
      <c r="W247" s="25">
        <v>8.0000000000000002E-3</v>
      </c>
      <c r="X247" s="2">
        <v>2900</v>
      </c>
      <c r="Y247" s="2">
        <v>347286</v>
      </c>
      <c r="Z247" s="25">
        <v>8.9999999999999993E-3</v>
      </c>
      <c r="AA247" s="12">
        <v>3310.91</v>
      </c>
      <c r="AB247" s="2">
        <v>259955</v>
      </c>
      <c r="AC247" s="25">
        <v>7.0000000000000001E-3</v>
      </c>
      <c r="AD247" s="12">
        <v>3230.3</v>
      </c>
      <c r="AE247" s="25">
        <v>-9.2999999999999999E-2</v>
      </c>
    </row>
    <row r="248" spans="1:31" x14ac:dyDescent="0.3">
      <c r="A248" t="s">
        <v>1752</v>
      </c>
      <c r="B248" s="2">
        <v>147</v>
      </c>
      <c r="C248" s="25">
        <v>4.7434656340755079E-3</v>
      </c>
      <c r="D248" s="2"/>
      <c r="E248" s="2">
        <v>233</v>
      </c>
      <c r="F248" s="25">
        <v>7.3291183039224939E-3</v>
      </c>
      <c r="G248" s="12"/>
      <c r="H248" s="2">
        <v>138</v>
      </c>
      <c r="I248" s="25">
        <v>4.4945284002084421E-3</v>
      </c>
      <c r="J248" s="12"/>
      <c r="K248" s="25">
        <v>-6.1224489795918324E-2</v>
      </c>
      <c r="L248" s="2">
        <v>675</v>
      </c>
      <c r="M248" s="25">
        <v>5.0673393090401335E-3</v>
      </c>
      <c r="N248" s="2">
        <v>141.21212121212099</v>
      </c>
      <c r="O248" s="2">
        <v>1028</v>
      </c>
      <c r="P248" s="25">
        <v>7.772275356292292E-3</v>
      </c>
      <c r="Q248" s="12">
        <v>136.969696969696</v>
      </c>
      <c r="R248" s="2">
        <v>829</v>
      </c>
      <c r="S248" s="25">
        <v>6.0597643343761878E-3</v>
      </c>
      <c r="T248" s="12">
        <v>166.66667200000001</v>
      </c>
      <c r="U248" s="25">
        <v>0.22814814814814816</v>
      </c>
      <c r="V248" s="2">
        <v>141188</v>
      </c>
      <c r="W248" s="25">
        <v>4.0000000000000001E-3</v>
      </c>
      <c r="X248" s="2">
        <v>1762</v>
      </c>
      <c r="Y248" s="2">
        <v>161449</v>
      </c>
      <c r="Z248" s="25">
        <v>4.0000000000000001E-3</v>
      </c>
      <c r="AA248" s="12">
        <v>1960</v>
      </c>
      <c r="AB248" s="2">
        <v>124833</v>
      </c>
      <c r="AC248" s="25">
        <v>3.0000000000000001E-3</v>
      </c>
      <c r="AD248" s="12">
        <v>2029.7</v>
      </c>
      <c r="AE248" s="25">
        <v>-0.11600000000000001</v>
      </c>
    </row>
    <row r="249" spans="1:31" x14ac:dyDescent="0.3">
      <c r="A249" t="s">
        <v>1753</v>
      </c>
      <c r="B249" s="2">
        <v>106</v>
      </c>
      <c r="C249" s="25">
        <v>3.4204582123265569E-3</v>
      </c>
      <c r="D249" s="2"/>
      <c r="E249" s="2">
        <v>85</v>
      </c>
      <c r="F249" s="25">
        <v>2.673712685980309E-3</v>
      </c>
      <c r="G249" s="12"/>
      <c r="H249" s="2">
        <v>61</v>
      </c>
      <c r="I249" s="25">
        <v>1.9867118290776446E-3</v>
      </c>
      <c r="J249" s="12"/>
      <c r="K249" s="25">
        <v>-0.42452830188679247</v>
      </c>
      <c r="L249" s="2">
        <v>377</v>
      </c>
      <c r="M249" s="25">
        <v>2.8302028437157487E-3</v>
      </c>
      <c r="N249" s="2">
        <v>88.484848484848399</v>
      </c>
      <c r="O249" s="2">
        <v>469</v>
      </c>
      <c r="P249" s="25">
        <v>3.545911616829849E-3</v>
      </c>
      <c r="Q249" s="12">
        <v>101.212121212121</v>
      </c>
      <c r="R249" s="2">
        <v>171</v>
      </c>
      <c r="S249" s="25">
        <v>1.2499634513610713E-3</v>
      </c>
      <c r="T249" s="12">
        <v>52.121212</v>
      </c>
      <c r="U249" s="25">
        <v>-0.54641909814323608</v>
      </c>
      <c r="V249" s="2">
        <v>52838</v>
      </c>
      <c r="W249" s="25">
        <v>1E-3</v>
      </c>
      <c r="X249" s="2">
        <v>1003</v>
      </c>
      <c r="Y249" s="2">
        <v>56016</v>
      </c>
      <c r="Z249" s="25">
        <v>1E-3</v>
      </c>
      <c r="AA249" s="12">
        <v>976.36</v>
      </c>
      <c r="AB249" s="2">
        <v>41954</v>
      </c>
      <c r="AC249" s="25">
        <v>1E-3</v>
      </c>
      <c r="AD249" s="12">
        <v>1006.06</v>
      </c>
      <c r="AE249" s="25">
        <v>-0.20599999999999999</v>
      </c>
    </row>
    <row r="250" spans="1:31" x14ac:dyDescent="0.3">
      <c r="A250" t="s">
        <v>1754</v>
      </c>
      <c r="B250" s="2">
        <v>168</v>
      </c>
      <c r="C250" s="25">
        <v>5.4211035818005808E-3</v>
      </c>
      <c r="D250" s="2"/>
      <c r="E250" s="2">
        <v>116</v>
      </c>
      <c r="F250" s="25">
        <v>3.6488314302790116E-3</v>
      </c>
      <c r="G250" s="12"/>
      <c r="H250" s="2">
        <v>82</v>
      </c>
      <c r="I250" s="25">
        <v>2.6706618030224076E-3</v>
      </c>
      <c r="J250" s="12"/>
      <c r="K250" s="25">
        <v>-0.51190476190476186</v>
      </c>
      <c r="L250" s="2">
        <v>532</v>
      </c>
      <c r="M250" s="25">
        <v>3.993814092458298E-3</v>
      </c>
      <c r="N250" s="2">
        <v>86.060606060606005</v>
      </c>
      <c r="O250" s="2">
        <v>579</v>
      </c>
      <c r="P250" s="25">
        <v>4.3775753222696856E-3</v>
      </c>
      <c r="Q250" s="12">
        <v>96.969696969696898</v>
      </c>
      <c r="R250" s="2">
        <v>528</v>
      </c>
      <c r="S250" s="25">
        <v>3.859536270869273E-3</v>
      </c>
      <c r="T250" s="12">
        <v>103.63636</v>
      </c>
      <c r="U250" s="25">
        <v>-7.5187969924812026E-3</v>
      </c>
      <c r="V250" s="2">
        <v>97600</v>
      </c>
      <c r="W250" s="25">
        <v>3.0000000000000001E-3</v>
      </c>
      <c r="X250" s="2">
        <v>1516</v>
      </c>
      <c r="Y250" s="2">
        <v>110998</v>
      </c>
      <c r="Z250" s="25">
        <v>3.0000000000000001E-3</v>
      </c>
      <c r="AA250" s="12">
        <v>1158.18</v>
      </c>
      <c r="AB250" s="2">
        <v>82096</v>
      </c>
      <c r="AC250" s="25">
        <v>2E-3</v>
      </c>
      <c r="AD250" s="12">
        <v>1335.15</v>
      </c>
      <c r="AE250" s="25">
        <v>-0.159</v>
      </c>
    </row>
    <row r="251" spans="1:31" x14ac:dyDescent="0.3">
      <c r="A251" t="s">
        <v>1755</v>
      </c>
      <c r="B251" s="2">
        <v>312</v>
      </c>
      <c r="C251" s="25">
        <v>1.0067763794772507E-2</v>
      </c>
      <c r="D251" s="2"/>
      <c r="E251" s="2">
        <v>475</v>
      </c>
      <c r="F251" s="25">
        <v>1.4941335598125249E-2</v>
      </c>
      <c r="G251" s="12"/>
      <c r="H251" s="2">
        <v>137</v>
      </c>
      <c r="I251" s="25">
        <v>4.4619593538301194E-3</v>
      </c>
      <c r="J251" s="12"/>
      <c r="K251" s="25">
        <v>-0.5608974358974359</v>
      </c>
      <c r="L251" s="2">
        <v>1205</v>
      </c>
      <c r="M251" s="25">
        <v>9.0461390628049781E-3</v>
      </c>
      <c r="N251" s="2">
        <v>168.48484848484799</v>
      </c>
      <c r="O251" s="2">
        <v>1293</v>
      </c>
      <c r="P251" s="25">
        <v>9.7758288284882627E-3</v>
      </c>
      <c r="Q251" s="12">
        <v>130.30303030303</v>
      </c>
      <c r="R251" s="2">
        <v>1208</v>
      </c>
      <c r="S251" s="25">
        <v>8.8301511651706095E-3</v>
      </c>
      <c r="T251" s="12">
        <v>231.515152</v>
      </c>
      <c r="U251" s="25">
        <v>2.4896265560165973E-3</v>
      </c>
      <c r="V251" s="2">
        <v>328590</v>
      </c>
      <c r="W251" s="25">
        <v>8.9999999999999993E-3</v>
      </c>
      <c r="X251" s="2">
        <v>2899</v>
      </c>
      <c r="Y251" s="2">
        <v>416692</v>
      </c>
      <c r="Z251" s="25">
        <v>1.0999999999999999E-2</v>
      </c>
      <c r="AA251" s="12">
        <v>3041.21</v>
      </c>
      <c r="AB251" s="2">
        <v>293105</v>
      </c>
      <c r="AC251" s="25">
        <v>8.0000000000000002E-3</v>
      </c>
      <c r="AD251" s="12">
        <v>2969.7</v>
      </c>
      <c r="AE251" s="25">
        <v>-0.108</v>
      </c>
    </row>
    <row r="252" spans="1:31" x14ac:dyDescent="0.3">
      <c r="A252" t="s">
        <v>1756</v>
      </c>
      <c r="B252" s="2">
        <v>402</v>
      </c>
      <c r="C252" s="25">
        <v>1.2971926427879961E-2</v>
      </c>
      <c r="D252" s="2"/>
      <c r="E252" s="2">
        <v>304</v>
      </c>
      <c r="F252" s="25">
        <v>9.562454782800163E-3</v>
      </c>
      <c r="G252" s="12"/>
      <c r="H252" s="2">
        <v>166</v>
      </c>
      <c r="I252" s="25">
        <v>5.406461698801459E-3</v>
      </c>
      <c r="J252" s="12"/>
      <c r="K252" s="25">
        <v>-0.58706467661691542</v>
      </c>
      <c r="L252" s="2">
        <v>1803</v>
      </c>
      <c r="M252" s="25">
        <v>1.35354263321472E-2</v>
      </c>
      <c r="N252" s="2">
        <v>204.24242424242399</v>
      </c>
      <c r="O252" s="2">
        <v>1805</v>
      </c>
      <c r="P252" s="25">
        <v>1.3646845348353684E-2</v>
      </c>
      <c r="Q252" s="12">
        <v>195.15151515151501</v>
      </c>
      <c r="R252" s="2">
        <v>1333</v>
      </c>
      <c r="S252" s="25">
        <v>9.7438671383877663E-3</v>
      </c>
      <c r="T252" s="12">
        <v>166.060608</v>
      </c>
      <c r="U252" s="25">
        <v>-0.26067665002773155</v>
      </c>
      <c r="V252" s="2">
        <v>284602</v>
      </c>
      <c r="W252" s="25">
        <v>8.0000000000000002E-3</v>
      </c>
      <c r="X252" s="2">
        <v>2716</v>
      </c>
      <c r="Y252" s="2">
        <v>364858</v>
      </c>
      <c r="Z252" s="25">
        <v>0.01</v>
      </c>
      <c r="AA252" s="12">
        <v>3147.27</v>
      </c>
      <c r="AB252" s="2">
        <v>270730</v>
      </c>
      <c r="AC252" s="25">
        <v>7.0000000000000001E-3</v>
      </c>
      <c r="AD252" s="12">
        <v>2610.3000000000002</v>
      </c>
      <c r="AE252" s="25">
        <v>-4.9000000000000002E-2</v>
      </c>
    </row>
    <row r="253" spans="1:31" x14ac:dyDescent="0.3">
      <c r="A253" t="s">
        <v>1757</v>
      </c>
      <c r="B253" s="2">
        <v>382</v>
      </c>
      <c r="C253" s="25">
        <v>1.2326556953856083E-2</v>
      </c>
      <c r="D253" s="2"/>
      <c r="E253" s="2">
        <v>349</v>
      </c>
      <c r="F253" s="25">
        <v>1.0977949734201504E-2</v>
      </c>
      <c r="G253" s="12"/>
      <c r="H253" s="2">
        <v>208</v>
      </c>
      <c r="I253" s="25">
        <v>6.7743616466909851E-3</v>
      </c>
      <c r="J253" s="12"/>
      <c r="K253" s="25">
        <v>-0.45549738219895286</v>
      </c>
      <c r="L253" s="2">
        <v>1217</v>
      </c>
      <c r="M253" s="25">
        <v>9.1362250949656929E-3</v>
      </c>
      <c r="N253" s="2">
        <v>181.81818181818099</v>
      </c>
      <c r="O253" s="2">
        <v>1328</v>
      </c>
      <c r="P253" s="25">
        <v>1.0040449098400938E-2</v>
      </c>
      <c r="Q253" s="12">
        <v>179.39393939393901</v>
      </c>
      <c r="R253" s="2">
        <v>1015</v>
      </c>
      <c r="S253" s="25">
        <v>7.4193737025233181E-3</v>
      </c>
      <c r="T253" s="12">
        <v>127.272728</v>
      </c>
      <c r="U253" s="25">
        <v>-0.16598192276088744</v>
      </c>
      <c r="V253" s="2">
        <v>255892</v>
      </c>
      <c r="W253" s="25">
        <v>7.0000000000000001E-3</v>
      </c>
      <c r="X253" s="2">
        <v>2335</v>
      </c>
      <c r="Y253" s="2">
        <v>314554</v>
      </c>
      <c r="Z253" s="25">
        <v>8.0000000000000002E-3</v>
      </c>
      <c r="AA253" s="12">
        <v>2536.36</v>
      </c>
      <c r="AB253" s="2">
        <v>232935</v>
      </c>
      <c r="AC253" s="25">
        <v>6.0000000000000001E-3</v>
      </c>
      <c r="AD253" s="12">
        <v>2466.06</v>
      </c>
      <c r="AE253" s="25">
        <v>-0.09</v>
      </c>
    </row>
    <row r="254" spans="1:31" x14ac:dyDescent="0.3">
      <c r="A254" t="s">
        <v>1758</v>
      </c>
      <c r="B254" s="2">
        <v>239</v>
      </c>
      <c r="C254" s="25">
        <v>7.7121652145853503E-3</v>
      </c>
      <c r="D254" s="2"/>
      <c r="E254" s="2">
        <v>207</v>
      </c>
      <c r="F254" s="25">
        <v>6.5112767764461642E-3</v>
      </c>
      <c r="G254" s="12"/>
      <c r="H254" s="2">
        <v>191</v>
      </c>
      <c r="I254" s="25">
        <v>6.2206878582595103E-3</v>
      </c>
      <c r="J254" s="12"/>
      <c r="K254" s="25">
        <v>-0.20083682008368198</v>
      </c>
      <c r="L254" s="2">
        <v>1259</v>
      </c>
      <c r="M254" s="25">
        <v>9.4515262075281891E-3</v>
      </c>
      <c r="N254" s="2">
        <v>163.030303030303</v>
      </c>
      <c r="O254" s="2">
        <v>1066</v>
      </c>
      <c r="P254" s="25">
        <v>8.0595773636260529E-3</v>
      </c>
      <c r="Q254" s="12">
        <v>126.06060606060601</v>
      </c>
      <c r="R254" s="2">
        <v>657</v>
      </c>
      <c r="S254" s="25">
        <v>4.8024911552293796E-3</v>
      </c>
      <c r="T254" s="12">
        <v>120</v>
      </c>
      <c r="U254" s="25">
        <v>-0.47815726767275618</v>
      </c>
      <c r="V254" s="2">
        <v>220601</v>
      </c>
      <c r="W254" s="25">
        <v>6.0000000000000001E-3</v>
      </c>
      <c r="X254" s="2">
        <v>2173</v>
      </c>
      <c r="Y254" s="2">
        <v>287801</v>
      </c>
      <c r="Z254" s="25">
        <v>8.0000000000000002E-3</v>
      </c>
      <c r="AA254" s="12">
        <v>2241.21</v>
      </c>
      <c r="AB254" s="2">
        <v>210483</v>
      </c>
      <c r="AC254" s="25">
        <v>5.0000000000000001E-3</v>
      </c>
      <c r="AD254" s="12">
        <v>2063.0300000000002</v>
      </c>
      <c r="AE254" s="25">
        <v>-4.5999999999999999E-2</v>
      </c>
    </row>
    <row r="255" spans="1:31" x14ac:dyDescent="0.3">
      <c r="A255" t="s">
        <v>1759</v>
      </c>
      <c r="B255" s="2">
        <v>161</v>
      </c>
      <c r="C255" s="25">
        <v>5.1952242658922232E-3</v>
      </c>
      <c r="D255" s="2"/>
      <c r="E255" s="2">
        <v>116</v>
      </c>
      <c r="F255" s="25">
        <v>3.6488314302790099E-3</v>
      </c>
      <c r="G255" s="12"/>
      <c r="H255" s="2">
        <v>98</v>
      </c>
      <c r="I255" s="25">
        <v>3.1917665450755602E-3</v>
      </c>
      <c r="J255" s="12"/>
      <c r="K255" s="25">
        <v>-0.39130434782608692</v>
      </c>
      <c r="L255" s="2">
        <v>540</v>
      </c>
      <c r="M255" s="25">
        <v>4.0538714472321069E-3</v>
      </c>
      <c r="N255" s="2">
        <v>117.575757575757</v>
      </c>
      <c r="O255" s="2">
        <v>919</v>
      </c>
      <c r="P255" s="25">
        <v>6.9481722299928172E-3</v>
      </c>
      <c r="Q255" s="12">
        <v>221.21212121212099</v>
      </c>
      <c r="R255" s="2">
        <v>505</v>
      </c>
      <c r="S255" s="25">
        <v>3.6914125317973161E-3</v>
      </c>
      <c r="T255" s="12">
        <v>96.363640000000004</v>
      </c>
      <c r="U255" s="25">
        <v>-6.4814814814814811E-2</v>
      </c>
      <c r="V255" s="2">
        <v>150078</v>
      </c>
      <c r="W255" s="25">
        <v>4.0000000000000001E-3</v>
      </c>
      <c r="X255" s="2">
        <v>1694</v>
      </c>
      <c r="Y255" s="2">
        <v>231846</v>
      </c>
      <c r="Z255" s="25">
        <v>6.0000000000000001E-3</v>
      </c>
      <c r="AA255" s="12">
        <v>2236.9699999999998</v>
      </c>
      <c r="AB255" s="2">
        <v>220806</v>
      </c>
      <c r="AC255" s="25">
        <v>6.0000000000000001E-3</v>
      </c>
      <c r="AD255" s="12">
        <v>2432.73</v>
      </c>
      <c r="AE255" s="25">
        <v>0.47099999999999997</v>
      </c>
    </row>
    <row r="256" spans="1:31" x14ac:dyDescent="0.3">
      <c r="A256" t="s">
        <v>1760</v>
      </c>
      <c r="B256" s="2">
        <v>52</v>
      </c>
      <c r="C256" s="25">
        <v>1.6779606324620845E-3</v>
      </c>
      <c r="D256" s="2"/>
      <c r="E256" s="2">
        <v>65</v>
      </c>
      <c r="F256" s="25">
        <v>2.0446038186908246E-3</v>
      </c>
      <c r="G256" s="12"/>
      <c r="H256" s="2">
        <v>80</v>
      </c>
      <c r="I256" s="25">
        <v>2.6055237102657635E-3</v>
      </c>
      <c r="J256" s="12"/>
      <c r="K256" s="25">
        <v>0.53846153846153855</v>
      </c>
      <c r="L256" s="2">
        <v>219</v>
      </c>
      <c r="M256" s="25">
        <v>1.644070086933021E-3</v>
      </c>
      <c r="N256" s="2">
        <v>61.212121212121197</v>
      </c>
      <c r="O256" s="2">
        <v>258</v>
      </c>
      <c r="P256" s="25">
        <v>1.9506294182134352E-3</v>
      </c>
      <c r="Q256" s="12">
        <v>67.878787878787804</v>
      </c>
      <c r="R256" s="2">
        <v>447</v>
      </c>
      <c r="S256" s="25">
        <v>3.2674483202245548E-3</v>
      </c>
      <c r="T256" s="12">
        <v>95.757576</v>
      </c>
      <c r="U256" s="25">
        <v>1.0410958904109588</v>
      </c>
      <c r="V256" s="2">
        <v>66110</v>
      </c>
      <c r="W256" s="25">
        <v>2E-3</v>
      </c>
      <c r="X256" s="2">
        <v>1058</v>
      </c>
      <c r="Y256" s="2">
        <v>101177</v>
      </c>
      <c r="Z256" s="25">
        <v>3.0000000000000001E-3</v>
      </c>
      <c r="AA256" s="12">
        <v>1059</v>
      </c>
      <c r="AB256" s="2">
        <v>126684</v>
      </c>
      <c r="AC256" s="25">
        <v>3.0000000000000001E-3</v>
      </c>
      <c r="AD256" s="12">
        <v>1784.24</v>
      </c>
      <c r="AE256" s="25">
        <v>0.91600000000000004</v>
      </c>
    </row>
    <row r="257" spans="1:31" x14ac:dyDescent="0.3">
      <c r="A257" t="s">
        <v>1761</v>
      </c>
      <c r="B257" s="2">
        <v>40</v>
      </c>
      <c r="C257" s="25">
        <v>1.2907389480477573E-3</v>
      </c>
      <c r="D257" s="2"/>
      <c r="E257" s="2">
        <v>46</v>
      </c>
      <c r="F257" s="25">
        <v>1.4469503947658142E-3</v>
      </c>
      <c r="G257" s="12"/>
      <c r="H257" s="2">
        <v>7</v>
      </c>
      <c r="I257" s="25">
        <v>2.2798332464825429E-4</v>
      </c>
      <c r="J257" s="12"/>
      <c r="K257" s="25">
        <v>-0.82499999999999996</v>
      </c>
      <c r="L257" s="2">
        <v>153</v>
      </c>
      <c r="M257" s="25">
        <v>1.1485969100490968E-3</v>
      </c>
      <c r="N257" s="2">
        <v>39.393939393939398</v>
      </c>
      <c r="O257" s="2">
        <v>222</v>
      </c>
      <c r="P257" s="25">
        <v>1.6784485691603978E-3</v>
      </c>
      <c r="Q257" s="12">
        <v>52.121212121212103</v>
      </c>
      <c r="R257" s="2">
        <v>164</v>
      </c>
      <c r="S257" s="25">
        <v>1.1987953568609105E-3</v>
      </c>
      <c r="T257" s="12">
        <v>47.272728000000001</v>
      </c>
      <c r="U257" s="25">
        <v>7.1895424836601302E-2</v>
      </c>
      <c r="V257" s="2">
        <v>55477</v>
      </c>
      <c r="W257" s="25">
        <v>2E-3</v>
      </c>
      <c r="X257" s="2">
        <v>1018</v>
      </c>
      <c r="Y257" s="2">
        <v>73272</v>
      </c>
      <c r="Z257" s="25">
        <v>2E-3</v>
      </c>
      <c r="AA257" s="12">
        <v>925.45</v>
      </c>
      <c r="AB257" s="2">
        <v>87066</v>
      </c>
      <c r="AC257" s="25">
        <v>2E-3</v>
      </c>
      <c r="AD257" s="12">
        <v>1373.33</v>
      </c>
      <c r="AE257" s="25">
        <v>0.56899999999999995</v>
      </c>
    </row>
    <row r="258" spans="1:31" x14ac:dyDescent="0.3">
      <c r="A258" t="s">
        <v>1762</v>
      </c>
      <c r="B258" s="2">
        <v>2535</v>
      </c>
      <c r="C258" s="25">
        <v>8.1800580832526615E-2</v>
      </c>
      <c r="D258" s="2"/>
      <c r="E258" s="2">
        <v>4054</v>
      </c>
      <c r="F258" s="25">
        <v>0.1275203673995785</v>
      </c>
      <c r="G258" s="12"/>
      <c r="H258" s="2">
        <v>2221</v>
      </c>
      <c r="I258" s="25">
        <v>7.2335852006253254E-2</v>
      </c>
      <c r="J258" s="12"/>
      <c r="K258" s="25">
        <v>-0.12386587771203161</v>
      </c>
      <c r="L258" s="2">
        <v>13354</v>
      </c>
      <c r="M258" s="25">
        <v>0.10025073945618065</v>
      </c>
      <c r="N258" s="2">
        <v>684.84848484848396</v>
      </c>
      <c r="O258" s="2">
        <v>16508</v>
      </c>
      <c r="P258" s="25">
        <v>0.12481004044909839</v>
      </c>
      <c r="Q258" s="12">
        <v>653.93939393939399</v>
      </c>
      <c r="R258" s="2">
        <v>11813</v>
      </c>
      <c r="S258" s="25">
        <v>8.6349814332914249E-2</v>
      </c>
      <c r="T258" s="12">
        <v>618.18179999999995</v>
      </c>
      <c r="U258" s="25">
        <v>-0.11539613598921672</v>
      </c>
      <c r="V258" s="2">
        <v>2669821</v>
      </c>
      <c r="W258" s="25">
        <v>7.3999999999999996E-2</v>
      </c>
      <c r="X258" s="2">
        <v>14044</v>
      </c>
      <c r="Y258" s="2">
        <v>3309802</v>
      </c>
      <c r="Z258" s="25">
        <v>8.7999999999999995E-2</v>
      </c>
      <c r="AA258" s="12">
        <v>14376.36</v>
      </c>
      <c r="AB258" s="2">
        <v>2658443</v>
      </c>
      <c r="AC258" s="25">
        <v>6.9000000000000006E-2</v>
      </c>
      <c r="AD258" s="12">
        <v>13667.88</v>
      </c>
      <c r="AE258" s="25">
        <v>-4.0000000000000001E-3</v>
      </c>
    </row>
    <row r="259" spans="1:31" x14ac:dyDescent="0.3">
      <c r="A259" t="s">
        <v>1749</v>
      </c>
      <c r="B259" s="2">
        <v>309</v>
      </c>
      <c r="C259" s="25">
        <v>9.9709583736689259E-3</v>
      </c>
      <c r="D259" s="2"/>
      <c r="E259" s="2">
        <v>512</v>
      </c>
      <c r="F259" s="25">
        <v>1.61051870026108E-2</v>
      </c>
      <c r="G259" s="12"/>
      <c r="H259" s="2">
        <v>161</v>
      </c>
      <c r="I259" s="25">
        <v>5.2436164669098489E-3</v>
      </c>
      <c r="J259" s="12"/>
      <c r="K259" s="25">
        <v>-0.47896440129449835</v>
      </c>
      <c r="L259" s="2">
        <v>2091</v>
      </c>
      <c r="M259" s="25">
        <v>1.5697491104004323E-2</v>
      </c>
      <c r="N259" s="2">
        <v>192.12121212121201</v>
      </c>
      <c r="O259" s="2">
        <v>2004</v>
      </c>
      <c r="P259" s="25">
        <v>1.5151400597285753E-2</v>
      </c>
      <c r="Q259" s="12">
        <v>178.78787878787799</v>
      </c>
      <c r="R259" s="2">
        <v>1414</v>
      </c>
      <c r="S259" s="25">
        <v>1.0335955089032484E-2</v>
      </c>
      <c r="T259" s="12">
        <v>212.121216</v>
      </c>
      <c r="U259" s="25">
        <v>-0.32376853180296511</v>
      </c>
      <c r="V259" s="2">
        <v>255116</v>
      </c>
      <c r="W259" s="25">
        <v>7.0000000000000001E-3</v>
      </c>
      <c r="X259" s="2">
        <v>2935</v>
      </c>
      <c r="Y259" s="2">
        <v>288253</v>
      </c>
      <c r="Z259" s="25">
        <v>8.0000000000000002E-3</v>
      </c>
      <c r="AA259" s="12">
        <v>3039.39</v>
      </c>
      <c r="AB259" s="2">
        <v>197107</v>
      </c>
      <c r="AC259" s="25">
        <v>5.0000000000000001E-3</v>
      </c>
      <c r="AD259" s="12">
        <v>2623.03</v>
      </c>
      <c r="AE259" s="25">
        <v>-0.22700000000000001</v>
      </c>
    </row>
    <row r="260" spans="1:31" x14ac:dyDescent="0.3">
      <c r="A260" t="s">
        <v>1750</v>
      </c>
      <c r="B260" s="2">
        <v>71</v>
      </c>
      <c r="C260" s="25">
        <v>2.2910616327847691E-3</v>
      </c>
      <c r="D260" s="2"/>
      <c r="E260" s="2">
        <v>74</v>
      </c>
      <c r="F260" s="25">
        <v>2.3277028089710933E-3</v>
      </c>
      <c r="G260" s="12"/>
      <c r="H260" s="2">
        <v>61</v>
      </c>
      <c r="I260" s="25">
        <v>1.9867118290776446E-3</v>
      </c>
      <c r="J260" s="12"/>
      <c r="K260" s="25">
        <v>-0.14084507042253525</v>
      </c>
      <c r="L260" s="2">
        <v>449</v>
      </c>
      <c r="M260" s="25">
        <v>3.3707190366800296E-3</v>
      </c>
      <c r="N260" s="2">
        <v>92.121212121212096</v>
      </c>
      <c r="O260" s="2">
        <v>320</v>
      </c>
      <c r="P260" s="25">
        <v>2.4193853249158885E-3</v>
      </c>
      <c r="Q260" s="12">
        <v>84.848484848484802</v>
      </c>
      <c r="R260" s="2">
        <v>225</v>
      </c>
      <c r="S260" s="25">
        <v>1.6446887517908833E-3</v>
      </c>
      <c r="T260" s="12">
        <v>71.515150000000006</v>
      </c>
      <c r="U260" s="25">
        <v>-0.49888641425389757</v>
      </c>
      <c r="V260" s="2">
        <v>47441</v>
      </c>
      <c r="W260" s="25">
        <v>1E-3</v>
      </c>
      <c r="X260" s="2">
        <v>1024</v>
      </c>
      <c r="Y260" s="2">
        <v>56710</v>
      </c>
      <c r="Z260" s="25">
        <v>2E-3</v>
      </c>
      <c r="AA260" s="12">
        <v>1021.21</v>
      </c>
      <c r="AB260" s="2">
        <v>39479</v>
      </c>
      <c r="AC260" s="25">
        <v>1E-3</v>
      </c>
      <c r="AD260" s="12">
        <v>1202.42</v>
      </c>
      <c r="AE260" s="25">
        <v>-0.16800000000000001</v>
      </c>
    </row>
    <row r="261" spans="1:31" x14ac:dyDescent="0.3">
      <c r="A261" t="s">
        <v>1751</v>
      </c>
      <c r="B261" s="2">
        <v>270</v>
      </c>
      <c r="C261" s="25">
        <v>8.7124878993223628E-3</v>
      </c>
      <c r="D261" s="2"/>
      <c r="E261" s="2">
        <v>692</v>
      </c>
      <c r="F261" s="25">
        <v>2.1767166808216162E-2</v>
      </c>
      <c r="G261" s="12"/>
      <c r="H261" s="2">
        <v>388</v>
      </c>
      <c r="I261" s="25">
        <v>1.2636789994788953E-2</v>
      </c>
      <c r="J261" s="12"/>
      <c r="K261" s="25">
        <v>0.43703703703703711</v>
      </c>
      <c r="L261" s="2">
        <v>1897</v>
      </c>
      <c r="M261" s="25">
        <v>1.4241100250739457E-2</v>
      </c>
      <c r="N261" s="2">
        <v>226.666666666666</v>
      </c>
      <c r="O261" s="2">
        <v>2394</v>
      </c>
      <c r="P261" s="25">
        <v>1.8100026462026991E-2</v>
      </c>
      <c r="Q261" s="12">
        <v>213.333333333333</v>
      </c>
      <c r="R261" s="2">
        <v>1590</v>
      </c>
      <c r="S261" s="25">
        <v>1.1622467179322242E-2</v>
      </c>
      <c r="T261" s="12">
        <v>184.24243200000001</v>
      </c>
      <c r="U261" s="25">
        <v>-0.16183447548761201</v>
      </c>
      <c r="V261" s="2">
        <v>273934</v>
      </c>
      <c r="W261" s="25">
        <v>8.0000000000000002E-3</v>
      </c>
      <c r="X261" s="2">
        <v>2810</v>
      </c>
      <c r="Y261" s="2">
        <v>338654</v>
      </c>
      <c r="Z261" s="25">
        <v>8.9999999999999993E-3</v>
      </c>
      <c r="AA261" s="12">
        <v>3189.7</v>
      </c>
      <c r="AB261" s="2">
        <v>249432</v>
      </c>
      <c r="AC261" s="25">
        <v>6.0000000000000001E-3</v>
      </c>
      <c r="AD261" s="12">
        <v>2805.45</v>
      </c>
      <c r="AE261" s="25">
        <v>-8.8999999999999996E-2</v>
      </c>
    </row>
    <row r="262" spans="1:31" x14ac:dyDescent="0.3">
      <c r="A262" t="s">
        <v>1752</v>
      </c>
      <c r="B262" s="2">
        <v>164</v>
      </c>
      <c r="C262" s="25">
        <v>5.292029686995805E-3</v>
      </c>
      <c r="D262" s="2"/>
      <c r="E262" s="2">
        <v>157</v>
      </c>
      <c r="F262" s="25">
        <v>4.9385046082224531E-3</v>
      </c>
      <c r="G262" s="12"/>
      <c r="H262" s="2">
        <v>177</v>
      </c>
      <c r="I262" s="25">
        <v>5.7647212089630018E-3</v>
      </c>
      <c r="J262" s="12"/>
      <c r="K262" s="25">
        <v>7.92682926829269E-2</v>
      </c>
      <c r="L262" s="2">
        <v>617</v>
      </c>
      <c r="M262" s="25">
        <v>4.6319234869300185E-3</v>
      </c>
      <c r="N262" s="2">
        <v>124.84848484848401</v>
      </c>
      <c r="O262" s="2">
        <v>1055</v>
      </c>
      <c r="P262" s="25">
        <v>7.9764109930820695E-3</v>
      </c>
      <c r="Q262" s="12">
        <v>175.15151515151501</v>
      </c>
      <c r="R262" s="2">
        <v>740</v>
      </c>
      <c r="S262" s="25">
        <v>5.4091985614455719E-3</v>
      </c>
      <c r="T262" s="12">
        <v>122.42424</v>
      </c>
      <c r="U262" s="25">
        <v>0.19935170178282011</v>
      </c>
      <c r="V262" s="2">
        <v>134626</v>
      </c>
      <c r="W262" s="25">
        <v>4.0000000000000001E-3</v>
      </c>
      <c r="X262" s="2">
        <v>1826</v>
      </c>
      <c r="Y262" s="2">
        <v>153566</v>
      </c>
      <c r="Z262" s="25">
        <v>4.0000000000000001E-3</v>
      </c>
      <c r="AA262" s="12">
        <v>1719.39</v>
      </c>
      <c r="AB262" s="2">
        <v>122703</v>
      </c>
      <c r="AC262" s="25">
        <v>3.0000000000000001E-3</v>
      </c>
      <c r="AD262" s="12">
        <v>1802.42</v>
      </c>
      <c r="AE262" s="25">
        <v>-8.8999999999999996E-2</v>
      </c>
    </row>
    <row r="263" spans="1:31" x14ac:dyDescent="0.3">
      <c r="A263" t="s">
        <v>1753</v>
      </c>
      <c r="B263" s="2">
        <v>61</v>
      </c>
      <c r="C263" s="25">
        <v>1.96837689577283E-3</v>
      </c>
      <c r="D263" s="2"/>
      <c r="E263" s="2">
        <v>49</v>
      </c>
      <c r="F263" s="25">
        <v>1.5413167248592369E-3</v>
      </c>
      <c r="G263" s="12"/>
      <c r="H263" s="2">
        <v>85</v>
      </c>
      <c r="I263" s="25">
        <v>2.7683689421573736E-3</v>
      </c>
      <c r="J263" s="12"/>
      <c r="K263" s="25">
        <v>0.39344262295081966</v>
      </c>
      <c r="L263" s="2">
        <v>161</v>
      </c>
      <c r="M263" s="25">
        <v>1.2086542648229058E-3</v>
      </c>
      <c r="N263" s="2">
        <v>52.727272727272698</v>
      </c>
      <c r="O263" s="2">
        <v>344</v>
      </c>
      <c r="P263" s="25">
        <v>2.6008392242845802E-3</v>
      </c>
      <c r="Q263" s="12">
        <v>76.969696969696898</v>
      </c>
      <c r="R263" s="2">
        <v>211</v>
      </c>
      <c r="S263" s="25">
        <v>1.5423525627905616E-3</v>
      </c>
      <c r="T263" s="12">
        <v>48.484848</v>
      </c>
      <c r="U263" s="25">
        <v>0.3105590062111801</v>
      </c>
      <c r="V263" s="2">
        <v>49921</v>
      </c>
      <c r="W263" s="25">
        <v>1E-3</v>
      </c>
      <c r="X263" s="2">
        <v>1116</v>
      </c>
      <c r="Y263" s="2">
        <v>54034</v>
      </c>
      <c r="Z263" s="25">
        <v>1E-3</v>
      </c>
      <c r="AA263" s="12">
        <v>1060</v>
      </c>
      <c r="AB263" s="2">
        <v>41070</v>
      </c>
      <c r="AC263" s="25">
        <v>1E-3</v>
      </c>
      <c r="AD263" s="12">
        <v>899.39</v>
      </c>
      <c r="AE263" s="25">
        <v>-0.17699999999999999</v>
      </c>
    </row>
    <row r="264" spans="1:31" x14ac:dyDescent="0.3">
      <c r="A264" t="s">
        <v>1754</v>
      </c>
      <c r="B264" s="2">
        <v>119</v>
      </c>
      <c r="C264" s="25">
        <v>3.8399483704420782E-3</v>
      </c>
      <c r="D264" s="2"/>
      <c r="E264" s="2">
        <v>123</v>
      </c>
      <c r="F264" s="25">
        <v>3.8690195338303276E-3</v>
      </c>
      <c r="G264" s="12"/>
      <c r="H264" s="2">
        <v>44</v>
      </c>
      <c r="I264" s="25">
        <v>1.4330380406461698E-3</v>
      </c>
      <c r="J264" s="12"/>
      <c r="K264" s="25">
        <v>-0.63025210084033612</v>
      </c>
      <c r="L264" s="2">
        <v>476</v>
      </c>
      <c r="M264" s="25">
        <v>3.5734126090416346E-3</v>
      </c>
      <c r="N264" s="2">
        <v>90.303030303030297</v>
      </c>
      <c r="O264" s="2">
        <v>535</v>
      </c>
      <c r="P264" s="25">
        <v>4.0449098400937508E-3</v>
      </c>
      <c r="Q264" s="12">
        <v>83.030303030303003</v>
      </c>
      <c r="R264" s="2">
        <v>350</v>
      </c>
      <c r="S264" s="25">
        <v>2.5584047250080408E-3</v>
      </c>
      <c r="T264" s="12">
        <v>83.636359999999996</v>
      </c>
      <c r="U264" s="25">
        <v>-0.26470588235294118</v>
      </c>
      <c r="V264" s="2">
        <v>98455</v>
      </c>
      <c r="W264" s="25">
        <v>3.0000000000000001E-3</v>
      </c>
      <c r="X264" s="2">
        <v>1554</v>
      </c>
      <c r="Y264" s="2">
        <v>109844</v>
      </c>
      <c r="Z264" s="25">
        <v>3.0000000000000001E-3</v>
      </c>
      <c r="AA264" s="12">
        <v>1462.42</v>
      </c>
      <c r="AB264" s="2">
        <v>77676</v>
      </c>
      <c r="AC264" s="25">
        <v>2E-3</v>
      </c>
      <c r="AD264" s="12">
        <v>1341.82</v>
      </c>
      <c r="AE264" s="25">
        <v>-0.21099999999999999</v>
      </c>
    </row>
    <row r="265" spans="1:31" x14ac:dyDescent="0.3">
      <c r="A265" t="s">
        <v>1755</v>
      </c>
      <c r="B265" s="2">
        <v>243</v>
      </c>
      <c r="C265" s="25">
        <v>7.8412391093901253E-3</v>
      </c>
      <c r="D265" s="2"/>
      <c r="E265" s="2">
        <v>459</v>
      </c>
      <c r="F265" s="25">
        <v>1.4438048504293668E-2</v>
      </c>
      <c r="G265" s="12"/>
      <c r="H265" s="2">
        <v>280</v>
      </c>
      <c r="I265" s="25">
        <v>9.1193329859301769E-3</v>
      </c>
      <c r="J265" s="12"/>
      <c r="K265" s="25">
        <v>0.15226337448559679</v>
      </c>
      <c r="L265" s="2">
        <v>1432</v>
      </c>
      <c r="M265" s="25">
        <v>1.0750266504511809E-2</v>
      </c>
      <c r="N265" s="2">
        <v>198.78787878787799</v>
      </c>
      <c r="O265" s="2">
        <v>1601</v>
      </c>
      <c r="P265" s="25">
        <v>1.2104487203719805E-2</v>
      </c>
      <c r="Q265" s="12">
        <v>161.81818181818099</v>
      </c>
      <c r="R265" s="2">
        <v>1412</v>
      </c>
      <c r="S265" s="25">
        <v>1.032133563346101E-2</v>
      </c>
      <c r="T265" s="12">
        <v>190.909088</v>
      </c>
      <c r="U265" s="25">
        <v>-1.3966480446927373E-2</v>
      </c>
      <c r="V265" s="2">
        <v>388610</v>
      </c>
      <c r="W265" s="25">
        <v>1.0999999999999999E-2</v>
      </c>
      <c r="X265" s="2">
        <v>3244</v>
      </c>
      <c r="Y265" s="2">
        <v>478407</v>
      </c>
      <c r="Z265" s="25">
        <v>1.2999999999999999E-2</v>
      </c>
      <c r="AA265" s="12">
        <v>3080</v>
      </c>
      <c r="AB265" s="2">
        <v>342878</v>
      </c>
      <c r="AC265" s="25">
        <v>8.9999999999999993E-3</v>
      </c>
      <c r="AD265" s="12">
        <v>3123.03</v>
      </c>
      <c r="AE265" s="25">
        <v>-0.11799999999999999</v>
      </c>
    </row>
    <row r="266" spans="1:31" x14ac:dyDescent="0.3">
      <c r="A266" t="s">
        <v>1756</v>
      </c>
      <c r="B266" s="2">
        <v>395</v>
      </c>
      <c r="C266" s="25">
        <v>1.2746047111971604E-2</v>
      </c>
      <c r="D266" s="2"/>
      <c r="E266" s="2">
        <v>736</v>
      </c>
      <c r="F266" s="25">
        <v>2.3151206316253028E-2</v>
      </c>
      <c r="G266" s="12"/>
      <c r="H266" s="2">
        <v>271</v>
      </c>
      <c r="I266" s="25">
        <v>8.8262115685252742E-3</v>
      </c>
      <c r="J266" s="12"/>
      <c r="K266" s="25">
        <v>-0.3139240506329114</v>
      </c>
      <c r="L266" s="2">
        <v>2436</v>
      </c>
      <c r="M266" s="25">
        <v>1.8287464528624838E-2</v>
      </c>
      <c r="N266" s="2">
        <v>158.78787878787799</v>
      </c>
      <c r="O266" s="2">
        <v>2999</v>
      </c>
      <c r="P266" s="25">
        <v>2.2674176841946093E-2</v>
      </c>
      <c r="Q266" s="12">
        <v>191.51515151515099</v>
      </c>
      <c r="R266" s="2">
        <v>1970</v>
      </c>
      <c r="S266" s="25">
        <v>1.4400163737902401E-2</v>
      </c>
      <c r="T266" s="12">
        <v>192.121216</v>
      </c>
      <c r="U266" s="25">
        <v>-0.19129720853858784</v>
      </c>
      <c r="V266" s="2">
        <v>408256</v>
      </c>
      <c r="W266" s="25">
        <v>1.0999999999999999E-2</v>
      </c>
      <c r="X266" s="2">
        <v>3097</v>
      </c>
      <c r="Y266" s="2">
        <v>491090</v>
      </c>
      <c r="Z266" s="25">
        <v>1.2999999999999999E-2</v>
      </c>
      <c r="AA266" s="12">
        <v>3116.97</v>
      </c>
      <c r="AB266" s="2">
        <v>387399</v>
      </c>
      <c r="AC266" s="25">
        <v>0.01</v>
      </c>
      <c r="AD266" s="12">
        <v>3627.88</v>
      </c>
      <c r="AE266" s="25">
        <v>-5.0999999999999997E-2</v>
      </c>
    </row>
    <row r="267" spans="1:31" x14ac:dyDescent="0.3">
      <c r="A267" t="s">
        <v>1757</v>
      </c>
      <c r="B267" s="2">
        <v>402</v>
      </c>
      <c r="C267" s="25">
        <v>1.2971926427879961E-2</v>
      </c>
      <c r="D267" s="2"/>
      <c r="E267" s="2">
        <v>446</v>
      </c>
      <c r="F267" s="25">
        <v>1.4029127740555503E-2</v>
      </c>
      <c r="G267" s="12"/>
      <c r="H267" s="2">
        <v>280</v>
      </c>
      <c r="I267" s="25">
        <v>9.1193329859301717E-3</v>
      </c>
      <c r="J267" s="12"/>
      <c r="K267" s="25">
        <v>-0.30348258706467657</v>
      </c>
      <c r="L267" s="2">
        <v>1485</v>
      </c>
      <c r="M267" s="25">
        <v>1.1148146479888293E-2</v>
      </c>
      <c r="N267" s="2">
        <v>159.39393939393901</v>
      </c>
      <c r="O267" s="2">
        <v>1855</v>
      </c>
      <c r="P267" s="25">
        <v>1.4024874305371792E-2</v>
      </c>
      <c r="Q267" s="12">
        <v>174.54545454545399</v>
      </c>
      <c r="R267" s="2">
        <v>1312</v>
      </c>
      <c r="S267" s="25">
        <v>9.5903628548872841E-3</v>
      </c>
      <c r="T267" s="12">
        <v>164.84848</v>
      </c>
      <c r="U267" s="25">
        <v>-0.1164983164983165</v>
      </c>
      <c r="V267" s="2">
        <v>341902</v>
      </c>
      <c r="W267" s="25">
        <v>0.01</v>
      </c>
      <c r="X267" s="2">
        <v>2738</v>
      </c>
      <c r="Y267" s="2">
        <v>429047</v>
      </c>
      <c r="Z267" s="25">
        <v>1.0999999999999999E-2</v>
      </c>
      <c r="AA267" s="12">
        <v>3363.64</v>
      </c>
      <c r="AB267" s="2">
        <v>328012</v>
      </c>
      <c r="AC267" s="25">
        <v>8.0000000000000002E-3</v>
      </c>
      <c r="AD267" s="12">
        <v>3138.18</v>
      </c>
      <c r="AE267" s="25">
        <v>-4.1000000000000002E-2</v>
      </c>
    </row>
    <row r="268" spans="1:31" x14ac:dyDescent="0.3">
      <c r="A268" t="s">
        <v>1758</v>
      </c>
      <c r="B268" s="2">
        <v>267</v>
      </c>
      <c r="C268" s="25">
        <v>8.6156824782187766E-3</v>
      </c>
      <c r="D268" s="2"/>
      <c r="E268" s="2">
        <v>352</v>
      </c>
      <c r="F268" s="25">
        <v>1.1072316064294926E-2</v>
      </c>
      <c r="G268" s="12"/>
      <c r="H268" s="2">
        <v>159</v>
      </c>
      <c r="I268" s="25">
        <v>5.1784783741532052E-3</v>
      </c>
      <c r="J268" s="12"/>
      <c r="K268" s="25">
        <v>-0.4044943820224719</v>
      </c>
      <c r="L268" s="2">
        <v>1093</v>
      </c>
      <c r="M268" s="25">
        <v>8.2053360959716531E-3</v>
      </c>
      <c r="N268" s="2">
        <v>130.30303030303</v>
      </c>
      <c r="O268" s="2">
        <v>1542</v>
      </c>
      <c r="P268" s="25">
        <v>1.1658413034438438E-2</v>
      </c>
      <c r="Q268" s="12">
        <v>144.24242424242399</v>
      </c>
      <c r="R268" s="2">
        <v>601</v>
      </c>
      <c r="S268" s="25">
        <v>4.393146399228093E-3</v>
      </c>
      <c r="T268" s="12">
        <v>95.151510000000002</v>
      </c>
      <c r="U268" s="25">
        <v>-0.45013723696248858</v>
      </c>
      <c r="V268" s="2">
        <v>261330</v>
      </c>
      <c r="W268" s="25">
        <v>7.0000000000000001E-3</v>
      </c>
      <c r="X268" s="2">
        <v>2581</v>
      </c>
      <c r="Y268" s="2">
        <v>333471</v>
      </c>
      <c r="Z268" s="25">
        <v>8.9999999999999993E-3</v>
      </c>
      <c r="AA268" s="12">
        <v>2292.12</v>
      </c>
      <c r="AB268" s="2">
        <v>254419</v>
      </c>
      <c r="AC268" s="25">
        <v>7.0000000000000001E-3</v>
      </c>
      <c r="AD268" s="12">
        <v>2604.2399999999998</v>
      </c>
      <c r="AE268" s="25">
        <v>-2.5999999999999999E-2</v>
      </c>
    </row>
    <row r="269" spans="1:31" x14ac:dyDescent="0.3">
      <c r="A269" t="s">
        <v>1759</v>
      </c>
      <c r="B269" s="2">
        <v>43</v>
      </c>
      <c r="C269" s="25">
        <v>1.3875443691513392E-3</v>
      </c>
      <c r="D269" s="2"/>
      <c r="E269" s="2">
        <v>268</v>
      </c>
      <c r="F269" s="25">
        <v>8.4300588216790918E-3</v>
      </c>
      <c r="G269" s="12"/>
      <c r="H269" s="2">
        <v>140</v>
      </c>
      <c r="I269" s="25">
        <v>4.5596664929650858E-3</v>
      </c>
      <c r="J269" s="12"/>
      <c r="K269" s="25">
        <v>2.2558139534883721</v>
      </c>
      <c r="L269" s="2">
        <v>497</v>
      </c>
      <c r="M269" s="25">
        <v>3.7310631653228832E-3</v>
      </c>
      <c r="N269" s="2">
        <v>92.121212121212096</v>
      </c>
      <c r="O269" s="2">
        <v>997</v>
      </c>
      <c r="P269" s="25">
        <v>7.5378974029410651E-3</v>
      </c>
      <c r="Q269" s="12">
        <v>126.06060606060601</v>
      </c>
      <c r="R269" s="2">
        <v>670</v>
      </c>
      <c r="S269" s="25">
        <v>4.8975176164439633E-3</v>
      </c>
      <c r="T269" s="12">
        <v>99.393936199999999</v>
      </c>
      <c r="U269" s="25">
        <v>0.34808853118712274</v>
      </c>
      <c r="V269" s="2">
        <v>186603</v>
      </c>
      <c r="W269" s="25">
        <v>5.0000000000000001E-3</v>
      </c>
      <c r="X269" s="2">
        <v>1988</v>
      </c>
      <c r="Y269" s="2">
        <v>268900</v>
      </c>
      <c r="Z269" s="25">
        <v>7.0000000000000001E-3</v>
      </c>
      <c r="AA269" s="12">
        <v>2164.2399999999998</v>
      </c>
      <c r="AB269" s="2">
        <v>259479</v>
      </c>
      <c r="AC269" s="25">
        <v>7.0000000000000001E-3</v>
      </c>
      <c r="AD269" s="12">
        <v>2562.42</v>
      </c>
      <c r="AE269" s="25">
        <v>0.39100000000000001</v>
      </c>
    </row>
    <row r="270" spans="1:31" x14ac:dyDescent="0.3">
      <c r="A270" t="s">
        <v>1760</v>
      </c>
      <c r="B270" s="2">
        <v>96</v>
      </c>
      <c r="C270" s="25">
        <v>3.0977734753146178E-3</v>
      </c>
      <c r="D270" s="2"/>
      <c r="E270" s="2">
        <v>72</v>
      </c>
      <c r="F270" s="25">
        <v>2.2647919222421441E-3</v>
      </c>
      <c r="G270" s="12"/>
      <c r="H270" s="2">
        <v>82</v>
      </c>
      <c r="I270" s="25">
        <v>2.6706618030224076E-3</v>
      </c>
      <c r="J270" s="12"/>
      <c r="K270" s="25">
        <v>-0.14583333333333337</v>
      </c>
      <c r="L270" s="2">
        <v>423</v>
      </c>
      <c r="M270" s="25">
        <v>3.1755326336651503E-3</v>
      </c>
      <c r="N270" s="2">
        <v>80.606060606060595</v>
      </c>
      <c r="O270" s="2">
        <v>393</v>
      </c>
      <c r="P270" s="25">
        <v>2.9713076021623255E-3</v>
      </c>
      <c r="Q270" s="12">
        <v>76.969696969696898</v>
      </c>
      <c r="R270" s="2">
        <v>822</v>
      </c>
      <c r="S270" s="25">
        <v>6.0085962398760268E-3</v>
      </c>
      <c r="T270" s="12">
        <v>114.545456</v>
      </c>
      <c r="U270" s="25">
        <v>0.94326241134751776</v>
      </c>
      <c r="V270" s="2">
        <v>101820</v>
      </c>
      <c r="W270" s="25">
        <v>3.0000000000000001E-3</v>
      </c>
      <c r="X270" s="2">
        <v>1425</v>
      </c>
      <c r="Y270" s="2">
        <v>147922</v>
      </c>
      <c r="Z270" s="25">
        <v>4.0000000000000001E-3</v>
      </c>
      <c r="AA270" s="12">
        <v>1372.12</v>
      </c>
      <c r="AB270" s="2">
        <v>179078</v>
      </c>
      <c r="AC270" s="25">
        <v>5.0000000000000001E-3</v>
      </c>
      <c r="AD270" s="12">
        <v>1899.39</v>
      </c>
      <c r="AE270" s="25">
        <v>0.75900000000000001</v>
      </c>
    </row>
    <row r="271" spans="1:31" x14ac:dyDescent="0.3">
      <c r="A271" t="s">
        <v>1761</v>
      </c>
      <c r="B271" s="2">
        <v>95</v>
      </c>
      <c r="C271" s="25">
        <v>3.0655050016134239E-3</v>
      </c>
      <c r="D271" s="2"/>
      <c r="E271" s="2">
        <v>114</v>
      </c>
      <c r="F271" s="25">
        <v>3.5859205435500616E-3</v>
      </c>
      <c r="G271" s="12"/>
      <c r="H271" s="2">
        <v>93</v>
      </c>
      <c r="I271" s="25">
        <v>3.0289213131839501E-3</v>
      </c>
      <c r="J271" s="12"/>
      <c r="K271" s="25">
        <v>-2.1052631578947323E-2</v>
      </c>
      <c r="L271" s="2">
        <v>297</v>
      </c>
      <c r="M271" s="25">
        <v>2.2296292959776585E-3</v>
      </c>
      <c r="N271" s="2">
        <v>65.454545454545396</v>
      </c>
      <c r="O271" s="2">
        <v>469</v>
      </c>
      <c r="P271" s="25">
        <v>3.545911616829849E-3</v>
      </c>
      <c r="Q271" s="12">
        <v>86.060606060606005</v>
      </c>
      <c r="R271" s="2">
        <v>496</v>
      </c>
      <c r="S271" s="25">
        <v>3.6256249817256804E-3</v>
      </c>
      <c r="T271" s="12">
        <v>69.090909999999994</v>
      </c>
      <c r="U271" s="25">
        <v>0.67003367003366998</v>
      </c>
      <c r="V271" s="2">
        <v>121807</v>
      </c>
      <c r="W271" s="25">
        <v>3.0000000000000001E-3</v>
      </c>
      <c r="X271" s="2">
        <v>1538</v>
      </c>
      <c r="Y271" s="2">
        <v>159904</v>
      </c>
      <c r="Z271" s="25">
        <v>4.0000000000000001E-3</v>
      </c>
      <c r="AA271" s="12">
        <v>1539.39</v>
      </c>
      <c r="AB271" s="2">
        <v>179711</v>
      </c>
      <c r="AC271" s="25">
        <v>5.0000000000000001E-3</v>
      </c>
      <c r="AD271" s="12">
        <v>1713.33</v>
      </c>
      <c r="AE271" s="25">
        <v>0.47499999999999998</v>
      </c>
    </row>
    <row r="272" spans="1:31" x14ac:dyDescent="0.3">
      <c r="A272" t="s">
        <v>1763</v>
      </c>
      <c r="B272" s="2">
        <v>25646</v>
      </c>
      <c r="C272" s="25">
        <v>0.82755727654081956</v>
      </c>
      <c r="D272" s="2"/>
      <c r="E272" s="2">
        <v>24973</v>
      </c>
      <c r="F272" s="25">
        <v>0.78553678714101471</v>
      </c>
      <c r="G272" s="12"/>
      <c r="H272" s="2">
        <v>26686</v>
      </c>
      <c r="I272" s="25">
        <v>0.86913757165190209</v>
      </c>
      <c r="J272" s="12"/>
      <c r="K272" s="25">
        <v>4.0552132886220171E-2</v>
      </c>
      <c r="L272" s="2">
        <v>107493</v>
      </c>
      <c r="M272" s="25">
        <v>0.80696815458763116</v>
      </c>
      <c r="N272" s="2">
        <v>1489.0909090908999</v>
      </c>
      <c r="O272" s="2">
        <v>102365</v>
      </c>
      <c r="P272" s="25">
        <v>0.77393868370317165</v>
      </c>
      <c r="Q272" s="12">
        <v>1229.0909090908999</v>
      </c>
      <c r="R272" s="2">
        <v>114896</v>
      </c>
      <c r="S272" s="25">
        <v>0.8398584836700681</v>
      </c>
      <c r="T272" s="12">
        <v>1127.87878</v>
      </c>
      <c r="U272" s="25">
        <v>6.8869600811215612E-2</v>
      </c>
      <c r="V272" s="2">
        <v>30957091</v>
      </c>
      <c r="W272" s="25">
        <v>0.86299999999999999</v>
      </c>
      <c r="X272" s="2">
        <v>24483</v>
      </c>
      <c r="Y272" s="2">
        <v>31543593</v>
      </c>
      <c r="Z272" s="25">
        <v>0.83699999999999997</v>
      </c>
      <c r="AA272" s="12">
        <v>25440.61</v>
      </c>
      <c r="AB272" s="2">
        <v>33736448</v>
      </c>
      <c r="AC272" s="25">
        <v>0.874</v>
      </c>
      <c r="AD272" s="12">
        <v>24451.52</v>
      </c>
      <c r="AE272" s="25">
        <v>0.09</v>
      </c>
    </row>
    <row r="273" spans="1:31" x14ac:dyDescent="0.3">
      <c r="A273" t="s">
        <v>1748</v>
      </c>
      <c r="B273" s="2">
        <v>13678</v>
      </c>
      <c r="C273" s="25">
        <v>0.4413681832849306</v>
      </c>
      <c r="D273" s="2"/>
      <c r="E273" s="2">
        <v>13342</v>
      </c>
      <c r="F273" s="25">
        <v>0.41967852536881506</v>
      </c>
      <c r="G273" s="12"/>
      <c r="H273" s="2">
        <v>13891</v>
      </c>
      <c r="I273" s="25">
        <v>0.45241662324127152</v>
      </c>
      <c r="J273" s="12"/>
      <c r="K273" s="25">
        <v>1.557245211288194E-2</v>
      </c>
      <c r="L273" s="2">
        <v>56665</v>
      </c>
      <c r="M273" s="25">
        <v>0.42539375103223581</v>
      </c>
      <c r="N273" s="2">
        <v>1192.12121212121</v>
      </c>
      <c r="O273" s="2">
        <v>52565</v>
      </c>
      <c r="P273" s="25">
        <v>0.3974218425131365</v>
      </c>
      <c r="Q273" s="12">
        <v>772.12121212121201</v>
      </c>
      <c r="R273" s="2">
        <v>59427</v>
      </c>
      <c r="S273" s="25">
        <v>0.43439519312300812</v>
      </c>
      <c r="T273" s="12">
        <v>698.78790000000004</v>
      </c>
      <c r="U273" s="25">
        <v>4.8742610076766966E-2</v>
      </c>
      <c r="V273" s="2">
        <v>15483123</v>
      </c>
      <c r="W273" s="25">
        <v>0.432</v>
      </c>
      <c r="X273" s="2">
        <v>12056</v>
      </c>
      <c r="Y273" s="2">
        <v>15786085</v>
      </c>
      <c r="Z273" s="25">
        <v>0.41899999999999998</v>
      </c>
      <c r="AA273" s="12">
        <v>12492.12</v>
      </c>
      <c r="AB273" s="2">
        <v>16888271</v>
      </c>
      <c r="AC273" s="25">
        <v>0.438</v>
      </c>
      <c r="AD273" s="12">
        <v>12543.03</v>
      </c>
      <c r="AE273" s="25">
        <v>9.0999999999999998E-2</v>
      </c>
    </row>
    <row r="274" spans="1:31" x14ac:dyDescent="0.3">
      <c r="A274" t="s">
        <v>1749</v>
      </c>
      <c r="B274" s="2">
        <v>1122</v>
      </c>
      <c r="C274" s="25">
        <v>3.6205227492739613E-2</v>
      </c>
      <c r="D274" s="2"/>
      <c r="E274" s="2">
        <v>971</v>
      </c>
      <c r="F274" s="25">
        <v>3.0543235506904468E-2</v>
      </c>
      <c r="G274" s="12"/>
      <c r="H274" s="2">
        <v>1251</v>
      </c>
      <c r="I274" s="25">
        <v>4.0743877019280873E-2</v>
      </c>
      <c r="J274" s="12"/>
      <c r="K274" s="25">
        <v>0.11497326203208558</v>
      </c>
      <c r="L274" s="2">
        <v>4380</v>
      </c>
      <c r="M274" s="25">
        <v>3.2881401738660422E-2</v>
      </c>
      <c r="N274" s="2">
        <v>167.272727272727</v>
      </c>
      <c r="O274" s="2">
        <v>4251</v>
      </c>
      <c r="P274" s="25">
        <v>3.214002192567951E-2</v>
      </c>
      <c r="Q274" s="12">
        <v>183.636363636363</v>
      </c>
      <c r="R274" s="2">
        <v>4441</v>
      </c>
      <c r="S274" s="25">
        <v>3.2462501096459165E-2</v>
      </c>
      <c r="T274" s="12">
        <v>185.454544</v>
      </c>
      <c r="U274" s="25">
        <v>1.3926940639269407E-2</v>
      </c>
      <c r="V274" s="2">
        <v>1017449</v>
      </c>
      <c r="W274" s="25">
        <v>2.8000000000000001E-2</v>
      </c>
      <c r="X274" s="2">
        <v>2602</v>
      </c>
      <c r="Y274" s="2">
        <v>964068</v>
      </c>
      <c r="Z274" s="25">
        <v>2.5999999999999999E-2</v>
      </c>
      <c r="AA274" s="12">
        <v>2829</v>
      </c>
      <c r="AB274" s="2">
        <v>1006337</v>
      </c>
      <c r="AC274" s="25">
        <v>2.5999999999999999E-2</v>
      </c>
      <c r="AD274" s="12">
        <v>2701.82</v>
      </c>
      <c r="AE274" s="25">
        <v>-1.0999999999999999E-2</v>
      </c>
    </row>
    <row r="275" spans="1:31" x14ac:dyDescent="0.3">
      <c r="A275" t="s">
        <v>1750</v>
      </c>
      <c r="B275" s="2">
        <v>167</v>
      </c>
      <c r="C275" s="25">
        <v>5.3888351080993869E-3</v>
      </c>
      <c r="D275" s="2"/>
      <c r="E275" s="2">
        <v>109</v>
      </c>
      <c r="F275" s="25">
        <v>3.4286433267276904E-3</v>
      </c>
      <c r="G275" s="12"/>
      <c r="H275" s="2">
        <v>214</v>
      </c>
      <c r="I275" s="25">
        <v>6.969775924960917E-3</v>
      </c>
      <c r="J275" s="12"/>
      <c r="K275" s="25">
        <v>0.2814371257485031</v>
      </c>
      <c r="L275" s="2">
        <v>837</v>
      </c>
      <c r="M275" s="25">
        <v>6.2835007432097655E-3</v>
      </c>
      <c r="N275" s="2">
        <v>123.030303030303</v>
      </c>
      <c r="O275" s="2">
        <v>742</v>
      </c>
      <c r="P275" s="25">
        <v>5.6099497221487162E-3</v>
      </c>
      <c r="Q275" s="12">
        <v>108.484848484848</v>
      </c>
      <c r="R275" s="2">
        <v>742</v>
      </c>
      <c r="S275" s="25">
        <v>5.4238180170170461E-3</v>
      </c>
      <c r="T275" s="12">
        <v>202.42424</v>
      </c>
      <c r="U275" s="25">
        <v>-0.11350059737156511</v>
      </c>
      <c r="V275" s="2">
        <v>202292</v>
      </c>
      <c r="W275" s="25">
        <v>6.0000000000000001E-3</v>
      </c>
      <c r="X275" s="2">
        <v>1490</v>
      </c>
      <c r="Y275" s="2">
        <v>196275</v>
      </c>
      <c r="Z275" s="25">
        <v>5.0000000000000001E-3</v>
      </c>
      <c r="AA275" s="12">
        <v>1868.48</v>
      </c>
      <c r="AB275" s="2">
        <v>195878</v>
      </c>
      <c r="AC275" s="25">
        <v>5.0000000000000001E-3</v>
      </c>
      <c r="AD275" s="12">
        <v>2181.21</v>
      </c>
      <c r="AE275" s="25">
        <v>-3.2000000000000001E-2</v>
      </c>
    </row>
    <row r="276" spans="1:31" x14ac:dyDescent="0.3">
      <c r="A276" t="s">
        <v>1751</v>
      </c>
      <c r="B276" s="2">
        <v>1210</v>
      </c>
      <c r="C276" s="25">
        <v>3.9044853178444659E-2</v>
      </c>
      <c r="D276" s="2"/>
      <c r="E276" s="2">
        <v>1180</v>
      </c>
      <c r="F276" s="25">
        <v>3.7117423170079579E-2</v>
      </c>
      <c r="G276" s="12"/>
      <c r="H276" s="2">
        <v>1398</v>
      </c>
      <c r="I276" s="25">
        <v>4.5531526836894216E-2</v>
      </c>
      <c r="J276" s="12"/>
      <c r="K276" s="25">
        <v>0.15537190082644625</v>
      </c>
      <c r="L276" s="2">
        <v>4769</v>
      </c>
      <c r="M276" s="25">
        <v>3.5801690614536884E-2</v>
      </c>
      <c r="N276" s="2">
        <v>242.42424242424201</v>
      </c>
      <c r="O276" s="2">
        <v>4615</v>
      </c>
      <c r="P276" s="25">
        <v>3.4892072732771333E-2</v>
      </c>
      <c r="Q276" s="12">
        <v>249.09090909090901</v>
      </c>
      <c r="R276" s="2">
        <v>5388</v>
      </c>
      <c r="S276" s="25">
        <v>3.9384813309552354E-2</v>
      </c>
      <c r="T276" s="12">
        <v>286.66665599999999</v>
      </c>
      <c r="U276" s="25">
        <v>0.12979660306143845</v>
      </c>
      <c r="V276" s="2">
        <v>1219405</v>
      </c>
      <c r="W276" s="25">
        <v>3.4000000000000002E-2</v>
      </c>
      <c r="X276" s="2">
        <v>3975</v>
      </c>
      <c r="Y276" s="2">
        <v>1183819</v>
      </c>
      <c r="Z276" s="25">
        <v>3.1E-2</v>
      </c>
      <c r="AA276" s="12">
        <v>4345.45</v>
      </c>
      <c r="AB276" s="2">
        <v>1256040</v>
      </c>
      <c r="AC276" s="25">
        <v>3.3000000000000002E-2</v>
      </c>
      <c r="AD276" s="12">
        <v>3941.82</v>
      </c>
      <c r="AE276" s="25">
        <v>0.03</v>
      </c>
    </row>
    <row r="277" spans="1:31" x14ac:dyDescent="0.3">
      <c r="A277" t="s">
        <v>1752</v>
      </c>
      <c r="B277" s="2">
        <v>574</v>
      </c>
      <c r="C277" s="25">
        <v>1.8522103904485308E-2</v>
      </c>
      <c r="D277" s="2"/>
      <c r="E277" s="2">
        <v>554</v>
      </c>
      <c r="F277" s="25">
        <v>1.742631562391872E-2</v>
      </c>
      <c r="G277" s="12"/>
      <c r="H277" s="2">
        <v>611</v>
      </c>
      <c r="I277" s="25">
        <v>1.9899687337154769E-2</v>
      </c>
      <c r="J277" s="12"/>
      <c r="K277" s="25">
        <v>6.4459930313588876E-2</v>
      </c>
      <c r="L277" s="2">
        <v>2353</v>
      </c>
      <c r="M277" s="25">
        <v>1.766436947284657E-2</v>
      </c>
      <c r="N277" s="2">
        <v>192.12121212121201</v>
      </c>
      <c r="O277" s="2">
        <v>2218</v>
      </c>
      <c r="P277" s="25">
        <v>1.6769364533323252E-2</v>
      </c>
      <c r="Q277" s="12">
        <v>184.84848484848399</v>
      </c>
      <c r="R277" s="2">
        <v>2798</v>
      </c>
      <c r="S277" s="25">
        <v>2.045261834449285E-2</v>
      </c>
      <c r="T277" s="12">
        <v>213.33332799999999</v>
      </c>
      <c r="U277" s="25">
        <v>0.18912027199320017</v>
      </c>
      <c r="V277" s="2">
        <v>659402</v>
      </c>
      <c r="W277" s="25">
        <v>1.7999999999999999E-2</v>
      </c>
      <c r="X277" s="2">
        <v>3091</v>
      </c>
      <c r="Y277" s="2">
        <v>601881</v>
      </c>
      <c r="Z277" s="25">
        <v>1.6E-2</v>
      </c>
      <c r="AA277" s="12">
        <v>3052.12</v>
      </c>
      <c r="AB277" s="2">
        <v>650392</v>
      </c>
      <c r="AC277" s="25">
        <v>1.7000000000000001E-2</v>
      </c>
      <c r="AD277" s="12">
        <v>4133.33</v>
      </c>
      <c r="AE277" s="25">
        <v>-1.4E-2</v>
      </c>
    </row>
    <row r="278" spans="1:31" x14ac:dyDescent="0.3">
      <c r="A278" t="s">
        <v>1753</v>
      </c>
      <c r="B278" s="2">
        <v>179</v>
      </c>
      <c r="C278" s="25">
        <v>5.7760567925137143E-3</v>
      </c>
      <c r="D278" s="2"/>
      <c r="E278" s="2">
        <v>250</v>
      </c>
      <c r="F278" s="25">
        <v>7.8638608411185553E-3</v>
      </c>
      <c r="G278" s="12"/>
      <c r="H278" s="2">
        <v>189</v>
      </c>
      <c r="I278" s="25">
        <v>6.1555497655028657E-3</v>
      </c>
      <c r="J278" s="12"/>
      <c r="K278" s="25">
        <v>5.5865921787709549E-2</v>
      </c>
      <c r="L278" s="2">
        <v>854</v>
      </c>
      <c r="M278" s="25">
        <v>6.4111226221041095E-3</v>
      </c>
      <c r="N278" s="2">
        <v>103.636363636363</v>
      </c>
      <c r="O278" s="2">
        <v>890</v>
      </c>
      <c r="P278" s="25">
        <v>6.7289154349223154E-3</v>
      </c>
      <c r="Q278" s="12">
        <v>98.181818181818201</v>
      </c>
      <c r="R278" s="2">
        <v>935</v>
      </c>
      <c r="S278" s="25">
        <v>6.8345954796643375E-3</v>
      </c>
      <c r="T278" s="12">
        <v>133.939392</v>
      </c>
      <c r="U278" s="25">
        <v>9.4847775175644022E-2</v>
      </c>
      <c r="V278" s="2">
        <v>228045</v>
      </c>
      <c r="W278" s="25">
        <v>6.0000000000000001E-3</v>
      </c>
      <c r="X278" s="2">
        <v>1565</v>
      </c>
      <c r="Y278" s="2">
        <v>205602</v>
      </c>
      <c r="Z278" s="25">
        <v>5.0000000000000001E-3</v>
      </c>
      <c r="AA278" s="12">
        <v>1610.3</v>
      </c>
      <c r="AB278" s="2">
        <v>210069</v>
      </c>
      <c r="AC278" s="25">
        <v>5.0000000000000001E-3</v>
      </c>
      <c r="AD278" s="12">
        <v>1835.76</v>
      </c>
      <c r="AE278" s="25">
        <v>-7.9000000000000001E-2</v>
      </c>
    </row>
    <row r="279" spans="1:31" x14ac:dyDescent="0.3">
      <c r="A279" t="s">
        <v>1754</v>
      </c>
      <c r="B279" s="2">
        <v>225</v>
      </c>
      <c r="C279" s="25">
        <v>7.2604065827686351E-3</v>
      </c>
      <c r="D279" s="2"/>
      <c r="E279" s="2">
        <v>414</v>
      </c>
      <c r="F279" s="25">
        <v>1.3022553552892334E-2</v>
      </c>
      <c r="G279" s="12"/>
      <c r="H279" s="2">
        <v>331</v>
      </c>
      <c r="I279" s="25">
        <v>1.0780354351224597E-2</v>
      </c>
      <c r="J279" s="12"/>
      <c r="K279" s="25">
        <v>0.47111111111111104</v>
      </c>
      <c r="L279" s="2">
        <v>1724</v>
      </c>
      <c r="M279" s="25">
        <v>1.2942359953755837E-2</v>
      </c>
      <c r="N279" s="2">
        <v>120.60606060606</v>
      </c>
      <c r="O279" s="2">
        <v>1398</v>
      </c>
      <c r="P279" s="25">
        <v>1.0569689638226288E-2</v>
      </c>
      <c r="Q279" s="12">
        <v>104.84848484848401</v>
      </c>
      <c r="R279" s="2">
        <v>1567</v>
      </c>
      <c r="S279" s="25">
        <v>1.1454343440250285E-2</v>
      </c>
      <c r="T279" s="12">
        <v>158.18182400000001</v>
      </c>
      <c r="U279" s="25">
        <v>-9.1067285382830626E-2</v>
      </c>
      <c r="V279" s="2">
        <v>478588</v>
      </c>
      <c r="W279" s="25">
        <v>1.2999999999999999E-2</v>
      </c>
      <c r="X279" s="2">
        <v>1972</v>
      </c>
      <c r="Y279" s="2">
        <v>426851</v>
      </c>
      <c r="Z279" s="25">
        <v>1.0999999999999999E-2</v>
      </c>
      <c r="AA279" s="12">
        <v>1783.64</v>
      </c>
      <c r="AB279" s="2">
        <v>430652</v>
      </c>
      <c r="AC279" s="25">
        <v>1.0999999999999999E-2</v>
      </c>
      <c r="AD279" s="12">
        <v>2047.88</v>
      </c>
      <c r="AE279" s="25">
        <v>-0.1</v>
      </c>
    </row>
    <row r="280" spans="1:31" x14ac:dyDescent="0.3">
      <c r="A280" t="s">
        <v>1755</v>
      </c>
      <c r="B280" s="2">
        <v>1399</v>
      </c>
      <c r="C280" s="25">
        <v>4.514359470797031E-2</v>
      </c>
      <c r="D280" s="2"/>
      <c r="E280" s="2">
        <v>1569</v>
      </c>
      <c r="F280" s="25">
        <v>4.9353590638860058E-2</v>
      </c>
      <c r="G280" s="12"/>
      <c r="H280" s="2">
        <v>1499</v>
      </c>
      <c r="I280" s="25">
        <v>4.8821000521104739E-2</v>
      </c>
      <c r="J280" s="12"/>
      <c r="K280" s="25">
        <v>7.1479628305932907E-2</v>
      </c>
      <c r="L280" s="2">
        <v>5942</v>
      </c>
      <c r="M280" s="25">
        <v>4.4607600258246623E-2</v>
      </c>
      <c r="N280" s="2">
        <v>747.27272727272702</v>
      </c>
      <c r="O280" s="2">
        <v>6419</v>
      </c>
      <c r="P280" s="25">
        <v>4.8531357501984652E-2</v>
      </c>
      <c r="Q280" s="12">
        <v>247.87878787878699</v>
      </c>
      <c r="R280" s="2">
        <v>6233</v>
      </c>
      <c r="S280" s="25">
        <v>4.5561533288500336E-2</v>
      </c>
      <c r="T280" s="12">
        <v>269.09089999999998</v>
      </c>
      <c r="U280" s="25">
        <v>4.8973409626388423E-2</v>
      </c>
      <c r="V280" s="2">
        <v>1506127</v>
      </c>
      <c r="W280" s="25">
        <v>4.2000000000000003E-2</v>
      </c>
      <c r="X280" s="2">
        <v>3339</v>
      </c>
      <c r="Y280" s="2">
        <v>1492485</v>
      </c>
      <c r="Z280" s="25">
        <v>0.04</v>
      </c>
      <c r="AA280" s="12">
        <v>3277.58</v>
      </c>
      <c r="AB280" s="2">
        <v>1465678</v>
      </c>
      <c r="AC280" s="25">
        <v>3.7999999999999999E-2</v>
      </c>
      <c r="AD280" s="12">
        <v>3396.97</v>
      </c>
      <c r="AE280" s="25">
        <v>-2.7E-2</v>
      </c>
    </row>
    <row r="281" spans="1:31" x14ac:dyDescent="0.3">
      <c r="A281" t="s">
        <v>1756</v>
      </c>
      <c r="B281" s="2">
        <v>2370</v>
      </c>
      <c r="C281" s="25">
        <v>7.6476282671829626E-2</v>
      </c>
      <c r="D281" s="2"/>
      <c r="E281" s="2">
        <v>2449</v>
      </c>
      <c r="F281" s="25">
        <v>7.7034380799597374E-2</v>
      </c>
      <c r="G281" s="12"/>
      <c r="H281" s="2">
        <v>2483</v>
      </c>
      <c r="I281" s="25">
        <v>8.0868942157373627E-2</v>
      </c>
      <c r="J281" s="12"/>
      <c r="K281" s="25">
        <v>4.7679324894514874E-2</v>
      </c>
      <c r="L281" s="2">
        <v>9559</v>
      </c>
      <c r="M281" s="25">
        <v>7.176103178535502E-2</v>
      </c>
      <c r="N281" s="2">
        <v>379.39393939393898</v>
      </c>
      <c r="O281" s="2">
        <v>9099</v>
      </c>
      <c r="P281" s="25">
        <v>6.8793709598155214E-2</v>
      </c>
      <c r="Q281" s="12">
        <v>250.90909090909</v>
      </c>
      <c r="R281" s="2">
        <v>10053</v>
      </c>
      <c r="S281" s="25">
        <v>7.3484693430016665E-2</v>
      </c>
      <c r="T281" s="12">
        <v>274.54544099999998</v>
      </c>
      <c r="U281" s="25">
        <v>5.1679045925305991E-2</v>
      </c>
      <c r="V281" s="2">
        <v>2298734</v>
      </c>
      <c r="W281" s="25">
        <v>6.4000000000000001E-2</v>
      </c>
      <c r="X281" s="2">
        <v>2855</v>
      </c>
      <c r="Y281" s="2">
        <v>2433377</v>
      </c>
      <c r="Z281" s="25">
        <v>6.5000000000000002E-2</v>
      </c>
      <c r="AA281" s="12">
        <v>3264.85</v>
      </c>
      <c r="AB281" s="2">
        <v>2748189</v>
      </c>
      <c r="AC281" s="25">
        <v>7.0999999999999994E-2</v>
      </c>
      <c r="AD281" s="12">
        <v>2771.52</v>
      </c>
      <c r="AE281" s="25">
        <v>0.19600000000000001</v>
      </c>
    </row>
    <row r="282" spans="1:31" x14ac:dyDescent="0.3">
      <c r="A282" t="s">
        <v>1757</v>
      </c>
      <c r="B282" s="2">
        <v>2013</v>
      </c>
      <c r="C282" s="25">
        <v>6.4956437560503386E-2</v>
      </c>
      <c r="D282" s="2"/>
      <c r="E282" s="2">
        <v>1619</v>
      </c>
      <c r="F282" s="25">
        <v>5.0926362807083764E-2</v>
      </c>
      <c r="G282" s="12"/>
      <c r="H282" s="2">
        <v>1695</v>
      </c>
      <c r="I282" s="25">
        <v>5.5204533611255865E-2</v>
      </c>
      <c r="J282" s="12"/>
      <c r="K282" s="25">
        <v>-0.15797317436661695</v>
      </c>
      <c r="L282" s="2">
        <v>9353</v>
      </c>
      <c r="M282" s="25">
        <v>7.0214554899929435E-2</v>
      </c>
      <c r="N282" s="2">
        <v>288.48484848484799</v>
      </c>
      <c r="O282" s="2">
        <v>6738</v>
      </c>
      <c r="P282" s="25">
        <v>5.0943182247760177E-2</v>
      </c>
      <c r="Q282" s="12">
        <v>215.15151515151501</v>
      </c>
      <c r="R282" s="2">
        <v>8220</v>
      </c>
      <c r="S282" s="25">
        <v>6.0085962398760268E-2</v>
      </c>
      <c r="T282" s="12">
        <v>192.121216</v>
      </c>
      <c r="U282" s="25">
        <v>-0.12113760290815781</v>
      </c>
      <c r="V282" s="2">
        <v>2337457</v>
      </c>
      <c r="W282" s="25">
        <v>6.5000000000000002E-2</v>
      </c>
      <c r="X282" s="2">
        <v>2640</v>
      </c>
      <c r="Y282" s="2">
        <v>2224027</v>
      </c>
      <c r="Z282" s="25">
        <v>5.8999999999999997E-2</v>
      </c>
      <c r="AA282" s="12">
        <v>2662.42</v>
      </c>
      <c r="AB282" s="2">
        <v>2352875</v>
      </c>
      <c r="AC282" s="25">
        <v>6.0999999999999999E-2</v>
      </c>
      <c r="AD282" s="12">
        <v>2690.3</v>
      </c>
      <c r="AE282" s="25">
        <v>7.0000000000000001E-3</v>
      </c>
    </row>
    <row r="283" spans="1:31" x14ac:dyDescent="0.3">
      <c r="A283" t="s">
        <v>1758</v>
      </c>
      <c r="B283" s="2">
        <v>1760</v>
      </c>
      <c r="C283" s="25">
        <v>5.6792513714101323E-2</v>
      </c>
      <c r="D283" s="2"/>
      <c r="E283" s="2">
        <v>1527</v>
      </c>
      <c r="F283" s="25">
        <v>4.8032462017552138E-2</v>
      </c>
      <c r="G283" s="12"/>
      <c r="H283" s="2">
        <v>1509</v>
      </c>
      <c r="I283" s="25">
        <v>4.9146690984887963E-2</v>
      </c>
      <c r="J283" s="12"/>
      <c r="K283" s="25">
        <v>-0.14261363636363633</v>
      </c>
      <c r="L283" s="2">
        <v>7231</v>
      </c>
      <c r="M283" s="25">
        <v>5.4284341546176597E-2</v>
      </c>
      <c r="N283" s="2">
        <v>209.09090909090901</v>
      </c>
      <c r="O283" s="2">
        <v>6201</v>
      </c>
      <c r="P283" s="25">
        <v>4.6883151249385704E-2</v>
      </c>
      <c r="Q283" s="12">
        <v>206.06060606060601</v>
      </c>
      <c r="R283" s="2">
        <v>7274</v>
      </c>
      <c r="S283" s="25">
        <v>5.3170959913452824E-2</v>
      </c>
      <c r="T283" s="12">
        <v>176.363632</v>
      </c>
      <c r="U283" s="25">
        <v>5.9466187249343104E-3</v>
      </c>
      <c r="V283" s="2">
        <v>2287689</v>
      </c>
      <c r="W283" s="25">
        <v>6.4000000000000001E-2</v>
      </c>
      <c r="X283" s="2">
        <v>2255</v>
      </c>
      <c r="Y283" s="2">
        <v>2276010</v>
      </c>
      <c r="Z283" s="25">
        <v>0.06</v>
      </c>
      <c r="AA283" s="12">
        <v>2455.15</v>
      </c>
      <c r="AB283" s="2">
        <v>2259892</v>
      </c>
      <c r="AC283" s="25">
        <v>5.8999999999999997E-2</v>
      </c>
      <c r="AD283" s="12">
        <v>2087.88</v>
      </c>
      <c r="AE283" s="25">
        <v>-1.2E-2</v>
      </c>
    </row>
    <row r="284" spans="1:31" x14ac:dyDescent="0.3">
      <c r="A284" t="s">
        <v>1759</v>
      </c>
      <c r="B284" s="2">
        <v>1245</v>
      </c>
      <c r="C284" s="25">
        <v>4.0174249757986447E-2</v>
      </c>
      <c r="D284" s="2"/>
      <c r="E284" s="2">
        <v>1251</v>
      </c>
      <c r="F284" s="25">
        <v>3.9350759648957255E-2</v>
      </c>
      <c r="G284" s="12"/>
      <c r="H284" s="2">
        <v>1287</v>
      </c>
      <c r="I284" s="25">
        <v>4.191636268890047E-2</v>
      </c>
      <c r="J284" s="12"/>
      <c r="K284" s="25">
        <v>3.3734939759036076E-2</v>
      </c>
      <c r="L284" s="2">
        <v>5172</v>
      </c>
      <c r="M284" s="25">
        <v>3.8827079861267509E-2</v>
      </c>
      <c r="N284" s="2">
        <v>133.939393939393</v>
      </c>
      <c r="O284" s="2">
        <v>4926</v>
      </c>
      <c r="P284" s="25">
        <v>3.7243412845423957E-2</v>
      </c>
      <c r="Q284" s="12">
        <v>241.81818181818099</v>
      </c>
      <c r="R284" s="2">
        <v>5462</v>
      </c>
      <c r="S284" s="25">
        <v>3.9925733165696912E-2</v>
      </c>
      <c r="T284" s="12">
        <v>179.393936</v>
      </c>
      <c r="U284" s="25">
        <v>5.6071152358855375E-2</v>
      </c>
      <c r="V284" s="2">
        <v>1647288</v>
      </c>
      <c r="W284" s="25">
        <v>4.5999999999999999E-2</v>
      </c>
      <c r="X284" s="2">
        <v>1716</v>
      </c>
      <c r="Y284" s="2">
        <v>1879739</v>
      </c>
      <c r="Z284" s="25">
        <v>0.05</v>
      </c>
      <c r="AA284" s="12">
        <v>2170.91</v>
      </c>
      <c r="AB284" s="2">
        <v>2054553</v>
      </c>
      <c r="AC284" s="25">
        <v>5.2999999999999999E-2</v>
      </c>
      <c r="AD284" s="12">
        <v>2663.64</v>
      </c>
      <c r="AE284" s="25">
        <v>0.247</v>
      </c>
    </row>
    <row r="285" spans="1:31" x14ac:dyDescent="0.3">
      <c r="A285" t="s">
        <v>1760</v>
      </c>
      <c r="B285" s="2">
        <v>914</v>
      </c>
      <c r="C285" s="25">
        <v>2.9493384962891254E-2</v>
      </c>
      <c r="D285" s="2"/>
      <c r="E285" s="2">
        <v>856</v>
      </c>
      <c r="F285" s="25">
        <v>2.6925859519989933E-2</v>
      </c>
      <c r="G285" s="12"/>
      <c r="H285" s="2">
        <v>857</v>
      </c>
      <c r="I285" s="25">
        <v>2.7911672746221989E-2</v>
      </c>
      <c r="J285" s="12"/>
      <c r="K285" s="25">
        <v>-6.2363238512034957E-2</v>
      </c>
      <c r="L285" s="2">
        <v>2779</v>
      </c>
      <c r="M285" s="25">
        <v>2.0862423614551897E-2</v>
      </c>
      <c r="N285" s="2">
        <v>94.545454545454504</v>
      </c>
      <c r="O285" s="2">
        <v>3085</v>
      </c>
      <c r="P285" s="25">
        <v>2.332438664801724E-2</v>
      </c>
      <c r="Q285" s="12">
        <v>84.848484848484802</v>
      </c>
      <c r="R285" s="2">
        <v>3773</v>
      </c>
      <c r="S285" s="25">
        <v>2.7579602935586679E-2</v>
      </c>
      <c r="T285" s="12">
        <v>118.181816</v>
      </c>
      <c r="U285" s="25">
        <v>0.35768261964735515</v>
      </c>
      <c r="V285" s="2">
        <v>909347</v>
      </c>
      <c r="W285" s="25">
        <v>2.5000000000000001E-2</v>
      </c>
      <c r="X285" s="2">
        <v>1185</v>
      </c>
      <c r="Y285" s="2">
        <v>1134791</v>
      </c>
      <c r="Z285" s="25">
        <v>0.03</v>
      </c>
      <c r="AA285" s="12">
        <v>1101.82</v>
      </c>
      <c r="AB285" s="2">
        <v>1376704</v>
      </c>
      <c r="AC285" s="25">
        <v>3.5999999999999997E-2</v>
      </c>
      <c r="AD285" s="12">
        <v>1858.79</v>
      </c>
      <c r="AE285" s="25">
        <v>0.51400000000000001</v>
      </c>
    </row>
    <row r="286" spans="1:31" x14ac:dyDescent="0.3">
      <c r="A286" t="s">
        <v>1761</v>
      </c>
      <c r="B286" s="2">
        <v>500</v>
      </c>
      <c r="C286" s="25">
        <v>1.6134236850596968E-2</v>
      </c>
      <c r="D286" s="2"/>
      <c r="E286" s="2">
        <v>593</v>
      </c>
      <c r="F286" s="25">
        <v>1.8653077915133213E-2</v>
      </c>
      <c r="G286" s="12"/>
      <c r="H286" s="2">
        <v>567</v>
      </c>
      <c r="I286" s="25">
        <v>1.8466649296508597E-2</v>
      </c>
      <c r="J286" s="12"/>
      <c r="K286" s="25">
        <v>0.1339999999999999</v>
      </c>
      <c r="L286" s="2">
        <v>1712</v>
      </c>
      <c r="M286" s="25">
        <v>1.2852273921595124E-2</v>
      </c>
      <c r="N286" s="2">
        <v>76.363636363636303</v>
      </c>
      <c r="O286" s="2">
        <v>1983</v>
      </c>
      <c r="P286" s="25">
        <v>1.4992628435338147E-2</v>
      </c>
      <c r="Q286" s="12">
        <v>59.393939393939398</v>
      </c>
      <c r="R286" s="2">
        <v>2541</v>
      </c>
      <c r="S286" s="25">
        <v>1.8574018303558374E-2</v>
      </c>
      <c r="T286" s="12">
        <v>64.242424</v>
      </c>
      <c r="U286" s="25">
        <v>0.48422897196261683</v>
      </c>
      <c r="V286" s="2">
        <v>691300</v>
      </c>
      <c r="W286" s="25">
        <v>1.9E-2</v>
      </c>
      <c r="X286" s="2">
        <v>1062</v>
      </c>
      <c r="Y286" s="2">
        <v>767160</v>
      </c>
      <c r="Z286" s="25">
        <v>0.02</v>
      </c>
      <c r="AA286" s="12">
        <v>1101.82</v>
      </c>
      <c r="AB286" s="2">
        <v>881012</v>
      </c>
      <c r="AC286" s="25">
        <v>2.3E-2</v>
      </c>
      <c r="AD286" s="12">
        <v>1436.36</v>
      </c>
      <c r="AE286" s="25">
        <v>0.27400000000000002</v>
      </c>
    </row>
    <row r="287" spans="1:31" x14ac:dyDescent="0.3">
      <c r="A287" t="s">
        <v>1762</v>
      </c>
      <c r="B287" s="2">
        <v>11968</v>
      </c>
      <c r="C287" s="25">
        <v>0.38618909325588902</v>
      </c>
      <c r="D287" s="2"/>
      <c r="E287" s="2">
        <v>11631</v>
      </c>
      <c r="F287" s="25">
        <v>0.36585826177219966</v>
      </c>
      <c r="G287" s="12"/>
      <c r="H287" s="2">
        <v>12795</v>
      </c>
      <c r="I287" s="25">
        <v>0.41672094841063051</v>
      </c>
      <c r="J287" s="12"/>
      <c r="K287" s="25">
        <v>6.9100935828876997E-2</v>
      </c>
      <c r="L287" s="2">
        <v>50828</v>
      </c>
      <c r="M287" s="25">
        <v>0.3815744035553954</v>
      </c>
      <c r="N287" s="2">
        <v>720</v>
      </c>
      <c r="O287" s="2">
        <v>49800</v>
      </c>
      <c r="P287" s="25">
        <v>0.37651684119003515</v>
      </c>
      <c r="Q287" s="12">
        <v>641.81818181818096</v>
      </c>
      <c r="R287" s="2">
        <v>55469</v>
      </c>
      <c r="S287" s="25">
        <v>0.40546329054706004</v>
      </c>
      <c r="T287" s="12">
        <v>632.72730000000001</v>
      </c>
      <c r="U287" s="25">
        <v>9.1307940505233331E-2</v>
      </c>
      <c r="V287" s="2">
        <v>15473968</v>
      </c>
      <c r="W287" s="25">
        <v>0.43099999999999999</v>
      </c>
      <c r="X287" s="2">
        <v>13984</v>
      </c>
      <c r="Y287" s="2">
        <v>15757508</v>
      </c>
      <c r="Z287" s="25">
        <v>0.41799999999999998</v>
      </c>
      <c r="AA287" s="12">
        <v>14557.58</v>
      </c>
      <c r="AB287" s="2">
        <v>16848177</v>
      </c>
      <c r="AC287" s="25">
        <v>0.437</v>
      </c>
      <c r="AD287" s="12">
        <v>14032.73</v>
      </c>
      <c r="AE287" s="25">
        <v>8.8999999999999996E-2</v>
      </c>
    </row>
    <row r="288" spans="1:31" x14ac:dyDescent="0.3">
      <c r="A288" t="s">
        <v>1749</v>
      </c>
      <c r="B288" s="2">
        <v>1337</v>
      </c>
      <c r="C288" s="25">
        <v>4.3142949338496286E-2</v>
      </c>
      <c r="D288" s="2"/>
      <c r="E288" s="2">
        <v>916</v>
      </c>
      <c r="F288" s="25">
        <v>2.8813186121858389E-2</v>
      </c>
      <c r="G288" s="12"/>
      <c r="H288" s="2">
        <v>1086</v>
      </c>
      <c r="I288" s="25">
        <v>3.5369984366857739E-2</v>
      </c>
      <c r="J288" s="12"/>
      <c r="K288" s="25">
        <v>-0.18773373223635004</v>
      </c>
      <c r="L288" s="2">
        <v>4031</v>
      </c>
      <c r="M288" s="25">
        <v>3.0261399636653002E-2</v>
      </c>
      <c r="N288" s="2">
        <v>194.54545454545399</v>
      </c>
      <c r="O288" s="2">
        <v>4064</v>
      </c>
      <c r="P288" s="25">
        <v>3.0726193626431784E-2</v>
      </c>
      <c r="Q288" s="12">
        <v>180.60606060606</v>
      </c>
      <c r="R288" s="2">
        <v>4088</v>
      </c>
      <c r="S288" s="25">
        <v>2.9882167188093917E-2</v>
      </c>
      <c r="T288" s="12">
        <v>210.30302399999999</v>
      </c>
      <c r="U288" s="25">
        <v>1.4140411808484247E-2</v>
      </c>
      <c r="V288" s="2">
        <v>967465</v>
      </c>
      <c r="W288" s="25">
        <v>2.7E-2</v>
      </c>
      <c r="X288" s="2">
        <v>2804</v>
      </c>
      <c r="Y288" s="2">
        <v>920678</v>
      </c>
      <c r="Z288" s="25">
        <v>2.4E-2</v>
      </c>
      <c r="AA288" s="12">
        <v>3104.85</v>
      </c>
      <c r="AB288" s="2">
        <v>958655</v>
      </c>
      <c r="AC288" s="25">
        <v>2.5000000000000001E-2</v>
      </c>
      <c r="AD288" s="12">
        <v>2768.48</v>
      </c>
      <c r="AE288" s="25">
        <v>-8.9999999999999993E-3</v>
      </c>
    </row>
    <row r="289" spans="1:31" x14ac:dyDescent="0.3">
      <c r="A289" t="s">
        <v>1750</v>
      </c>
      <c r="B289" s="2">
        <v>245</v>
      </c>
      <c r="C289" s="25">
        <v>7.9057760567925132E-3</v>
      </c>
      <c r="D289" s="2"/>
      <c r="E289" s="2">
        <v>142</v>
      </c>
      <c r="F289" s="25">
        <v>4.46667295775534E-3</v>
      </c>
      <c r="G289" s="12"/>
      <c r="H289" s="2">
        <v>152</v>
      </c>
      <c r="I289" s="25">
        <v>4.9504950495049506E-3</v>
      </c>
      <c r="J289" s="12"/>
      <c r="K289" s="25">
        <v>-0.37959183673469388</v>
      </c>
      <c r="L289" s="2">
        <v>923</v>
      </c>
      <c r="M289" s="25">
        <v>6.9291173070282121E-3</v>
      </c>
      <c r="N289" s="2">
        <v>135.75757575757501</v>
      </c>
      <c r="O289" s="2">
        <v>726</v>
      </c>
      <c r="P289" s="25">
        <v>5.4889804559029223E-3</v>
      </c>
      <c r="Q289" s="12">
        <v>102.424242424242</v>
      </c>
      <c r="R289" s="2">
        <v>776</v>
      </c>
      <c r="S289" s="25">
        <v>5.6723487617321129E-3</v>
      </c>
      <c r="T289" s="12">
        <v>126.060608</v>
      </c>
      <c r="U289" s="25">
        <v>-0.15926327193932827</v>
      </c>
      <c r="V289" s="2">
        <v>190144</v>
      </c>
      <c r="W289" s="25">
        <v>5.0000000000000001E-3</v>
      </c>
      <c r="X289" s="2">
        <v>1935</v>
      </c>
      <c r="Y289" s="2">
        <v>183761</v>
      </c>
      <c r="Z289" s="25">
        <v>5.0000000000000001E-3</v>
      </c>
      <c r="AA289" s="12">
        <v>1866.06</v>
      </c>
      <c r="AB289" s="2">
        <v>191382</v>
      </c>
      <c r="AC289" s="25">
        <v>5.0000000000000001E-3</v>
      </c>
      <c r="AD289" s="12">
        <v>2100.61</v>
      </c>
      <c r="AE289" s="25">
        <v>7.0000000000000001E-3</v>
      </c>
    </row>
    <row r="290" spans="1:31" x14ac:dyDescent="0.3">
      <c r="A290" t="s">
        <v>1751</v>
      </c>
      <c r="B290" s="2">
        <v>1012</v>
      </c>
      <c r="C290" s="25">
        <v>3.2655695385608259E-2</v>
      </c>
      <c r="D290" s="2"/>
      <c r="E290" s="2">
        <v>1055</v>
      </c>
      <c r="F290" s="25">
        <v>3.318549274952029E-2</v>
      </c>
      <c r="G290" s="12"/>
      <c r="H290" s="2">
        <v>1235</v>
      </c>
      <c r="I290" s="25">
        <v>4.0222772277227724E-2</v>
      </c>
      <c r="J290" s="12"/>
      <c r="K290" s="25">
        <v>0.22035573122529639</v>
      </c>
      <c r="L290" s="2">
        <v>4297</v>
      </c>
      <c r="M290" s="25">
        <v>3.2258306682882154E-2</v>
      </c>
      <c r="N290" s="2">
        <v>254.54545454545399</v>
      </c>
      <c r="O290" s="2">
        <v>4476</v>
      </c>
      <c r="P290" s="25">
        <v>3.3841152232260995E-2</v>
      </c>
      <c r="Q290" s="12">
        <v>220</v>
      </c>
      <c r="R290" s="2">
        <v>5331</v>
      </c>
      <c r="S290" s="25">
        <v>3.8968158825765327E-2</v>
      </c>
      <c r="T290" s="12">
        <v>268.48486300000002</v>
      </c>
      <c r="U290" s="25">
        <v>0.2406329997672795</v>
      </c>
      <c r="V290" s="2">
        <v>1172674</v>
      </c>
      <c r="W290" s="25">
        <v>3.3000000000000002E-2</v>
      </c>
      <c r="X290" s="2">
        <v>3355</v>
      </c>
      <c r="Y290" s="2">
        <v>1129062</v>
      </c>
      <c r="Z290" s="25">
        <v>0.03</v>
      </c>
      <c r="AA290" s="12">
        <v>3952.12</v>
      </c>
      <c r="AB290" s="2">
        <v>1192958</v>
      </c>
      <c r="AC290" s="25">
        <v>3.1E-2</v>
      </c>
      <c r="AD290" s="12">
        <v>4129.7</v>
      </c>
      <c r="AE290" s="25">
        <v>1.7000000000000001E-2</v>
      </c>
    </row>
    <row r="291" spans="1:31" x14ac:dyDescent="0.3">
      <c r="A291" t="s">
        <v>1752</v>
      </c>
      <c r="B291" s="2">
        <v>480</v>
      </c>
      <c r="C291" s="25">
        <v>1.5488867376573089E-2</v>
      </c>
      <c r="D291" s="2"/>
      <c r="E291" s="2">
        <v>519</v>
      </c>
      <c r="F291" s="25">
        <v>1.6325375106162127E-2</v>
      </c>
      <c r="G291" s="12"/>
      <c r="H291" s="2">
        <v>749</v>
      </c>
      <c r="I291" s="25">
        <v>2.4394215737363209E-2</v>
      </c>
      <c r="J291" s="12"/>
      <c r="K291" s="25">
        <v>0.56041666666666656</v>
      </c>
      <c r="L291" s="2">
        <v>2448</v>
      </c>
      <c r="M291" s="25">
        <v>1.8377550560785549E-2</v>
      </c>
      <c r="N291" s="2">
        <v>171.51515151515099</v>
      </c>
      <c r="O291" s="2">
        <v>2120</v>
      </c>
      <c r="P291" s="25">
        <v>1.6028427777567762E-2</v>
      </c>
      <c r="Q291" s="12">
        <v>173.333333333333</v>
      </c>
      <c r="R291" s="2">
        <v>2622</v>
      </c>
      <c r="S291" s="25">
        <v>1.9166106254203095E-2</v>
      </c>
      <c r="T291" s="12">
        <v>248.484848</v>
      </c>
      <c r="U291" s="25">
        <v>7.1078431372549017E-2</v>
      </c>
      <c r="V291" s="2">
        <v>623320</v>
      </c>
      <c r="W291" s="25">
        <v>1.7000000000000001E-2</v>
      </c>
      <c r="X291" s="2">
        <v>2721</v>
      </c>
      <c r="Y291" s="2">
        <v>583988</v>
      </c>
      <c r="Z291" s="25">
        <v>1.4999999999999999E-2</v>
      </c>
      <c r="AA291" s="12">
        <v>3122.42</v>
      </c>
      <c r="AB291" s="2">
        <v>622170</v>
      </c>
      <c r="AC291" s="25">
        <v>1.6E-2</v>
      </c>
      <c r="AD291" s="12">
        <v>3632.73</v>
      </c>
      <c r="AE291" s="25">
        <v>-2E-3</v>
      </c>
    </row>
    <row r="292" spans="1:31" x14ac:dyDescent="0.3">
      <c r="A292" t="s">
        <v>1753</v>
      </c>
      <c r="B292" s="2">
        <v>214</v>
      </c>
      <c r="C292" s="25">
        <v>6.9054533720555016E-3</v>
      </c>
      <c r="D292" s="2"/>
      <c r="E292" s="2">
        <v>194</v>
      </c>
      <c r="F292" s="25">
        <v>6.1023560127079993E-3</v>
      </c>
      <c r="G292" s="12"/>
      <c r="H292" s="2">
        <v>103</v>
      </c>
      <c r="I292" s="25">
        <v>3.3546117769671703E-3</v>
      </c>
      <c r="J292" s="12"/>
      <c r="K292" s="25">
        <v>-0.51869158878504673</v>
      </c>
      <c r="L292" s="2">
        <v>842</v>
      </c>
      <c r="M292" s="25">
        <v>6.3210365899433957E-3</v>
      </c>
      <c r="N292" s="2">
        <v>122.424242424242</v>
      </c>
      <c r="O292" s="2">
        <v>645</v>
      </c>
      <c r="P292" s="25">
        <v>4.8765735455335883E-3</v>
      </c>
      <c r="Q292" s="12">
        <v>84.242424242424207</v>
      </c>
      <c r="R292" s="2">
        <v>920</v>
      </c>
      <c r="S292" s="25">
        <v>6.7249495628782787E-3</v>
      </c>
      <c r="T292" s="12">
        <v>118.78788</v>
      </c>
      <c r="U292" s="25">
        <v>9.2636579572446559E-2</v>
      </c>
      <c r="V292" s="2">
        <v>220852</v>
      </c>
      <c r="W292" s="25">
        <v>6.0000000000000001E-3</v>
      </c>
      <c r="X292" s="2">
        <v>1862</v>
      </c>
      <c r="Y292" s="2">
        <v>201008</v>
      </c>
      <c r="Z292" s="25">
        <v>5.0000000000000001E-3</v>
      </c>
      <c r="AA292" s="12">
        <v>1656.36</v>
      </c>
      <c r="AB292" s="2">
        <v>208693</v>
      </c>
      <c r="AC292" s="25">
        <v>5.0000000000000001E-3</v>
      </c>
      <c r="AD292" s="12">
        <v>1879.39</v>
      </c>
      <c r="AE292" s="25">
        <v>-5.5E-2</v>
      </c>
    </row>
    <row r="293" spans="1:31" x14ac:dyDescent="0.3">
      <c r="A293" t="s">
        <v>1754</v>
      </c>
      <c r="B293" s="2">
        <v>457</v>
      </c>
      <c r="C293" s="25">
        <v>1.4746692481445627E-2</v>
      </c>
      <c r="D293" s="2"/>
      <c r="E293" s="2">
        <v>306</v>
      </c>
      <c r="F293" s="25">
        <v>9.6253656695291113E-3</v>
      </c>
      <c r="G293" s="12"/>
      <c r="H293" s="2">
        <v>418</v>
      </c>
      <c r="I293" s="25">
        <v>1.3613861386138614E-2</v>
      </c>
      <c r="J293" s="12"/>
      <c r="K293" s="25">
        <v>-8.5339168490153217E-2</v>
      </c>
      <c r="L293" s="2">
        <v>1866</v>
      </c>
      <c r="M293" s="25">
        <v>1.4008378000990947E-2</v>
      </c>
      <c r="N293" s="2">
        <v>130.90909090909</v>
      </c>
      <c r="O293" s="2">
        <v>1697</v>
      </c>
      <c r="P293" s="25">
        <v>1.2830302801194571E-2</v>
      </c>
      <c r="Q293" s="12">
        <v>127.87878787878699</v>
      </c>
      <c r="R293" s="2">
        <v>1579</v>
      </c>
      <c r="S293" s="25">
        <v>1.1542060173679132E-2</v>
      </c>
      <c r="T293" s="12">
        <v>132.121216</v>
      </c>
      <c r="U293" s="25">
        <v>-0.15380493033226153</v>
      </c>
      <c r="V293" s="2">
        <v>445873</v>
      </c>
      <c r="W293" s="25">
        <v>1.2E-2</v>
      </c>
      <c r="X293" s="2">
        <v>1757</v>
      </c>
      <c r="Y293" s="2">
        <v>404112</v>
      </c>
      <c r="Z293" s="25">
        <v>1.0999999999999999E-2</v>
      </c>
      <c r="AA293" s="12">
        <v>2277.58</v>
      </c>
      <c r="AB293" s="2">
        <v>411798</v>
      </c>
      <c r="AC293" s="25">
        <v>1.0999999999999999E-2</v>
      </c>
      <c r="AD293" s="12">
        <v>2284.2399999999998</v>
      </c>
      <c r="AE293" s="25">
        <v>-7.5999999999999998E-2</v>
      </c>
    </row>
    <row r="294" spans="1:31" x14ac:dyDescent="0.3">
      <c r="A294" t="s">
        <v>1755</v>
      </c>
      <c r="B294" s="2">
        <v>1305</v>
      </c>
      <c r="C294" s="25">
        <v>4.211035818005808E-2</v>
      </c>
      <c r="D294" s="2"/>
      <c r="E294" s="2">
        <v>1150</v>
      </c>
      <c r="F294" s="25">
        <v>3.6173759869145353E-2</v>
      </c>
      <c r="G294" s="12"/>
      <c r="H294" s="2">
        <v>1290</v>
      </c>
      <c r="I294" s="25">
        <v>4.2014069828035433E-2</v>
      </c>
      <c r="J294" s="12"/>
      <c r="K294" s="25">
        <v>-1.1494252873563204E-2</v>
      </c>
      <c r="L294" s="2">
        <v>5533</v>
      </c>
      <c r="M294" s="25">
        <v>4.1537167995435643E-2</v>
      </c>
      <c r="N294" s="2">
        <v>207.87878787878699</v>
      </c>
      <c r="O294" s="2">
        <v>5397</v>
      </c>
      <c r="P294" s="25">
        <v>4.0804445620534535E-2</v>
      </c>
      <c r="Q294" s="12">
        <v>164.24242424242399</v>
      </c>
      <c r="R294" s="2">
        <v>5354</v>
      </c>
      <c r="S294" s="25">
        <v>3.9136282564837283E-2</v>
      </c>
      <c r="T294" s="12">
        <v>201.81817599999999</v>
      </c>
      <c r="U294" s="25">
        <v>-3.2351346466654621E-2</v>
      </c>
      <c r="V294" s="2">
        <v>1338666</v>
      </c>
      <c r="W294" s="25">
        <v>3.6999999999999998E-2</v>
      </c>
      <c r="X294" s="2">
        <v>3213</v>
      </c>
      <c r="Y294" s="2">
        <v>1337437</v>
      </c>
      <c r="Z294" s="25">
        <v>3.5000000000000003E-2</v>
      </c>
      <c r="AA294" s="12">
        <v>3363.64</v>
      </c>
      <c r="AB294" s="2">
        <v>1344570</v>
      </c>
      <c r="AC294" s="25">
        <v>3.5000000000000003E-2</v>
      </c>
      <c r="AD294" s="12">
        <v>3076.36</v>
      </c>
      <c r="AE294" s="25">
        <v>4.0000000000000001E-3</v>
      </c>
    </row>
    <row r="295" spans="1:31" x14ac:dyDescent="0.3">
      <c r="A295" t="s">
        <v>1756</v>
      </c>
      <c r="B295" s="2">
        <v>1634</v>
      </c>
      <c r="C295" s="25">
        <v>5.2726686027750887E-2</v>
      </c>
      <c r="D295" s="2"/>
      <c r="E295" s="2">
        <v>1593</v>
      </c>
      <c r="F295" s="25">
        <v>5.0108521279607438E-2</v>
      </c>
      <c r="G295" s="12"/>
      <c r="H295" s="2">
        <v>1749</v>
      </c>
      <c r="I295" s="25">
        <v>5.6963262115685254E-2</v>
      </c>
      <c r="J295" s="12"/>
      <c r="K295" s="25">
        <v>7.0379436964504327E-2</v>
      </c>
      <c r="L295" s="2">
        <v>6931</v>
      </c>
      <c r="M295" s="25">
        <v>5.2032190742158764E-2</v>
      </c>
      <c r="N295" s="2">
        <v>164.84848484848399</v>
      </c>
      <c r="O295" s="2">
        <v>6889</v>
      </c>
      <c r="P295" s="25">
        <v>5.2084829697954867E-2</v>
      </c>
      <c r="Q295" s="12">
        <v>190.30303030303</v>
      </c>
      <c r="R295" s="2">
        <v>8305</v>
      </c>
      <c r="S295" s="25">
        <v>6.0707289260547935E-2</v>
      </c>
      <c r="T295" s="12">
        <v>206.060608</v>
      </c>
      <c r="U295" s="25">
        <v>0.19823979223777233</v>
      </c>
      <c r="V295" s="2">
        <v>2144236</v>
      </c>
      <c r="W295" s="25">
        <v>0.06</v>
      </c>
      <c r="X295" s="2">
        <v>3145</v>
      </c>
      <c r="Y295" s="2">
        <v>2232710</v>
      </c>
      <c r="Z295" s="25">
        <v>5.8999999999999997E-2</v>
      </c>
      <c r="AA295" s="12">
        <v>3316.97</v>
      </c>
      <c r="AB295" s="2">
        <v>2508269</v>
      </c>
      <c r="AC295" s="25">
        <v>6.5000000000000002E-2</v>
      </c>
      <c r="AD295" s="12">
        <v>3676.36</v>
      </c>
      <c r="AE295" s="25">
        <v>0.17</v>
      </c>
    </row>
    <row r="296" spans="1:31" x14ac:dyDescent="0.3">
      <c r="A296" t="s">
        <v>1757</v>
      </c>
      <c r="B296" s="2">
        <v>1526</v>
      </c>
      <c r="C296" s="25">
        <v>4.9241690868021944E-2</v>
      </c>
      <c r="D296" s="2"/>
      <c r="E296" s="2">
        <v>1413</v>
      </c>
      <c r="F296" s="25">
        <v>4.4446541474002073E-2</v>
      </c>
      <c r="G296" s="12"/>
      <c r="H296" s="2">
        <v>1777</v>
      </c>
      <c r="I296" s="25">
        <v>5.7875195414278269E-2</v>
      </c>
      <c r="J296" s="12"/>
      <c r="K296" s="25">
        <v>0.16448230668414165</v>
      </c>
      <c r="L296" s="2">
        <v>6933</v>
      </c>
      <c r="M296" s="25">
        <v>5.2047205080852213E-2</v>
      </c>
      <c r="N296" s="2">
        <v>175.15151515151501</v>
      </c>
      <c r="O296" s="2">
        <v>6259</v>
      </c>
      <c r="P296" s="25">
        <v>4.7321664839526704E-2</v>
      </c>
      <c r="Q296" s="12">
        <v>178.18181818181799</v>
      </c>
      <c r="R296" s="2">
        <v>6990</v>
      </c>
      <c r="S296" s="25">
        <v>5.1094997222303443E-2</v>
      </c>
      <c r="T296" s="12">
        <v>177.57576</v>
      </c>
      <c r="U296" s="25">
        <v>8.2215491129381223E-3</v>
      </c>
      <c r="V296" s="2">
        <v>2272688</v>
      </c>
      <c r="W296" s="25">
        <v>6.3E-2</v>
      </c>
      <c r="X296" s="2">
        <v>2911</v>
      </c>
      <c r="Y296" s="2">
        <v>2145796</v>
      </c>
      <c r="Z296" s="25">
        <v>5.7000000000000002E-2</v>
      </c>
      <c r="AA296" s="12">
        <v>3351.52</v>
      </c>
      <c r="AB296" s="2">
        <v>2256501</v>
      </c>
      <c r="AC296" s="25">
        <v>5.8000000000000003E-2</v>
      </c>
      <c r="AD296" s="12">
        <v>3163.03</v>
      </c>
      <c r="AE296" s="25">
        <v>-7.0000000000000001E-3</v>
      </c>
    </row>
    <row r="297" spans="1:31" x14ac:dyDescent="0.3">
      <c r="A297" t="s">
        <v>1758</v>
      </c>
      <c r="B297" s="2">
        <v>1450</v>
      </c>
      <c r="C297" s="25">
        <v>4.6789286866731207E-2</v>
      </c>
      <c r="D297" s="2"/>
      <c r="E297" s="2">
        <v>1564</v>
      </c>
      <c r="F297" s="25">
        <v>4.9196313422037681E-2</v>
      </c>
      <c r="G297" s="12"/>
      <c r="H297" s="2">
        <v>1424</v>
      </c>
      <c r="I297" s="25">
        <v>4.637832204273059E-2</v>
      </c>
      <c r="J297" s="12"/>
      <c r="K297" s="25">
        <v>-1.7931034482758568E-2</v>
      </c>
      <c r="L297" s="2">
        <v>6592</v>
      </c>
      <c r="M297" s="25">
        <v>4.9487260333618603E-2</v>
      </c>
      <c r="N297" s="2">
        <v>154.54545454545399</v>
      </c>
      <c r="O297" s="2">
        <v>6238</v>
      </c>
      <c r="P297" s="25">
        <v>4.7162892677579102E-2</v>
      </c>
      <c r="Q297" s="12">
        <v>147.87878787878699</v>
      </c>
      <c r="R297" s="2">
        <v>6632</v>
      </c>
      <c r="S297" s="25">
        <v>4.8478114675009502E-2</v>
      </c>
      <c r="T297" s="12">
        <v>106.666664</v>
      </c>
      <c r="U297" s="25">
        <v>6.0679611650485436E-3</v>
      </c>
      <c r="V297" s="2">
        <v>2324069</v>
      </c>
      <c r="W297" s="25">
        <v>6.5000000000000002E-2</v>
      </c>
      <c r="X297" s="2">
        <v>2653</v>
      </c>
      <c r="Y297" s="2">
        <v>2293498</v>
      </c>
      <c r="Z297" s="25">
        <v>6.0999999999999999E-2</v>
      </c>
      <c r="AA297" s="12">
        <v>2396.9699999999998</v>
      </c>
      <c r="AB297" s="2">
        <v>2269392</v>
      </c>
      <c r="AC297" s="25">
        <v>5.8999999999999997E-2</v>
      </c>
      <c r="AD297" s="12">
        <v>2620.61</v>
      </c>
      <c r="AE297" s="25">
        <v>-2.4E-2</v>
      </c>
    </row>
    <row r="298" spans="1:31" x14ac:dyDescent="0.3">
      <c r="A298" t="s">
        <v>1759</v>
      </c>
      <c r="B298" s="2">
        <v>1064</v>
      </c>
      <c r="C298" s="25">
        <v>3.4333656018070348E-2</v>
      </c>
      <c r="D298" s="2"/>
      <c r="E298" s="2">
        <v>1211</v>
      </c>
      <c r="F298" s="25">
        <v>3.8092541914378282E-2</v>
      </c>
      <c r="G298" s="12"/>
      <c r="H298" s="2">
        <v>1415</v>
      </c>
      <c r="I298" s="25">
        <v>4.6085200625325694E-2</v>
      </c>
      <c r="J298" s="12"/>
      <c r="K298" s="25">
        <v>0.32988721804511267</v>
      </c>
      <c r="L298" s="2">
        <v>4934</v>
      </c>
      <c r="M298" s="25">
        <v>3.7040373556746692E-2</v>
      </c>
      <c r="N298" s="2">
        <v>101.212121212121</v>
      </c>
      <c r="O298" s="2">
        <v>5164</v>
      </c>
      <c r="P298" s="25">
        <v>3.904283068083015E-2</v>
      </c>
      <c r="Q298" s="12">
        <v>126.666666666666</v>
      </c>
      <c r="R298" s="2">
        <v>5976</v>
      </c>
      <c r="S298" s="25">
        <v>4.3682933247565864E-2</v>
      </c>
      <c r="T298" s="12">
        <v>98.181816100000006</v>
      </c>
      <c r="U298" s="25">
        <v>0.21118767734089988</v>
      </c>
      <c r="V298" s="2">
        <v>1754901</v>
      </c>
      <c r="W298" s="25">
        <v>4.9000000000000002E-2</v>
      </c>
      <c r="X298" s="2">
        <v>2032</v>
      </c>
      <c r="Y298" s="2">
        <v>2008434</v>
      </c>
      <c r="Z298" s="25">
        <v>5.2999999999999999E-2</v>
      </c>
      <c r="AA298" s="12">
        <v>2159.39</v>
      </c>
      <c r="AB298" s="2">
        <v>2165663</v>
      </c>
      <c r="AC298" s="25">
        <v>5.6000000000000001E-2</v>
      </c>
      <c r="AD298" s="12">
        <v>2716.97</v>
      </c>
      <c r="AE298" s="25">
        <v>0.23400000000000001</v>
      </c>
    </row>
    <row r="299" spans="1:31" x14ac:dyDescent="0.3">
      <c r="A299" t="s">
        <v>1760</v>
      </c>
      <c r="B299" s="2">
        <v>688</v>
      </c>
      <c r="C299" s="25">
        <v>2.2200709906421427E-2</v>
      </c>
      <c r="D299" s="2"/>
      <c r="E299" s="2">
        <v>845</v>
      </c>
      <c r="F299" s="25">
        <v>2.6579849642980716E-2</v>
      </c>
      <c r="G299" s="12"/>
      <c r="H299" s="2">
        <v>806</v>
      </c>
      <c r="I299" s="25">
        <v>2.6250651380927567E-2</v>
      </c>
      <c r="J299" s="12"/>
      <c r="K299" s="25">
        <v>0.17151162790697683</v>
      </c>
      <c r="L299" s="2">
        <v>2958</v>
      </c>
      <c r="M299" s="25">
        <v>2.2206206927615872E-2</v>
      </c>
      <c r="N299" s="2">
        <v>86.060606060606005</v>
      </c>
      <c r="O299" s="2">
        <v>3440</v>
      </c>
      <c r="P299" s="25">
        <v>2.6008392242845801E-2</v>
      </c>
      <c r="Q299" s="12">
        <v>76.969696969696898</v>
      </c>
      <c r="R299" s="2">
        <v>3780</v>
      </c>
      <c r="S299" s="25">
        <v>2.7630771030086841E-2</v>
      </c>
      <c r="T299" s="12">
        <v>113.939392</v>
      </c>
      <c r="U299" s="25">
        <v>0.27789046653144017</v>
      </c>
      <c r="V299" s="2">
        <v>1038538</v>
      </c>
      <c r="W299" s="25">
        <v>2.9000000000000001E-2</v>
      </c>
      <c r="X299" s="2">
        <v>1458</v>
      </c>
      <c r="Y299" s="2">
        <v>1279302</v>
      </c>
      <c r="Z299" s="25">
        <v>3.4000000000000002E-2</v>
      </c>
      <c r="AA299" s="12">
        <v>1428.48</v>
      </c>
      <c r="AB299" s="2">
        <v>1556367</v>
      </c>
      <c r="AC299" s="25">
        <v>0.04</v>
      </c>
      <c r="AD299" s="12">
        <v>1924.24</v>
      </c>
      <c r="AE299" s="25">
        <v>0.499</v>
      </c>
    </row>
    <row r="300" spans="1:31" x14ac:dyDescent="0.3">
      <c r="A300" t="s">
        <v>1761</v>
      </c>
      <c r="B300" s="2">
        <v>556</v>
      </c>
      <c r="C300" s="25">
        <v>1.7941271377863829E-2</v>
      </c>
      <c r="D300" s="2"/>
      <c r="E300" s="2">
        <v>723</v>
      </c>
      <c r="F300" s="25">
        <v>2.2742285552514861E-2</v>
      </c>
      <c r="G300" s="12"/>
      <c r="H300" s="2">
        <v>591</v>
      </c>
      <c r="I300" s="25">
        <v>1.9248306409588328E-2</v>
      </c>
      <c r="J300" s="12"/>
      <c r="K300" s="25">
        <v>6.2949640287769837E-2</v>
      </c>
      <c r="L300" s="2">
        <v>2540</v>
      </c>
      <c r="M300" s="25">
        <v>1.9068210140684355E-2</v>
      </c>
      <c r="N300" s="2">
        <v>67.878787878787804</v>
      </c>
      <c r="O300" s="2">
        <v>2685</v>
      </c>
      <c r="P300" s="25">
        <v>2.0300154991872377E-2</v>
      </c>
      <c r="Q300" s="12">
        <v>88.484848484848399</v>
      </c>
      <c r="R300" s="2">
        <v>3116</v>
      </c>
      <c r="S300" s="25">
        <v>2.2777111780357299E-2</v>
      </c>
      <c r="T300" s="12">
        <v>80</v>
      </c>
      <c r="U300" s="25">
        <v>0.22677165354330708</v>
      </c>
      <c r="V300" s="2">
        <v>980542</v>
      </c>
      <c r="W300" s="25">
        <v>2.7E-2</v>
      </c>
      <c r="X300" s="2">
        <v>1842</v>
      </c>
      <c r="Y300" s="2">
        <v>1037722</v>
      </c>
      <c r="Z300" s="25">
        <v>2.8000000000000001E-2</v>
      </c>
      <c r="AA300" s="12">
        <v>1556.97</v>
      </c>
      <c r="AB300" s="2">
        <v>1161759</v>
      </c>
      <c r="AC300" s="25">
        <v>0.03</v>
      </c>
      <c r="AD300" s="12">
        <v>1861.21</v>
      </c>
      <c r="AE300" s="25">
        <v>0.185</v>
      </c>
    </row>
    <row r="301" spans="1:31" x14ac:dyDescent="0.3">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c r="AE301" s="16"/>
    </row>
    <row r="302" spans="1:31" x14ac:dyDescent="0.3">
      <c r="A302" s="103" t="s">
        <v>1764</v>
      </c>
      <c r="B302" s="103"/>
      <c r="C302" s="103"/>
      <c r="D302" s="103"/>
      <c r="E302" s="103"/>
      <c r="F302" s="103"/>
      <c r="G302" s="103"/>
      <c r="H302" s="103"/>
      <c r="I302" s="103"/>
      <c r="J302" s="103"/>
      <c r="K302" s="103"/>
      <c r="L302" s="103"/>
      <c r="M302" s="103"/>
      <c r="N302" s="103"/>
      <c r="O302" s="103"/>
      <c r="P302" s="103"/>
      <c r="Q302" s="103"/>
      <c r="R302" s="103"/>
      <c r="S302" s="103"/>
      <c r="T302" s="103"/>
      <c r="U302" s="103"/>
      <c r="V302" s="103"/>
      <c r="W302" s="103"/>
      <c r="X302" s="103"/>
      <c r="Y302" s="103"/>
      <c r="Z302" s="103"/>
      <c r="AA302" s="103"/>
      <c r="AB302" s="103"/>
      <c r="AC302" s="103"/>
      <c r="AD302" s="103"/>
      <c r="AE302" s="103"/>
    </row>
    <row r="303" spans="1:31" x14ac:dyDescent="0.3">
      <c r="B303" s="188"/>
      <c r="C303" s="188"/>
      <c r="D303" s="188"/>
      <c r="E303" s="188"/>
      <c r="F303" s="188"/>
      <c r="G303" s="188"/>
      <c r="H303" s="188"/>
      <c r="I303" s="188"/>
      <c r="J303" s="188"/>
      <c r="L303" s="188" t="s">
        <v>1649</v>
      </c>
      <c r="M303" s="188"/>
      <c r="N303" s="188" t="s">
        <v>1650</v>
      </c>
      <c r="O303" s="188" t="s">
        <v>1649</v>
      </c>
      <c r="P303" s="188"/>
      <c r="Q303" s="188" t="s">
        <v>1650</v>
      </c>
      <c r="R303" s="188" t="s">
        <v>1649</v>
      </c>
      <c r="S303" s="188"/>
      <c r="T303" s="188" t="s">
        <v>1650</v>
      </c>
      <c r="U303" t="s">
        <v>165</v>
      </c>
      <c r="V303" s="188" t="s">
        <v>1649</v>
      </c>
      <c r="W303" s="188"/>
      <c r="X303" s="188" t="s">
        <v>1650</v>
      </c>
      <c r="Y303" s="188" t="s">
        <v>1649</v>
      </c>
      <c r="Z303" s="188"/>
      <c r="AA303" s="188" t="s">
        <v>1650</v>
      </c>
      <c r="AB303" s="188" t="s">
        <v>1649</v>
      </c>
      <c r="AC303" s="188"/>
      <c r="AD303" s="188" t="s">
        <v>1650</v>
      </c>
      <c r="AE303" t="s">
        <v>165</v>
      </c>
    </row>
    <row r="304" spans="1:31" x14ac:dyDescent="0.3">
      <c r="A304" t="s">
        <v>167</v>
      </c>
      <c r="B304" s="2">
        <v>7562</v>
      </c>
      <c r="C304" s="25" t="s">
        <v>2472</v>
      </c>
      <c r="D304" s="2"/>
      <c r="E304" s="2">
        <v>8064</v>
      </c>
      <c r="F304" s="25" t="s">
        <v>2472</v>
      </c>
      <c r="G304" s="12"/>
      <c r="H304" s="2">
        <v>7575</v>
      </c>
      <c r="I304" s="25" t="s">
        <v>2472</v>
      </c>
      <c r="J304" s="12"/>
      <c r="K304" s="25">
        <v>1.7191219254164558E-3</v>
      </c>
      <c r="L304" s="2">
        <v>31777</v>
      </c>
      <c r="M304" s="25" t="s">
        <v>165</v>
      </c>
      <c r="N304" s="2">
        <v>461.21212121212102</v>
      </c>
      <c r="O304" s="2">
        <v>31863</v>
      </c>
      <c r="P304" s="25" t="s">
        <v>165</v>
      </c>
      <c r="Q304" s="12">
        <v>413.33333333333297</v>
      </c>
      <c r="R304" s="2">
        <v>34155</v>
      </c>
      <c r="S304" s="25" t="s">
        <v>165</v>
      </c>
      <c r="T304" s="12">
        <v>426.06060000000002</v>
      </c>
      <c r="U304" s="25">
        <v>7.4833999433552567E-2</v>
      </c>
      <c r="V304" s="2">
        <v>8495322</v>
      </c>
      <c r="W304" s="25" t="s">
        <v>165</v>
      </c>
      <c r="X304" s="2">
        <v>13850</v>
      </c>
      <c r="Y304" s="2">
        <v>8732734</v>
      </c>
      <c r="Z304" s="25" t="s">
        <v>165</v>
      </c>
      <c r="AA304" s="12">
        <v>13901.82</v>
      </c>
      <c r="AB304" s="2">
        <v>8986666</v>
      </c>
      <c r="AC304" s="25" t="s">
        <v>165</v>
      </c>
      <c r="AD304" s="12">
        <v>14521.21</v>
      </c>
      <c r="AE304" s="25">
        <v>5.8000000000000003E-2</v>
      </c>
    </row>
    <row r="305" spans="1:31" x14ac:dyDescent="0.3">
      <c r="A305" t="s">
        <v>1747</v>
      </c>
      <c r="B305" s="2">
        <v>954</v>
      </c>
      <c r="C305" s="25">
        <v>0.12615710129595351</v>
      </c>
      <c r="D305" s="2"/>
      <c r="E305" s="2">
        <v>1338</v>
      </c>
      <c r="F305" s="25">
        <v>0.16592261904761904</v>
      </c>
      <c r="G305" s="12"/>
      <c r="H305" s="2">
        <v>847</v>
      </c>
      <c r="I305" s="25">
        <v>0.11181518151815181</v>
      </c>
      <c r="J305" s="12"/>
      <c r="K305" s="25">
        <v>-0.11215932914046123</v>
      </c>
      <c r="L305" s="2">
        <v>4842</v>
      </c>
      <c r="M305" s="25">
        <v>0.15237435881297795</v>
      </c>
      <c r="N305" s="2">
        <v>281.81818181818102</v>
      </c>
      <c r="O305" s="2">
        <v>5866</v>
      </c>
      <c r="P305" s="25">
        <v>0.18410068104070551</v>
      </c>
      <c r="Q305" s="12">
        <v>271.51515151515099</v>
      </c>
      <c r="R305" s="2">
        <v>4464</v>
      </c>
      <c r="S305" s="25">
        <v>0.13069828722002635</v>
      </c>
      <c r="T305" s="12">
        <v>293.33334400000001</v>
      </c>
      <c r="U305" s="25">
        <v>-7.8066914498141265E-2</v>
      </c>
      <c r="V305" s="2">
        <v>867772</v>
      </c>
      <c r="W305" s="25">
        <v>0.10199999999999999</v>
      </c>
      <c r="X305" s="2">
        <v>4356</v>
      </c>
      <c r="Y305" s="2">
        <v>1063568</v>
      </c>
      <c r="Z305" s="25">
        <v>0.122</v>
      </c>
      <c r="AA305" s="12">
        <v>4703.6400000000003</v>
      </c>
      <c r="AB305" s="2">
        <v>806599</v>
      </c>
      <c r="AC305" s="25">
        <v>0.09</v>
      </c>
      <c r="AD305" s="12">
        <v>5040.6099999999997</v>
      </c>
      <c r="AE305" s="25">
        <v>-7.0000000000000007E-2</v>
      </c>
    </row>
    <row r="306" spans="1:31" x14ac:dyDescent="0.3">
      <c r="A306" t="s">
        <v>1711</v>
      </c>
      <c r="B306" s="2">
        <v>578</v>
      </c>
      <c r="C306" s="25">
        <v>7.6434805606982278E-2</v>
      </c>
      <c r="D306" s="2"/>
      <c r="E306" s="2">
        <v>545</v>
      </c>
      <c r="F306" s="25">
        <v>6.7584325396825393E-2</v>
      </c>
      <c r="G306" s="12"/>
      <c r="H306" s="2">
        <v>373</v>
      </c>
      <c r="I306" s="25">
        <v>4.9240924092409238E-2</v>
      </c>
      <c r="J306" s="12"/>
      <c r="K306" s="25">
        <v>-0.3546712802768166</v>
      </c>
      <c r="L306" s="2">
        <v>2408</v>
      </c>
      <c r="M306" s="25">
        <v>7.5778078484438433E-2</v>
      </c>
      <c r="N306" s="2">
        <v>218.18181818181799</v>
      </c>
      <c r="O306" s="2">
        <v>2139</v>
      </c>
      <c r="P306" s="25">
        <v>6.7131155258450245E-2</v>
      </c>
      <c r="Q306" s="12">
        <v>180.60606060606</v>
      </c>
      <c r="R306" s="2">
        <v>1755</v>
      </c>
      <c r="S306" s="25">
        <v>5.1383399209486168E-2</v>
      </c>
      <c r="T306" s="12">
        <v>159.393936</v>
      </c>
      <c r="U306" s="25">
        <v>-0.2711794019933555</v>
      </c>
      <c r="V306" s="2">
        <v>375542</v>
      </c>
      <c r="W306" s="25">
        <v>4.3999999999999997E-2</v>
      </c>
      <c r="X306" s="2">
        <v>2733</v>
      </c>
      <c r="Y306" s="2">
        <v>454051</v>
      </c>
      <c r="Z306" s="25">
        <v>5.1999999999999998E-2</v>
      </c>
      <c r="AA306" s="12">
        <v>2916.97</v>
      </c>
      <c r="AB306" s="2">
        <v>350793</v>
      </c>
      <c r="AC306" s="25">
        <v>3.9E-2</v>
      </c>
      <c r="AD306" s="12">
        <v>2622.42</v>
      </c>
      <c r="AE306" s="25">
        <v>-6.6000000000000003E-2</v>
      </c>
    </row>
    <row r="307" spans="1:31" x14ac:dyDescent="0.3">
      <c r="A307" t="s">
        <v>1765</v>
      </c>
      <c r="B307" s="2">
        <v>482</v>
      </c>
      <c r="C307" s="25">
        <v>6.3739751388521518E-2</v>
      </c>
      <c r="D307" s="2"/>
      <c r="E307" s="2">
        <v>472</v>
      </c>
      <c r="F307" s="25">
        <v>5.8531746031746032E-2</v>
      </c>
      <c r="G307" s="12"/>
      <c r="H307" s="2">
        <v>263</v>
      </c>
      <c r="I307" s="25">
        <v>3.471947194719472E-2</v>
      </c>
      <c r="J307" s="12"/>
      <c r="K307" s="25">
        <v>-0.4543568464730291</v>
      </c>
      <c r="L307" s="2">
        <v>2070</v>
      </c>
      <c r="M307" s="25">
        <v>6.5141454511124394E-2</v>
      </c>
      <c r="N307" s="2">
        <v>210.30303030303</v>
      </c>
      <c r="O307" s="2">
        <v>1701</v>
      </c>
      <c r="P307" s="25">
        <v>5.3384803690801244E-2</v>
      </c>
      <c r="Q307" s="12">
        <v>166.06060606060601</v>
      </c>
      <c r="R307" s="2">
        <v>1384</v>
      </c>
      <c r="S307" s="25">
        <v>4.0521153564631825E-2</v>
      </c>
      <c r="T307" s="12">
        <v>151.515152</v>
      </c>
      <c r="U307" s="25">
        <v>-0.3314009661835749</v>
      </c>
      <c r="V307" s="2">
        <v>276674</v>
      </c>
      <c r="W307" s="25">
        <v>3.3000000000000002E-2</v>
      </c>
      <c r="X307" s="2">
        <v>2190</v>
      </c>
      <c r="Y307" s="2">
        <v>321709</v>
      </c>
      <c r="Z307" s="25">
        <v>3.6999999999999998E-2</v>
      </c>
      <c r="AA307" s="12">
        <v>2337.58</v>
      </c>
      <c r="AB307" s="2">
        <v>221684</v>
      </c>
      <c r="AC307" s="25">
        <v>2.5000000000000001E-2</v>
      </c>
      <c r="AD307" s="12">
        <v>1923.03</v>
      </c>
      <c r="AE307" s="25">
        <v>-0.19900000000000001</v>
      </c>
    </row>
    <row r="308" spans="1:31" x14ac:dyDescent="0.3">
      <c r="A308" t="s">
        <v>1766</v>
      </c>
      <c r="B308" s="2">
        <v>45</v>
      </c>
      <c r="C308" s="25">
        <v>5.9508066649034651E-3</v>
      </c>
      <c r="D308" s="2"/>
      <c r="E308" s="2">
        <v>29</v>
      </c>
      <c r="F308" s="25">
        <v>3.5962301587301585E-3</v>
      </c>
      <c r="G308" s="12"/>
      <c r="H308" s="2">
        <v>0</v>
      </c>
      <c r="I308" s="25">
        <v>0</v>
      </c>
      <c r="J308" s="12"/>
      <c r="K308" s="25">
        <v>-1</v>
      </c>
      <c r="L308" s="2">
        <v>214</v>
      </c>
      <c r="M308" s="25">
        <v>6.7344305629858077E-3</v>
      </c>
      <c r="N308" s="2">
        <v>72.121212121212096</v>
      </c>
      <c r="O308" s="2">
        <v>110</v>
      </c>
      <c r="P308" s="25">
        <v>3.4522800740671E-3</v>
      </c>
      <c r="Q308" s="12">
        <v>29.696969696969699</v>
      </c>
      <c r="R308" s="2">
        <v>94</v>
      </c>
      <c r="S308" s="25">
        <v>2.7521592738984045E-3</v>
      </c>
      <c r="T308" s="12">
        <v>49.696968099999999</v>
      </c>
      <c r="U308" s="25">
        <v>-0.56074766355140182</v>
      </c>
      <c r="V308" s="2">
        <v>37011</v>
      </c>
      <c r="W308" s="25">
        <v>4.0000000000000001E-3</v>
      </c>
      <c r="X308" s="2">
        <v>844</v>
      </c>
      <c r="Y308" s="2">
        <v>37700</v>
      </c>
      <c r="Z308" s="25">
        <v>4.0000000000000001E-3</v>
      </c>
      <c r="AA308" s="12">
        <v>858.18</v>
      </c>
      <c r="AB308" s="2">
        <v>24609</v>
      </c>
      <c r="AC308" s="25">
        <v>3.0000000000000001E-3</v>
      </c>
      <c r="AD308" s="12">
        <v>650.29999999999995</v>
      </c>
      <c r="AE308" s="25">
        <v>-0.33500000000000002</v>
      </c>
    </row>
    <row r="309" spans="1:31" x14ac:dyDescent="0.3">
      <c r="A309" t="s">
        <v>1767</v>
      </c>
      <c r="B309" s="2">
        <v>201</v>
      </c>
      <c r="C309" s="25">
        <v>2.6580269769902142E-2</v>
      </c>
      <c r="D309" s="2"/>
      <c r="E309" s="2">
        <v>206</v>
      </c>
      <c r="F309" s="25">
        <v>2.554563492063492E-2</v>
      </c>
      <c r="G309" s="12"/>
      <c r="H309" s="2">
        <v>93</v>
      </c>
      <c r="I309" s="25">
        <v>1.2277227722772278E-2</v>
      </c>
      <c r="J309" s="12"/>
      <c r="K309" s="25">
        <v>-0.53731343283582089</v>
      </c>
      <c r="L309" s="2">
        <v>1050</v>
      </c>
      <c r="M309" s="25">
        <v>3.304276678100513E-2</v>
      </c>
      <c r="N309" s="2">
        <v>119.39393939393899</v>
      </c>
      <c r="O309" s="2">
        <v>797</v>
      </c>
      <c r="P309" s="25">
        <v>2.5013338354831622E-2</v>
      </c>
      <c r="Q309" s="12">
        <v>107.272727272727</v>
      </c>
      <c r="R309" s="2">
        <v>641</v>
      </c>
      <c r="S309" s="25">
        <v>1.8767383984775288E-2</v>
      </c>
      <c r="T309" s="12">
        <v>124.848488</v>
      </c>
      <c r="U309" s="25">
        <v>-0.38952380952380955</v>
      </c>
      <c r="V309" s="2">
        <v>108506</v>
      </c>
      <c r="W309" s="25">
        <v>1.2999999999999999E-2</v>
      </c>
      <c r="X309" s="2">
        <v>1421</v>
      </c>
      <c r="Y309" s="2">
        <v>115928</v>
      </c>
      <c r="Z309" s="25">
        <v>1.2999999999999999E-2</v>
      </c>
      <c r="AA309" s="12">
        <v>1283.03</v>
      </c>
      <c r="AB309" s="2">
        <v>74712</v>
      </c>
      <c r="AC309" s="25">
        <v>8.0000000000000002E-3</v>
      </c>
      <c r="AD309" s="12">
        <v>1296.97</v>
      </c>
      <c r="AE309" s="25">
        <v>-0.311</v>
      </c>
    </row>
    <row r="310" spans="1:31" x14ac:dyDescent="0.3">
      <c r="A310" t="s">
        <v>1768</v>
      </c>
      <c r="B310" s="2">
        <v>236</v>
      </c>
      <c r="C310" s="25">
        <v>3.1208674953715949E-2</v>
      </c>
      <c r="D310" s="2"/>
      <c r="E310" s="2">
        <v>237</v>
      </c>
      <c r="F310" s="25">
        <v>2.9389880952380952E-2</v>
      </c>
      <c r="G310" s="12"/>
      <c r="H310" s="2">
        <v>170</v>
      </c>
      <c r="I310" s="25">
        <v>2.2442244224422443E-2</v>
      </c>
      <c r="J310" s="12"/>
      <c r="K310" s="25">
        <v>-0.27966101694915257</v>
      </c>
      <c r="L310" s="2">
        <v>806</v>
      </c>
      <c r="M310" s="25">
        <v>2.5364257167133461E-2</v>
      </c>
      <c r="N310" s="2">
        <v>134.54545454545399</v>
      </c>
      <c r="O310" s="2">
        <v>794</v>
      </c>
      <c r="P310" s="25">
        <v>2.491918526190252E-2</v>
      </c>
      <c r="Q310" s="12">
        <v>123.030303030303</v>
      </c>
      <c r="R310" s="2">
        <v>649</v>
      </c>
      <c r="S310" s="25">
        <v>1.9001610305958132E-2</v>
      </c>
      <c r="T310" s="12">
        <v>115.757576</v>
      </c>
      <c r="U310" s="25">
        <v>-0.19478908188585609</v>
      </c>
      <c r="V310" s="2">
        <v>131157</v>
      </c>
      <c r="W310" s="25">
        <v>1.4999999999999999E-2</v>
      </c>
      <c r="X310" s="2">
        <v>1614</v>
      </c>
      <c r="Y310" s="2">
        <v>168081</v>
      </c>
      <c r="Z310" s="25">
        <v>1.9E-2</v>
      </c>
      <c r="AA310" s="12">
        <v>1850.91</v>
      </c>
      <c r="AB310" s="2">
        <v>122363</v>
      </c>
      <c r="AC310" s="25">
        <v>1.4E-2</v>
      </c>
      <c r="AD310" s="12">
        <v>1624.85</v>
      </c>
      <c r="AE310" s="25">
        <v>-6.7000000000000004E-2</v>
      </c>
    </row>
    <row r="311" spans="1:31" x14ac:dyDescent="0.3">
      <c r="A311" t="s">
        <v>1769</v>
      </c>
      <c r="B311" s="2">
        <v>96</v>
      </c>
      <c r="C311" s="25">
        <v>1.2695054218460719E-2</v>
      </c>
      <c r="D311" s="2"/>
      <c r="E311" s="2">
        <v>73</v>
      </c>
      <c r="F311" s="25">
        <v>9.0525793650793659E-3</v>
      </c>
      <c r="G311" s="12"/>
      <c r="H311" s="2">
        <v>110</v>
      </c>
      <c r="I311" s="25">
        <v>1.4521452145214515E-2</v>
      </c>
      <c r="J311" s="12"/>
      <c r="K311" s="25">
        <v>0.14583333333333326</v>
      </c>
      <c r="L311" s="2">
        <v>338</v>
      </c>
      <c r="M311" s="25">
        <v>1.0636623973314031E-2</v>
      </c>
      <c r="N311" s="2">
        <v>88.484848484848399</v>
      </c>
      <c r="O311" s="2">
        <v>438</v>
      </c>
      <c r="P311" s="25">
        <v>1.3746351567648998E-2</v>
      </c>
      <c r="Q311" s="12">
        <v>86.060606060606005</v>
      </c>
      <c r="R311" s="2">
        <v>371</v>
      </c>
      <c r="S311" s="25">
        <v>1.0862245644854341E-2</v>
      </c>
      <c r="T311" s="12">
        <v>73.939390000000003</v>
      </c>
      <c r="U311" s="25">
        <v>9.7633136094674555E-2</v>
      </c>
      <c r="V311" s="2">
        <v>98868</v>
      </c>
      <c r="W311" s="25">
        <v>1.2E-2</v>
      </c>
      <c r="X311" s="2">
        <v>1392</v>
      </c>
      <c r="Y311" s="2">
        <v>132342</v>
      </c>
      <c r="Z311" s="25">
        <v>1.4999999999999999E-2</v>
      </c>
      <c r="AA311" s="12">
        <v>1549.09</v>
      </c>
      <c r="AB311" s="2">
        <v>129109</v>
      </c>
      <c r="AC311" s="25">
        <v>1.4E-2</v>
      </c>
      <c r="AD311" s="12">
        <v>1993.94</v>
      </c>
      <c r="AE311" s="25">
        <v>0.30599999999999999</v>
      </c>
    </row>
    <row r="312" spans="1:31" x14ac:dyDescent="0.3">
      <c r="A312" t="s">
        <v>1712</v>
      </c>
      <c r="B312" s="2">
        <v>376</v>
      </c>
      <c r="C312" s="25">
        <v>4.9722295688971151E-2</v>
      </c>
      <c r="D312" s="2"/>
      <c r="E312" s="2">
        <v>793</v>
      </c>
      <c r="F312" s="25">
        <v>9.8338293650793648E-2</v>
      </c>
      <c r="G312" s="12"/>
      <c r="H312" s="2">
        <v>474</v>
      </c>
      <c r="I312" s="25">
        <v>6.2574257425742574E-2</v>
      </c>
      <c r="J312" s="12"/>
      <c r="K312" s="25">
        <v>0.2606382978723405</v>
      </c>
      <c r="L312" s="2">
        <v>2434</v>
      </c>
      <c r="M312" s="25">
        <v>7.6596280328539504E-2</v>
      </c>
      <c r="N312" s="2">
        <v>222.42424242424201</v>
      </c>
      <c r="O312" s="2">
        <v>3727</v>
      </c>
      <c r="P312" s="25">
        <v>0.11696952578225528</v>
      </c>
      <c r="Q312" s="12">
        <v>230.30303030303</v>
      </c>
      <c r="R312" s="2">
        <v>2709</v>
      </c>
      <c r="S312" s="25">
        <v>7.931488801054018E-2</v>
      </c>
      <c r="T312" s="12">
        <v>247.878784</v>
      </c>
      <c r="U312" s="25">
        <v>0.11298274445357437</v>
      </c>
      <c r="V312" s="2">
        <v>492230</v>
      </c>
      <c r="W312" s="25">
        <v>5.8000000000000003E-2</v>
      </c>
      <c r="X312" s="2">
        <v>3316</v>
      </c>
      <c r="Y312" s="2">
        <v>609517</v>
      </c>
      <c r="Z312" s="25">
        <v>7.0000000000000007E-2</v>
      </c>
      <c r="AA312" s="12">
        <v>3615.15</v>
      </c>
      <c r="AB312" s="2">
        <v>455806</v>
      </c>
      <c r="AC312" s="25">
        <v>5.0999999999999997E-2</v>
      </c>
      <c r="AD312" s="12">
        <v>4104.24</v>
      </c>
      <c r="AE312" s="25">
        <v>-7.3999999999999996E-2</v>
      </c>
    </row>
    <row r="313" spans="1:31" x14ac:dyDescent="0.3">
      <c r="A313" t="s">
        <v>1713</v>
      </c>
      <c r="B313" s="2">
        <v>109</v>
      </c>
      <c r="C313" s="25">
        <v>1.4414176143877281E-2</v>
      </c>
      <c r="D313" s="2"/>
      <c r="E313" s="2">
        <v>72</v>
      </c>
      <c r="F313" s="25">
        <v>8.9285714285714246E-3</v>
      </c>
      <c r="G313" s="12"/>
      <c r="H313" s="2">
        <v>125</v>
      </c>
      <c r="I313" s="25">
        <v>1.6501650165016493E-2</v>
      </c>
      <c r="J313" s="12"/>
      <c r="K313" s="25">
        <v>0.14678899082568808</v>
      </c>
      <c r="L313" s="2">
        <v>578</v>
      </c>
      <c r="M313" s="25">
        <v>1.818925638040092E-2</v>
      </c>
      <c r="N313" s="2">
        <v>138.78787878787799</v>
      </c>
      <c r="O313" s="2">
        <v>575</v>
      </c>
      <c r="P313" s="25">
        <v>1.804600947807802E-2</v>
      </c>
      <c r="Q313" s="12">
        <v>135.15151515151501</v>
      </c>
      <c r="R313" s="2">
        <v>542</v>
      </c>
      <c r="S313" s="25">
        <v>1.5868833260137608E-2</v>
      </c>
      <c r="T313" s="12">
        <v>120</v>
      </c>
      <c r="U313" s="25">
        <v>-6.228373702422145E-2</v>
      </c>
      <c r="V313" s="2">
        <v>95012</v>
      </c>
      <c r="W313" s="25">
        <v>1.0999999999999999E-2</v>
      </c>
      <c r="X313" s="2">
        <v>1513</v>
      </c>
      <c r="Y313" s="2">
        <v>126900</v>
      </c>
      <c r="Z313" s="25">
        <v>1.4999999999999999E-2</v>
      </c>
      <c r="AA313" s="12">
        <v>1600.61</v>
      </c>
      <c r="AB313" s="2">
        <v>91570</v>
      </c>
      <c r="AC313" s="25">
        <v>0.01</v>
      </c>
      <c r="AD313" s="12">
        <v>1623.03</v>
      </c>
      <c r="AE313" s="25">
        <v>-3.5999999999999997E-2</v>
      </c>
    </row>
    <row r="314" spans="1:31" x14ac:dyDescent="0.3">
      <c r="A314" t="s">
        <v>1770</v>
      </c>
      <c r="B314" s="2">
        <v>79</v>
      </c>
      <c r="C314" s="25">
        <v>1.0446971700608295E-2</v>
      </c>
      <c r="D314" s="2"/>
      <c r="E314" s="2">
        <v>66</v>
      </c>
      <c r="F314" s="25">
        <v>8.1845238095238099E-3</v>
      </c>
      <c r="G314" s="12"/>
      <c r="H314" s="2">
        <v>125</v>
      </c>
      <c r="I314" s="25">
        <v>1.65016501650165E-2</v>
      </c>
      <c r="J314" s="12"/>
      <c r="K314" s="25">
        <v>0.58227848101265822</v>
      </c>
      <c r="L314" s="2">
        <v>529</v>
      </c>
      <c r="M314" s="25">
        <v>1.6647260597287345E-2</v>
      </c>
      <c r="N314" s="2">
        <v>138.18181818181799</v>
      </c>
      <c r="O314" s="2">
        <v>434</v>
      </c>
      <c r="P314" s="25">
        <v>1.3620814110410193E-2</v>
      </c>
      <c r="Q314" s="12">
        <v>111.515151515151</v>
      </c>
      <c r="R314" s="2">
        <v>499</v>
      </c>
      <c r="S314" s="25">
        <v>1.4609866783779827E-2</v>
      </c>
      <c r="T314" s="12">
        <v>118.181816</v>
      </c>
      <c r="U314" s="25">
        <v>-5.6710775047258979E-2</v>
      </c>
      <c r="V314" s="2">
        <v>74400</v>
      </c>
      <c r="W314" s="25">
        <v>8.9999999999999993E-3</v>
      </c>
      <c r="X314" s="2">
        <v>1283</v>
      </c>
      <c r="Y314" s="2">
        <v>96402</v>
      </c>
      <c r="Z314" s="25">
        <v>1.0999999999999999E-2</v>
      </c>
      <c r="AA314" s="12">
        <v>1494.55</v>
      </c>
      <c r="AB314" s="2">
        <v>64347</v>
      </c>
      <c r="AC314" s="25">
        <v>7.0000000000000001E-3</v>
      </c>
      <c r="AD314" s="12">
        <v>1350.3</v>
      </c>
      <c r="AE314" s="25">
        <v>-0.13500000000000001</v>
      </c>
    </row>
    <row r="315" spans="1:31" x14ac:dyDescent="0.3">
      <c r="A315" t="s">
        <v>1771</v>
      </c>
      <c r="B315" s="2">
        <v>38</v>
      </c>
      <c r="C315" s="25">
        <v>5.0251256281407036E-3</v>
      </c>
      <c r="D315" s="2"/>
      <c r="E315" s="2">
        <v>8</v>
      </c>
      <c r="F315" s="25">
        <v>9.9206349206349201E-4</v>
      </c>
      <c r="G315" s="12"/>
      <c r="H315" s="2">
        <v>0</v>
      </c>
      <c r="I315" s="25">
        <v>0</v>
      </c>
      <c r="J315" s="12"/>
      <c r="K315" s="25">
        <v>-1</v>
      </c>
      <c r="L315" s="2">
        <v>154</v>
      </c>
      <c r="M315" s="25">
        <v>4.8462724612140856E-3</v>
      </c>
      <c r="N315" s="2">
        <v>60</v>
      </c>
      <c r="O315" s="2">
        <v>25</v>
      </c>
      <c r="P315" s="25">
        <v>7.8460910774252272E-4</v>
      </c>
      <c r="Q315" s="12">
        <v>14.545454545454501</v>
      </c>
      <c r="R315" s="2">
        <v>129</v>
      </c>
      <c r="S315" s="25">
        <v>3.7768994290733422E-3</v>
      </c>
      <c r="T315" s="12">
        <v>75.757576</v>
      </c>
      <c r="U315" s="25">
        <v>-0.16233766233766234</v>
      </c>
      <c r="V315" s="2">
        <v>16458</v>
      </c>
      <c r="W315" s="25">
        <v>2E-3</v>
      </c>
      <c r="X315" s="2">
        <v>627</v>
      </c>
      <c r="Y315" s="2">
        <v>20164</v>
      </c>
      <c r="Z315" s="25">
        <v>2E-3</v>
      </c>
      <c r="AA315" s="12">
        <v>672.12</v>
      </c>
      <c r="AB315" s="2">
        <v>10284</v>
      </c>
      <c r="AC315" s="25">
        <v>1E-3</v>
      </c>
      <c r="AD315" s="12">
        <v>459.39</v>
      </c>
      <c r="AE315" s="25">
        <v>-0.375</v>
      </c>
    </row>
    <row r="316" spans="1:31" x14ac:dyDescent="0.3">
      <c r="A316" t="s">
        <v>1772</v>
      </c>
      <c r="B316" s="2">
        <v>2</v>
      </c>
      <c r="C316" s="25">
        <v>2.6448029621793179E-4</v>
      </c>
      <c r="D316" s="2"/>
      <c r="E316" s="2">
        <v>0</v>
      </c>
      <c r="F316" s="25">
        <v>0</v>
      </c>
      <c r="G316" s="12"/>
      <c r="H316" s="2">
        <v>17</v>
      </c>
      <c r="I316" s="25">
        <v>2.2442244224422452E-3</v>
      </c>
      <c r="J316" s="12"/>
      <c r="K316" s="25">
        <v>7.5</v>
      </c>
      <c r="L316" s="2">
        <v>173</v>
      </c>
      <c r="M316" s="25">
        <v>5.4441891934417976E-3</v>
      </c>
      <c r="N316" s="2">
        <v>84.848484848484802</v>
      </c>
      <c r="O316" s="2">
        <v>155</v>
      </c>
      <c r="P316" s="25">
        <v>4.8645764680036408E-3</v>
      </c>
      <c r="Q316" s="12">
        <v>62.424242424242401</v>
      </c>
      <c r="R316" s="2">
        <v>146</v>
      </c>
      <c r="S316" s="25">
        <v>4.2746303615868834E-3</v>
      </c>
      <c r="T316" s="12">
        <v>75.757576</v>
      </c>
      <c r="U316" s="25">
        <v>-0.15606936416184972</v>
      </c>
      <c r="V316" s="2">
        <v>22333</v>
      </c>
      <c r="W316" s="25">
        <v>3.0000000000000001E-3</v>
      </c>
      <c r="X316" s="2">
        <v>696</v>
      </c>
      <c r="Y316" s="2">
        <v>27077</v>
      </c>
      <c r="Z316" s="25">
        <v>3.0000000000000001E-3</v>
      </c>
      <c r="AA316" s="12">
        <v>793.33</v>
      </c>
      <c r="AB316" s="2">
        <v>17111</v>
      </c>
      <c r="AC316" s="25">
        <v>2E-3</v>
      </c>
      <c r="AD316" s="12">
        <v>705.45</v>
      </c>
      <c r="AE316" s="25">
        <v>-0.23400000000000001</v>
      </c>
    </row>
    <row r="317" spans="1:31" x14ac:dyDescent="0.3">
      <c r="A317" t="s">
        <v>1773</v>
      </c>
      <c r="B317" s="2">
        <v>39</v>
      </c>
      <c r="C317" s="25">
        <v>5.1573657762496693E-3</v>
      </c>
      <c r="D317" s="2"/>
      <c r="E317" s="2">
        <v>58</v>
      </c>
      <c r="F317" s="25">
        <v>7.1924603174603145E-3</v>
      </c>
      <c r="G317" s="12"/>
      <c r="H317" s="2">
        <v>108</v>
      </c>
      <c r="I317" s="25">
        <v>1.4257425742574251E-2</v>
      </c>
      <c r="J317" s="12"/>
      <c r="K317" s="25">
        <v>1.7692307692307692</v>
      </c>
      <c r="L317" s="2">
        <v>202</v>
      </c>
      <c r="M317" s="25">
        <v>6.3567989426314628E-3</v>
      </c>
      <c r="N317" s="2">
        <v>75.151515151515099</v>
      </c>
      <c r="O317" s="2">
        <v>254</v>
      </c>
      <c r="P317" s="25">
        <v>7.9716285346640298E-3</v>
      </c>
      <c r="Q317" s="12">
        <v>86.060606060606005</v>
      </c>
      <c r="R317" s="2">
        <v>224</v>
      </c>
      <c r="S317" s="25">
        <v>6.5583369931196019E-3</v>
      </c>
      <c r="T317" s="12">
        <v>64.242424</v>
      </c>
      <c r="U317" s="25">
        <v>0.10891089108910891</v>
      </c>
      <c r="V317" s="2">
        <v>35609</v>
      </c>
      <c r="W317" s="25">
        <v>4.0000000000000001E-3</v>
      </c>
      <c r="X317" s="2">
        <v>833</v>
      </c>
      <c r="Y317" s="2">
        <v>49161</v>
      </c>
      <c r="Z317" s="25">
        <v>6.0000000000000001E-3</v>
      </c>
      <c r="AA317" s="12">
        <v>983.64</v>
      </c>
      <c r="AB317" s="2">
        <v>36952</v>
      </c>
      <c r="AC317" s="25">
        <v>4.0000000000000001E-3</v>
      </c>
      <c r="AD317" s="12">
        <v>1081.82</v>
      </c>
      <c r="AE317" s="25">
        <v>3.7999999999999999E-2</v>
      </c>
    </row>
    <row r="318" spans="1:31" x14ac:dyDescent="0.3">
      <c r="A318" t="s">
        <v>1774</v>
      </c>
      <c r="B318" s="2">
        <v>30</v>
      </c>
      <c r="C318" s="25">
        <v>3.9672044432689764E-3</v>
      </c>
      <c r="D318" s="2"/>
      <c r="E318" s="2">
        <v>6</v>
      </c>
      <c r="F318" s="25">
        <v>7.4404761904761933E-4</v>
      </c>
      <c r="G318" s="12"/>
      <c r="H318" s="2">
        <v>0</v>
      </c>
      <c r="I318" s="25">
        <v>0</v>
      </c>
      <c r="J318" s="12"/>
      <c r="K318" s="25">
        <v>-1</v>
      </c>
      <c r="L318" s="2">
        <v>49</v>
      </c>
      <c r="M318" s="25">
        <v>1.5419957831135727E-3</v>
      </c>
      <c r="N318" s="2">
        <v>20.606060606060598</v>
      </c>
      <c r="O318" s="2">
        <v>141</v>
      </c>
      <c r="P318" s="25">
        <v>4.4251953676678283E-3</v>
      </c>
      <c r="Q318" s="12">
        <v>68.484848484848399</v>
      </c>
      <c r="R318" s="2">
        <v>43</v>
      </c>
      <c r="S318" s="25">
        <v>1.2589664763577807E-3</v>
      </c>
      <c r="T318" s="12">
        <v>21.212122000000001</v>
      </c>
      <c r="U318" s="25">
        <v>-0.12244897959183673</v>
      </c>
      <c r="V318" s="2">
        <v>20612</v>
      </c>
      <c r="W318" s="25">
        <v>2E-3</v>
      </c>
      <c r="X318" s="2">
        <v>696</v>
      </c>
      <c r="Y318" s="2">
        <v>30498</v>
      </c>
      <c r="Z318" s="25">
        <v>3.0000000000000001E-3</v>
      </c>
      <c r="AA318" s="12">
        <v>752.12</v>
      </c>
      <c r="AB318" s="2">
        <v>27223</v>
      </c>
      <c r="AC318" s="25">
        <v>3.0000000000000001E-3</v>
      </c>
      <c r="AD318" s="12">
        <v>860.61</v>
      </c>
      <c r="AE318" s="25">
        <v>0.32100000000000001</v>
      </c>
    </row>
    <row r="319" spans="1:31" x14ac:dyDescent="0.3">
      <c r="A319" t="s">
        <v>1714</v>
      </c>
      <c r="B319" s="2">
        <v>267</v>
      </c>
      <c r="C319" s="25">
        <v>3.5308119545093893E-2</v>
      </c>
      <c r="D319" s="2"/>
      <c r="E319" s="2">
        <v>721</v>
      </c>
      <c r="F319" s="25">
        <v>8.9409722222222224E-2</v>
      </c>
      <c r="G319" s="12"/>
      <c r="H319" s="2">
        <v>349</v>
      </c>
      <c r="I319" s="25">
        <v>4.6072607260726074E-2</v>
      </c>
      <c r="J319" s="12"/>
      <c r="K319" s="25">
        <v>0.30711610486891394</v>
      </c>
      <c r="L319" s="2">
        <v>1856</v>
      </c>
      <c r="M319" s="25">
        <v>5.8407023948138591E-2</v>
      </c>
      <c r="N319" s="2">
        <v>183.030303030303</v>
      </c>
      <c r="O319" s="2">
        <v>3152</v>
      </c>
      <c r="P319" s="25">
        <v>9.8923516304177256E-2</v>
      </c>
      <c r="Q319" s="12">
        <v>211.51515151515099</v>
      </c>
      <c r="R319" s="2">
        <v>2167</v>
      </c>
      <c r="S319" s="25">
        <v>6.3446054750402575E-2</v>
      </c>
      <c r="T319" s="12">
        <v>215.15152</v>
      </c>
      <c r="U319" s="25">
        <v>0.16756465517241378</v>
      </c>
      <c r="V319" s="2">
        <v>397218</v>
      </c>
      <c r="W319" s="25">
        <v>4.7E-2</v>
      </c>
      <c r="X319" s="2">
        <v>2708</v>
      </c>
      <c r="Y319" s="2">
        <v>482617</v>
      </c>
      <c r="Z319" s="25">
        <v>5.5E-2</v>
      </c>
      <c r="AA319" s="12">
        <v>3133.94</v>
      </c>
      <c r="AB319" s="2">
        <v>364236</v>
      </c>
      <c r="AC319" s="25">
        <v>4.1000000000000002E-2</v>
      </c>
      <c r="AD319" s="12">
        <v>3466.06</v>
      </c>
      <c r="AE319" s="25">
        <v>-8.3000000000000004E-2</v>
      </c>
    </row>
    <row r="320" spans="1:31" x14ac:dyDescent="0.3">
      <c r="A320" t="s">
        <v>1770</v>
      </c>
      <c r="B320" s="2">
        <v>238</v>
      </c>
      <c r="C320" s="25">
        <v>3.1473155249933868E-2</v>
      </c>
      <c r="D320" s="2"/>
      <c r="E320" s="2">
        <v>611</v>
      </c>
      <c r="F320" s="25">
        <v>7.5768849206349201E-2</v>
      </c>
      <c r="G320" s="12"/>
      <c r="H320" s="2">
        <v>313</v>
      </c>
      <c r="I320" s="25">
        <v>4.1320132013201318E-2</v>
      </c>
      <c r="J320" s="12"/>
      <c r="K320" s="25">
        <v>0.31512605042016806</v>
      </c>
      <c r="L320" s="2">
        <v>1687</v>
      </c>
      <c r="M320" s="25">
        <v>5.3088711961481572E-2</v>
      </c>
      <c r="N320" s="2">
        <v>177.575757575757</v>
      </c>
      <c r="O320" s="2">
        <v>2800</v>
      </c>
      <c r="P320" s="25">
        <v>8.7876220067162544E-2</v>
      </c>
      <c r="Q320" s="12">
        <v>205.45454545454501</v>
      </c>
      <c r="R320" s="2">
        <v>1787</v>
      </c>
      <c r="S320" s="25">
        <v>5.232030449421754E-2</v>
      </c>
      <c r="T320" s="12">
        <v>203.03030000000001</v>
      </c>
      <c r="U320" s="25">
        <v>5.9276822762299938E-2</v>
      </c>
      <c r="V320" s="2">
        <v>347142</v>
      </c>
      <c r="W320" s="25">
        <v>4.1000000000000002E-2</v>
      </c>
      <c r="X320" s="2">
        <v>2735</v>
      </c>
      <c r="Y320" s="2">
        <v>407220</v>
      </c>
      <c r="Z320" s="25">
        <v>4.7E-2</v>
      </c>
      <c r="AA320" s="12">
        <v>2897.58</v>
      </c>
      <c r="AB320" s="2">
        <v>300472</v>
      </c>
      <c r="AC320" s="25">
        <v>3.3000000000000002E-2</v>
      </c>
      <c r="AD320" s="12">
        <v>3140.61</v>
      </c>
      <c r="AE320" s="25">
        <v>-0.13400000000000001</v>
      </c>
    </row>
    <row r="321" spans="1:31" x14ac:dyDescent="0.3">
      <c r="A321" t="s">
        <v>1771</v>
      </c>
      <c r="B321" s="2">
        <v>65</v>
      </c>
      <c r="C321" s="25">
        <v>8.5956096270827873E-3</v>
      </c>
      <c r="D321" s="2"/>
      <c r="E321" s="2">
        <v>148</v>
      </c>
      <c r="F321" s="25">
        <v>1.8353174603174611E-2</v>
      </c>
      <c r="G321" s="12"/>
      <c r="H321" s="2">
        <v>29</v>
      </c>
      <c r="I321" s="25">
        <v>3.8283828382838282E-3</v>
      </c>
      <c r="J321" s="12"/>
      <c r="K321" s="25">
        <v>-0.55384615384615388</v>
      </c>
      <c r="L321" s="2">
        <v>344</v>
      </c>
      <c r="M321" s="25">
        <v>1.0825439783491205E-2</v>
      </c>
      <c r="N321" s="2">
        <v>75.757575757575694</v>
      </c>
      <c r="O321" s="2">
        <v>411</v>
      </c>
      <c r="P321" s="25">
        <v>1.2898973731287074E-2</v>
      </c>
      <c r="Q321" s="12">
        <v>90.303030303030297</v>
      </c>
      <c r="R321" s="2">
        <v>494</v>
      </c>
      <c r="S321" s="25">
        <v>1.446347533304055E-2</v>
      </c>
      <c r="T321" s="12">
        <v>135.15152</v>
      </c>
      <c r="U321" s="25">
        <v>0.43604651162790697</v>
      </c>
      <c r="V321" s="2">
        <v>59526</v>
      </c>
      <c r="W321" s="25">
        <v>7.0000000000000001E-3</v>
      </c>
      <c r="X321" s="2">
        <v>1012</v>
      </c>
      <c r="Y321" s="2">
        <v>64473</v>
      </c>
      <c r="Z321" s="25">
        <v>7.0000000000000001E-3</v>
      </c>
      <c r="AA321" s="12">
        <v>1194.55</v>
      </c>
      <c r="AB321" s="2">
        <v>43271</v>
      </c>
      <c r="AC321" s="25">
        <v>5.0000000000000001E-3</v>
      </c>
      <c r="AD321" s="12">
        <v>1033.33</v>
      </c>
      <c r="AE321" s="25">
        <v>-0.27300000000000002</v>
      </c>
    </row>
    <row r="322" spans="1:31" x14ac:dyDescent="0.3">
      <c r="A322" t="s">
        <v>1772</v>
      </c>
      <c r="B322" s="2">
        <v>46</v>
      </c>
      <c r="C322" s="25">
        <v>6.0830468130124334E-3</v>
      </c>
      <c r="D322" s="2"/>
      <c r="E322" s="2">
        <v>217</v>
      </c>
      <c r="F322" s="25">
        <v>2.690972222222221E-2</v>
      </c>
      <c r="G322" s="12"/>
      <c r="H322" s="2">
        <v>140</v>
      </c>
      <c r="I322" s="25">
        <v>1.8481848184818482E-2</v>
      </c>
      <c r="J322" s="12"/>
      <c r="K322" s="25">
        <v>2.0434782608695654</v>
      </c>
      <c r="L322" s="2">
        <v>577</v>
      </c>
      <c r="M322" s="25">
        <v>1.8157787078704725E-2</v>
      </c>
      <c r="N322" s="2">
        <v>95.151515151515099</v>
      </c>
      <c r="O322" s="2">
        <v>951</v>
      </c>
      <c r="P322" s="25">
        <v>2.9846530458525561E-2</v>
      </c>
      <c r="Q322" s="12">
        <v>127.272727272727</v>
      </c>
      <c r="R322" s="2">
        <v>617</v>
      </c>
      <c r="S322" s="25">
        <v>1.806470502122676E-2</v>
      </c>
      <c r="T322" s="12">
        <v>117.57576</v>
      </c>
      <c r="U322" s="25">
        <v>6.9324090121317156E-2</v>
      </c>
      <c r="V322" s="2">
        <v>103234</v>
      </c>
      <c r="W322" s="25">
        <v>1.2E-2</v>
      </c>
      <c r="X322" s="2">
        <v>1496</v>
      </c>
      <c r="Y322" s="2">
        <v>119334</v>
      </c>
      <c r="Z322" s="25">
        <v>1.4E-2</v>
      </c>
      <c r="AA322" s="12">
        <v>1385.45</v>
      </c>
      <c r="AB322" s="2">
        <v>86679</v>
      </c>
      <c r="AC322" s="25">
        <v>0.01</v>
      </c>
      <c r="AD322" s="12">
        <v>1621.82</v>
      </c>
      <c r="AE322" s="25">
        <v>-0.16</v>
      </c>
    </row>
    <row r="323" spans="1:31" x14ac:dyDescent="0.3">
      <c r="A323" t="s">
        <v>1773</v>
      </c>
      <c r="B323" s="2">
        <v>127</v>
      </c>
      <c r="C323" s="25">
        <v>1.6794498809838677E-2</v>
      </c>
      <c r="D323" s="2"/>
      <c r="E323" s="2">
        <v>246</v>
      </c>
      <c r="F323" s="25">
        <v>3.050595238095238E-2</v>
      </c>
      <c r="G323" s="12"/>
      <c r="H323" s="2">
        <v>144</v>
      </c>
      <c r="I323" s="25">
        <v>1.9009900990099009E-2</v>
      </c>
      <c r="J323" s="12"/>
      <c r="K323" s="25">
        <v>0.13385826771653542</v>
      </c>
      <c r="L323" s="2">
        <v>766</v>
      </c>
      <c r="M323" s="25">
        <v>2.4105485099285649E-2</v>
      </c>
      <c r="N323" s="2">
        <v>142.42424242424201</v>
      </c>
      <c r="O323" s="2">
        <v>1438</v>
      </c>
      <c r="P323" s="25">
        <v>4.5130715877349903E-2</v>
      </c>
      <c r="Q323" s="12">
        <v>149.69696969696901</v>
      </c>
      <c r="R323" s="2">
        <v>676</v>
      </c>
      <c r="S323" s="25">
        <v>1.9792124139950226E-2</v>
      </c>
      <c r="T323" s="12">
        <v>105.454544</v>
      </c>
      <c r="U323" s="25">
        <v>-0.1174934725848564</v>
      </c>
      <c r="V323" s="2">
        <v>184382</v>
      </c>
      <c r="W323" s="25">
        <v>2.1999999999999999E-2</v>
      </c>
      <c r="X323" s="2">
        <v>2237</v>
      </c>
      <c r="Y323" s="2">
        <v>223413</v>
      </c>
      <c r="Z323" s="25">
        <v>2.5999999999999999E-2</v>
      </c>
      <c r="AA323" s="12">
        <v>1999.39</v>
      </c>
      <c r="AB323" s="2">
        <v>170522</v>
      </c>
      <c r="AC323" s="25">
        <v>1.9E-2</v>
      </c>
      <c r="AD323" s="12">
        <v>2356.9699999999998</v>
      </c>
      <c r="AE323" s="25">
        <v>-7.4999999999999997E-2</v>
      </c>
    </row>
    <row r="324" spans="1:31" x14ac:dyDescent="0.3">
      <c r="A324" t="s">
        <v>1774</v>
      </c>
      <c r="B324" s="2">
        <v>29</v>
      </c>
      <c r="C324" s="25">
        <v>3.8349642951600086E-3</v>
      </c>
      <c r="D324" s="2"/>
      <c r="E324" s="2">
        <v>110</v>
      </c>
      <c r="F324" s="25">
        <v>1.3640873015873009E-2</v>
      </c>
      <c r="G324" s="12"/>
      <c r="H324" s="2">
        <v>36</v>
      </c>
      <c r="I324" s="25">
        <v>4.7524752475247524E-3</v>
      </c>
      <c r="J324" s="12"/>
      <c r="K324" s="25">
        <v>0.24137931034482762</v>
      </c>
      <c r="L324" s="2">
        <v>169</v>
      </c>
      <c r="M324" s="25">
        <v>5.3183119866570157E-3</v>
      </c>
      <c r="N324" s="2">
        <v>41.818181818181799</v>
      </c>
      <c r="O324" s="2">
        <v>352</v>
      </c>
      <c r="P324" s="25">
        <v>1.1047296237014718E-2</v>
      </c>
      <c r="Q324" s="12">
        <v>83.636363636363598</v>
      </c>
      <c r="R324" s="2">
        <v>380</v>
      </c>
      <c r="S324" s="25">
        <v>1.1125750256185039E-2</v>
      </c>
      <c r="T324" s="12">
        <v>86.060609999999997</v>
      </c>
      <c r="U324" s="25">
        <v>1.2485207100591715</v>
      </c>
      <c r="V324" s="2">
        <v>50076</v>
      </c>
      <c r="W324" s="25">
        <v>6.0000000000000001E-3</v>
      </c>
      <c r="X324" s="2">
        <v>929</v>
      </c>
      <c r="Y324" s="2">
        <v>75397</v>
      </c>
      <c r="Z324" s="25">
        <v>8.9999999999999993E-3</v>
      </c>
      <c r="AA324" s="12">
        <v>1118.79</v>
      </c>
      <c r="AB324" s="2">
        <v>63764</v>
      </c>
      <c r="AC324" s="25">
        <v>7.0000000000000001E-3</v>
      </c>
      <c r="AD324" s="12">
        <v>1146.67</v>
      </c>
      <c r="AE324" s="25">
        <v>0.27300000000000002</v>
      </c>
    </row>
    <row r="325" spans="1:31" x14ac:dyDescent="0.3">
      <c r="A325" t="s">
        <v>1763</v>
      </c>
      <c r="B325" s="2">
        <v>6608</v>
      </c>
      <c r="C325" s="25">
        <v>0.87384289870404652</v>
      </c>
      <c r="D325" s="2"/>
      <c r="E325" s="2">
        <v>6726</v>
      </c>
      <c r="F325" s="25">
        <v>0.83407738095238093</v>
      </c>
      <c r="G325" s="12"/>
      <c r="H325" s="2">
        <v>6728</v>
      </c>
      <c r="I325" s="25">
        <v>0.88818481848184816</v>
      </c>
      <c r="J325" s="12"/>
      <c r="K325" s="25">
        <v>1.8159806295399594E-2</v>
      </c>
      <c r="L325" s="2">
        <v>26935</v>
      </c>
      <c r="M325" s="25">
        <v>0.84762564118702211</v>
      </c>
      <c r="N325" s="2">
        <v>458.18181818181802</v>
      </c>
      <c r="O325" s="2">
        <v>25997</v>
      </c>
      <c r="P325" s="25">
        <v>0.81589931895929446</v>
      </c>
      <c r="Q325" s="12">
        <v>401.81818181818102</v>
      </c>
      <c r="R325" s="2">
        <v>29691</v>
      </c>
      <c r="S325" s="25">
        <v>0.8693017127799737</v>
      </c>
      <c r="T325" s="12">
        <v>455.75756799999999</v>
      </c>
      <c r="U325" s="25">
        <v>0.1023204009652868</v>
      </c>
      <c r="V325" s="2">
        <v>7627550</v>
      </c>
      <c r="W325" s="25">
        <v>0.89800000000000002</v>
      </c>
      <c r="X325" s="2">
        <v>15490</v>
      </c>
      <c r="Y325" s="2">
        <v>7669166</v>
      </c>
      <c r="Z325" s="25">
        <v>0.878</v>
      </c>
      <c r="AA325" s="12">
        <v>15427.88</v>
      </c>
      <c r="AB325" s="2">
        <v>8180067</v>
      </c>
      <c r="AC325" s="25">
        <v>0.91</v>
      </c>
      <c r="AD325" s="12">
        <v>16434.54</v>
      </c>
      <c r="AE325" s="25">
        <v>7.1999999999999995E-2</v>
      </c>
    </row>
    <row r="326" spans="1:31" x14ac:dyDescent="0.3">
      <c r="A326" t="s">
        <v>1711</v>
      </c>
      <c r="B326" s="2">
        <v>5581</v>
      </c>
      <c r="C326" s="25">
        <v>0.73803226659613896</v>
      </c>
      <c r="D326" s="2"/>
      <c r="E326" s="2">
        <v>5430</v>
      </c>
      <c r="F326" s="25">
        <v>0.6733630952380949</v>
      </c>
      <c r="G326" s="12"/>
      <c r="H326" s="2">
        <v>5428</v>
      </c>
      <c r="I326" s="25">
        <v>0.71656765676567657</v>
      </c>
      <c r="J326" s="12"/>
      <c r="K326" s="25">
        <v>-2.7414441856298155E-2</v>
      </c>
      <c r="L326" s="2">
        <v>21396</v>
      </c>
      <c r="M326" s="25">
        <v>0.673317179091796</v>
      </c>
      <c r="N326" s="2">
        <v>457.575757575757</v>
      </c>
      <c r="O326" s="2">
        <v>19026</v>
      </c>
      <c r="P326" s="25">
        <v>0.59711891535636941</v>
      </c>
      <c r="Q326" s="12">
        <v>427.87878787878702</v>
      </c>
      <c r="R326" s="2">
        <v>21481</v>
      </c>
      <c r="S326" s="25">
        <v>0.62892695066608106</v>
      </c>
      <c r="T326" s="12">
        <v>440</v>
      </c>
      <c r="U326" s="25">
        <v>3.9727051785380446E-3</v>
      </c>
      <c r="V326" s="2">
        <v>5790792</v>
      </c>
      <c r="W326" s="25">
        <v>0.68200000000000005</v>
      </c>
      <c r="X326" s="2">
        <v>19179</v>
      </c>
      <c r="Y326" s="2">
        <v>5791300</v>
      </c>
      <c r="Z326" s="25">
        <v>0.66300000000000003</v>
      </c>
      <c r="AA326" s="12">
        <v>18430.3</v>
      </c>
      <c r="AB326" s="2">
        <v>6159787</v>
      </c>
      <c r="AC326" s="25">
        <v>0.68500000000000005</v>
      </c>
      <c r="AD326" s="12">
        <v>17987.27</v>
      </c>
      <c r="AE326" s="25">
        <v>6.4000000000000001E-2</v>
      </c>
    </row>
    <row r="327" spans="1:31" x14ac:dyDescent="0.3">
      <c r="A327" t="s">
        <v>1765</v>
      </c>
      <c r="B327" s="2">
        <v>3244</v>
      </c>
      <c r="C327" s="25">
        <v>0.4289870404654853</v>
      </c>
      <c r="D327" s="2"/>
      <c r="E327" s="2">
        <v>2910</v>
      </c>
      <c r="F327" s="25">
        <v>0.36086309523809507</v>
      </c>
      <c r="G327" s="12"/>
      <c r="H327" s="2">
        <v>3167</v>
      </c>
      <c r="I327" s="25">
        <v>0.41808580858085809</v>
      </c>
      <c r="J327" s="12"/>
      <c r="K327" s="25">
        <v>-2.3736128236744758E-2</v>
      </c>
      <c r="L327" s="2">
        <v>12283</v>
      </c>
      <c r="M327" s="25">
        <v>0.38653743273436764</v>
      </c>
      <c r="N327" s="2">
        <v>353.93939393939303</v>
      </c>
      <c r="O327" s="2">
        <v>10297</v>
      </c>
      <c r="P327" s="25">
        <v>0.32316479929699021</v>
      </c>
      <c r="Q327" s="12">
        <v>326.06060606060601</v>
      </c>
      <c r="R327" s="2">
        <v>11626</v>
      </c>
      <c r="S327" s="25">
        <v>0.3403894012589665</v>
      </c>
      <c r="T327" s="12">
        <v>396.96969999999999</v>
      </c>
      <c r="U327" s="25">
        <v>-5.3488561426361637E-2</v>
      </c>
      <c r="V327" s="2">
        <v>2893290</v>
      </c>
      <c r="W327" s="25">
        <v>0.34100000000000003</v>
      </c>
      <c r="X327" s="2">
        <v>14545</v>
      </c>
      <c r="Y327" s="2">
        <v>2723225</v>
      </c>
      <c r="Z327" s="25">
        <v>0.312</v>
      </c>
      <c r="AA327" s="12">
        <v>13369.09</v>
      </c>
      <c r="AB327" s="2">
        <v>2798929</v>
      </c>
      <c r="AC327" s="25">
        <v>0.311</v>
      </c>
      <c r="AD327" s="12">
        <v>12843.03</v>
      </c>
      <c r="AE327" s="25">
        <v>-3.3000000000000002E-2</v>
      </c>
    </row>
    <row r="328" spans="1:31" x14ac:dyDescent="0.3">
      <c r="A328" t="s">
        <v>1766</v>
      </c>
      <c r="B328" s="2">
        <v>717</v>
      </c>
      <c r="C328" s="25">
        <v>9.4816186194128543E-2</v>
      </c>
      <c r="D328" s="2"/>
      <c r="E328" s="2">
        <v>595</v>
      </c>
      <c r="F328" s="25">
        <v>7.3784722222222224E-2</v>
      </c>
      <c r="G328" s="12"/>
      <c r="H328" s="2">
        <v>700</v>
      </c>
      <c r="I328" s="25">
        <v>9.2409240924092403E-2</v>
      </c>
      <c r="J328" s="12"/>
      <c r="K328" s="25">
        <v>-2.3709902370990243E-2</v>
      </c>
      <c r="L328" s="2">
        <v>2066</v>
      </c>
      <c r="M328" s="25">
        <v>6.5015577304339614E-2</v>
      </c>
      <c r="N328" s="2">
        <v>213.333333333333</v>
      </c>
      <c r="O328" s="2">
        <v>1905</v>
      </c>
      <c r="P328" s="25">
        <v>5.978721400998023E-2</v>
      </c>
      <c r="Q328" s="12">
        <v>180</v>
      </c>
      <c r="R328" s="2">
        <v>2174</v>
      </c>
      <c r="S328" s="25">
        <v>6.3651002781437566E-2</v>
      </c>
      <c r="T328" s="12">
        <v>229.090912</v>
      </c>
      <c r="U328" s="25">
        <v>5.2274927395934173E-2</v>
      </c>
      <c r="V328" s="2">
        <v>544874</v>
      </c>
      <c r="W328" s="25">
        <v>6.4000000000000001E-2</v>
      </c>
      <c r="X328" s="2">
        <v>4999</v>
      </c>
      <c r="Y328" s="2">
        <v>509017</v>
      </c>
      <c r="Z328" s="25">
        <v>5.8000000000000003E-2</v>
      </c>
      <c r="AA328" s="12">
        <v>4690.91</v>
      </c>
      <c r="AB328" s="2">
        <v>510524</v>
      </c>
      <c r="AC328" s="25">
        <v>5.7000000000000002E-2</v>
      </c>
      <c r="AD328" s="12">
        <v>4975.76</v>
      </c>
      <c r="AE328" s="25">
        <v>-6.3E-2</v>
      </c>
    </row>
    <row r="329" spans="1:31" x14ac:dyDescent="0.3">
      <c r="A329" t="s">
        <v>1767</v>
      </c>
      <c r="B329" s="2">
        <v>809</v>
      </c>
      <c r="C329" s="25">
        <v>0.1069822798201534</v>
      </c>
      <c r="D329" s="2"/>
      <c r="E329" s="2">
        <v>728</v>
      </c>
      <c r="F329" s="25">
        <v>9.0277777777777776E-2</v>
      </c>
      <c r="G329" s="12"/>
      <c r="H329" s="2">
        <v>761</v>
      </c>
      <c r="I329" s="25">
        <v>0.10046204620462046</v>
      </c>
      <c r="J329" s="12"/>
      <c r="K329" s="25">
        <v>-5.9332509270704548E-2</v>
      </c>
      <c r="L329" s="2">
        <v>3142</v>
      </c>
      <c r="M329" s="25">
        <v>9.8876545929445822E-2</v>
      </c>
      <c r="N329" s="2">
        <v>196.969696969697</v>
      </c>
      <c r="O329" s="2">
        <v>2499</v>
      </c>
      <c r="P329" s="25">
        <v>7.8429526409942565E-2</v>
      </c>
      <c r="Q329" s="12">
        <v>229.09090909090901</v>
      </c>
      <c r="R329" s="2">
        <v>2959</v>
      </c>
      <c r="S329" s="25">
        <v>8.6634460547504025E-2</v>
      </c>
      <c r="T329" s="12">
        <v>255.15152</v>
      </c>
      <c r="U329" s="25">
        <v>-5.8243157224697646E-2</v>
      </c>
      <c r="V329" s="2">
        <v>617154</v>
      </c>
      <c r="W329" s="25">
        <v>7.2999999999999995E-2</v>
      </c>
      <c r="X329" s="2">
        <v>3167</v>
      </c>
      <c r="Y329" s="2">
        <v>543034</v>
      </c>
      <c r="Z329" s="25">
        <v>6.2E-2</v>
      </c>
      <c r="AA329" s="12">
        <v>3323.03</v>
      </c>
      <c r="AB329" s="2">
        <v>538972</v>
      </c>
      <c r="AC329" s="25">
        <v>0.06</v>
      </c>
      <c r="AD329" s="12">
        <v>3320.61</v>
      </c>
      <c r="AE329" s="25">
        <v>-0.127</v>
      </c>
    </row>
    <row r="330" spans="1:31" x14ac:dyDescent="0.3">
      <c r="A330" t="s">
        <v>1768</v>
      </c>
      <c r="B330" s="2">
        <v>1718</v>
      </c>
      <c r="C330" s="25">
        <v>0.22718857445120338</v>
      </c>
      <c r="D330" s="2"/>
      <c r="E330" s="2">
        <v>1587</v>
      </c>
      <c r="F330" s="25">
        <v>0.19680059523809523</v>
      </c>
      <c r="G330" s="12"/>
      <c r="H330" s="2">
        <v>1706</v>
      </c>
      <c r="I330" s="25">
        <v>0.22521452145214521</v>
      </c>
      <c r="J330" s="12"/>
      <c r="K330" s="25">
        <v>-6.9848661233993248E-3</v>
      </c>
      <c r="L330" s="2">
        <v>7075</v>
      </c>
      <c r="M330" s="25">
        <v>0.22264530950058217</v>
      </c>
      <c r="N330" s="2">
        <v>335.15151515151501</v>
      </c>
      <c r="O330" s="2">
        <v>5893</v>
      </c>
      <c r="P330" s="25">
        <v>0.18494805887706744</v>
      </c>
      <c r="Q330" s="12">
        <v>281.21212121212102</v>
      </c>
      <c r="R330" s="2">
        <v>6493</v>
      </c>
      <c r="S330" s="25">
        <v>0.19010393793002489</v>
      </c>
      <c r="T330" s="12">
        <v>303.03030000000001</v>
      </c>
      <c r="U330" s="25">
        <v>-8.2261484098939935E-2</v>
      </c>
      <c r="V330" s="2">
        <v>1731262</v>
      </c>
      <c r="W330" s="25">
        <v>0.20399999999999999</v>
      </c>
      <c r="X330" s="2">
        <v>9268</v>
      </c>
      <c r="Y330" s="2">
        <v>1671174</v>
      </c>
      <c r="Z330" s="25">
        <v>0.191</v>
      </c>
      <c r="AA330" s="12">
        <v>8689.7000000000007</v>
      </c>
      <c r="AB330" s="2">
        <v>1749433</v>
      </c>
      <c r="AC330" s="25">
        <v>0.19500000000000001</v>
      </c>
      <c r="AD330" s="12">
        <v>9023.64</v>
      </c>
      <c r="AE330" s="25">
        <v>0.01</v>
      </c>
    </row>
    <row r="331" spans="1:31" x14ac:dyDescent="0.3">
      <c r="A331" t="s">
        <v>1769</v>
      </c>
      <c r="B331" s="2">
        <v>2337</v>
      </c>
      <c r="C331" s="25">
        <v>0.30904522613065327</v>
      </c>
      <c r="D331" s="2"/>
      <c r="E331" s="2">
        <v>2520</v>
      </c>
      <c r="F331" s="25">
        <v>0.3125</v>
      </c>
      <c r="G331" s="12"/>
      <c r="H331" s="2">
        <v>2261</v>
      </c>
      <c r="I331" s="25">
        <v>0.2984818481848186</v>
      </c>
      <c r="J331" s="12"/>
      <c r="K331" s="25">
        <v>-3.2520325203251987E-2</v>
      </c>
      <c r="L331" s="2">
        <v>9113</v>
      </c>
      <c r="M331" s="25">
        <v>0.28677974635742831</v>
      </c>
      <c r="N331" s="2">
        <v>298.18181818181802</v>
      </c>
      <c r="O331" s="2">
        <v>8729</v>
      </c>
      <c r="P331" s="25">
        <v>0.27395411605937919</v>
      </c>
      <c r="Q331" s="12">
        <v>270.90909090909003</v>
      </c>
      <c r="R331" s="2">
        <v>9855</v>
      </c>
      <c r="S331" s="25">
        <v>0.28853754940711462</v>
      </c>
      <c r="T331" s="12">
        <v>344.84848</v>
      </c>
      <c r="U331" s="25">
        <v>8.1422144189619225E-2</v>
      </c>
      <c r="V331" s="2">
        <v>2897502</v>
      </c>
      <c r="W331" s="25">
        <v>0.34100000000000003</v>
      </c>
      <c r="X331" s="2">
        <v>6882</v>
      </c>
      <c r="Y331" s="2">
        <v>3068075</v>
      </c>
      <c r="Z331" s="25">
        <v>0.35099999999999998</v>
      </c>
      <c r="AA331" s="12">
        <v>8033.94</v>
      </c>
      <c r="AB331" s="2">
        <v>3360858</v>
      </c>
      <c r="AC331" s="25">
        <v>0.374</v>
      </c>
      <c r="AD331" s="12">
        <v>8490.91</v>
      </c>
      <c r="AE331" s="25">
        <v>0.16</v>
      </c>
    </row>
    <row r="332" spans="1:31" x14ac:dyDescent="0.3">
      <c r="A332" t="s">
        <v>1712</v>
      </c>
      <c r="B332" s="2">
        <v>1027</v>
      </c>
      <c r="C332" s="25">
        <v>0.13581063210790795</v>
      </c>
      <c r="D332" s="2"/>
      <c r="E332" s="2">
        <v>1296</v>
      </c>
      <c r="F332" s="25">
        <v>0.16071428571428573</v>
      </c>
      <c r="G332" s="12"/>
      <c r="H332" s="2">
        <v>1300</v>
      </c>
      <c r="I332" s="25">
        <v>0.17161716171617153</v>
      </c>
      <c r="J332" s="12"/>
      <c r="K332" s="25">
        <v>0.26582278481012667</v>
      </c>
      <c r="L332" s="2">
        <v>5539</v>
      </c>
      <c r="M332" s="25">
        <v>0.1743084620952261</v>
      </c>
      <c r="N332" s="2">
        <v>282.42424242424198</v>
      </c>
      <c r="O332" s="2">
        <v>6971</v>
      </c>
      <c r="P332" s="25">
        <v>0.21878040360292503</v>
      </c>
      <c r="Q332" s="12">
        <v>381.21212121212102</v>
      </c>
      <c r="R332" s="2">
        <v>8210</v>
      </c>
      <c r="S332" s="25">
        <v>0.24037476211389255</v>
      </c>
      <c r="T332" s="12">
        <v>378.18182400000001</v>
      </c>
      <c r="U332" s="25">
        <v>0.48221700667990613</v>
      </c>
      <c r="V332" s="2">
        <v>1836758</v>
      </c>
      <c r="W332" s="25">
        <v>0.216</v>
      </c>
      <c r="X332" s="2">
        <v>6324</v>
      </c>
      <c r="Y332" s="2">
        <v>1877866</v>
      </c>
      <c r="Z332" s="25">
        <v>0.215</v>
      </c>
      <c r="AA332" s="12">
        <v>6621.21</v>
      </c>
      <c r="AB332" s="2">
        <v>2020280</v>
      </c>
      <c r="AC332" s="25">
        <v>0.22500000000000001</v>
      </c>
      <c r="AD332" s="12">
        <v>7284.85</v>
      </c>
      <c r="AE332" s="25">
        <v>0.1</v>
      </c>
    </row>
    <row r="333" spans="1:31" x14ac:dyDescent="0.3">
      <c r="A333" t="s">
        <v>1713</v>
      </c>
      <c r="B333" s="2">
        <v>571</v>
      </c>
      <c r="C333" s="25">
        <v>7.5509124570219521E-2</v>
      </c>
      <c r="D333" s="2"/>
      <c r="E333" s="2">
        <v>566</v>
      </c>
      <c r="F333" s="25">
        <v>7.0188492063492064E-2</v>
      </c>
      <c r="G333" s="12"/>
      <c r="H333" s="2">
        <v>568</v>
      </c>
      <c r="I333" s="25">
        <v>7.498349834983499E-2</v>
      </c>
      <c r="J333" s="12"/>
      <c r="K333" s="25">
        <v>-5.2539404553415547E-3</v>
      </c>
      <c r="L333" s="2">
        <v>2268</v>
      </c>
      <c r="M333" s="25">
        <v>7.1372376246971084E-2</v>
      </c>
      <c r="N333" s="2">
        <v>222.42424242424201</v>
      </c>
      <c r="O333" s="2">
        <v>2462</v>
      </c>
      <c r="P333" s="25">
        <v>7.7268304930483631E-2</v>
      </c>
      <c r="Q333" s="12">
        <v>245.45454545454501</v>
      </c>
      <c r="R333" s="2">
        <v>3111</v>
      </c>
      <c r="S333" s="25">
        <v>9.1084760649978044E-2</v>
      </c>
      <c r="T333" s="12">
        <v>267.27273600000001</v>
      </c>
      <c r="U333" s="25">
        <v>0.37169312169312169</v>
      </c>
      <c r="V333" s="2">
        <v>618864</v>
      </c>
      <c r="W333" s="25">
        <v>7.2999999999999995E-2</v>
      </c>
      <c r="X333" s="2">
        <v>3878</v>
      </c>
      <c r="Y333" s="2">
        <v>632147</v>
      </c>
      <c r="Z333" s="25">
        <v>7.1999999999999995E-2</v>
      </c>
      <c r="AA333" s="12">
        <v>3690.3</v>
      </c>
      <c r="AB333" s="2">
        <v>691242</v>
      </c>
      <c r="AC333" s="25">
        <v>7.6999999999999999E-2</v>
      </c>
      <c r="AD333" s="12">
        <v>4400</v>
      </c>
      <c r="AE333" s="25">
        <v>0.11700000000000001</v>
      </c>
    </row>
    <row r="334" spans="1:31" x14ac:dyDescent="0.3">
      <c r="A334" t="s">
        <v>1770</v>
      </c>
      <c r="B334" s="2">
        <v>351</v>
      </c>
      <c r="C334" s="25">
        <v>4.6416291986247027E-2</v>
      </c>
      <c r="D334" s="2"/>
      <c r="E334" s="2">
        <v>255</v>
      </c>
      <c r="F334" s="25">
        <v>3.1622023809523808E-2</v>
      </c>
      <c r="G334" s="12"/>
      <c r="H334" s="2">
        <v>248</v>
      </c>
      <c r="I334" s="25">
        <v>3.2739273927392738E-2</v>
      </c>
      <c r="J334" s="12"/>
      <c r="K334" s="25">
        <v>-0.29344729344729348</v>
      </c>
      <c r="L334" s="2">
        <v>1499</v>
      </c>
      <c r="M334" s="25">
        <v>4.7172483242596847E-2</v>
      </c>
      <c r="N334" s="2">
        <v>193.333333333333</v>
      </c>
      <c r="O334" s="2">
        <v>1460</v>
      </c>
      <c r="P334" s="25">
        <v>4.5821171892163323E-2</v>
      </c>
      <c r="Q334" s="12">
        <v>200</v>
      </c>
      <c r="R334" s="2">
        <v>1576</v>
      </c>
      <c r="S334" s="25">
        <v>4.6142585273020058E-2</v>
      </c>
      <c r="T334" s="12">
        <v>231.515152</v>
      </c>
      <c r="U334" s="25">
        <v>5.1367578385590397E-2</v>
      </c>
      <c r="V334" s="2">
        <v>326105</v>
      </c>
      <c r="W334" s="25">
        <v>3.7999999999999999E-2</v>
      </c>
      <c r="X334" s="2">
        <v>2448</v>
      </c>
      <c r="Y334" s="2">
        <v>320008</v>
      </c>
      <c r="Z334" s="25">
        <v>3.6999999999999998E-2</v>
      </c>
      <c r="AA334" s="12">
        <v>2620</v>
      </c>
      <c r="AB334" s="2">
        <v>341381</v>
      </c>
      <c r="AC334" s="25">
        <v>3.7999999999999999E-2</v>
      </c>
      <c r="AD334" s="12">
        <v>2855.15</v>
      </c>
      <c r="AE334" s="25">
        <v>4.7E-2</v>
      </c>
    </row>
    <row r="335" spans="1:31" x14ac:dyDescent="0.3">
      <c r="A335" t="s">
        <v>1771</v>
      </c>
      <c r="B335" s="2">
        <v>75</v>
      </c>
      <c r="C335" s="25">
        <v>9.9180111081724372E-3</v>
      </c>
      <c r="D335" s="2"/>
      <c r="E335" s="2">
        <v>18</v>
      </c>
      <c r="F335" s="25">
        <v>2.2321428571428583E-3</v>
      </c>
      <c r="G335" s="12"/>
      <c r="H335" s="2">
        <v>74</v>
      </c>
      <c r="I335" s="25">
        <v>9.7689768976897684E-3</v>
      </c>
      <c r="J335" s="12"/>
      <c r="K335" s="25">
        <v>-1.3333333333333308E-2</v>
      </c>
      <c r="L335" s="2">
        <v>394</v>
      </c>
      <c r="M335" s="25">
        <v>1.2398904868300972E-2</v>
      </c>
      <c r="N335" s="2">
        <v>103.636363636363</v>
      </c>
      <c r="O335" s="2">
        <v>381</v>
      </c>
      <c r="P335" s="25">
        <v>1.1957442801996046E-2</v>
      </c>
      <c r="Q335" s="12">
        <v>97.575757575757606</v>
      </c>
      <c r="R335" s="2">
        <v>407</v>
      </c>
      <c r="S335" s="25">
        <v>1.1916264090177134E-2</v>
      </c>
      <c r="T335" s="12">
        <v>100.606064</v>
      </c>
      <c r="U335" s="25">
        <v>3.2994923857868022E-2</v>
      </c>
      <c r="V335" s="2">
        <v>67042</v>
      </c>
      <c r="W335" s="25">
        <v>8.0000000000000002E-3</v>
      </c>
      <c r="X335" s="2">
        <v>1208</v>
      </c>
      <c r="Y335" s="2">
        <v>64081</v>
      </c>
      <c r="Z335" s="25">
        <v>7.0000000000000001E-3</v>
      </c>
      <c r="AA335" s="12">
        <v>1136.3599999999999</v>
      </c>
      <c r="AB335" s="2">
        <v>61360</v>
      </c>
      <c r="AC335" s="25">
        <v>7.0000000000000001E-3</v>
      </c>
      <c r="AD335" s="12">
        <v>1074.55</v>
      </c>
      <c r="AE335" s="25">
        <v>-8.5000000000000006E-2</v>
      </c>
    </row>
    <row r="336" spans="1:31" x14ac:dyDescent="0.3">
      <c r="A336" t="s">
        <v>1772</v>
      </c>
      <c r="B336" s="2">
        <v>43</v>
      </c>
      <c r="C336" s="25">
        <v>5.6863263686855329E-3</v>
      </c>
      <c r="D336" s="2"/>
      <c r="E336" s="2">
        <v>28</v>
      </c>
      <c r="F336" s="25">
        <v>3.472222222222222E-3</v>
      </c>
      <c r="G336" s="12"/>
      <c r="H336" s="2">
        <v>35</v>
      </c>
      <c r="I336" s="25">
        <v>4.6204620462046205E-3</v>
      </c>
      <c r="J336" s="12"/>
      <c r="K336" s="25">
        <v>-0.18604651162790697</v>
      </c>
      <c r="L336" s="2">
        <v>189</v>
      </c>
      <c r="M336" s="25">
        <v>5.9476980205809236E-3</v>
      </c>
      <c r="N336" s="2">
        <v>72.727272727272705</v>
      </c>
      <c r="O336" s="2">
        <v>223</v>
      </c>
      <c r="P336" s="25">
        <v>6.9987132410633023E-3</v>
      </c>
      <c r="Q336" s="12">
        <v>69.696969696969703</v>
      </c>
      <c r="R336" s="2">
        <v>152</v>
      </c>
      <c r="S336" s="25">
        <v>4.4503001024740153E-3</v>
      </c>
      <c r="T336" s="12">
        <v>49.0909081</v>
      </c>
      <c r="U336" s="25">
        <v>-0.19576719576719576</v>
      </c>
      <c r="V336" s="2">
        <v>53371</v>
      </c>
      <c r="W336" s="25">
        <v>6.0000000000000001E-3</v>
      </c>
      <c r="X336" s="2">
        <v>933</v>
      </c>
      <c r="Y336" s="2">
        <v>52397</v>
      </c>
      <c r="Z336" s="25">
        <v>6.0000000000000001E-3</v>
      </c>
      <c r="AA336" s="12">
        <v>989.7</v>
      </c>
      <c r="AB336" s="2">
        <v>54002</v>
      </c>
      <c r="AC336" s="25">
        <v>6.0000000000000001E-3</v>
      </c>
      <c r="AD336" s="12">
        <v>1342.42</v>
      </c>
      <c r="AE336" s="25">
        <v>1.2E-2</v>
      </c>
    </row>
    <row r="337" spans="1:31" x14ac:dyDescent="0.3">
      <c r="A337" t="s">
        <v>1773</v>
      </c>
      <c r="B337" s="2">
        <v>233</v>
      </c>
      <c r="C337" s="25">
        <v>3.0811954509389051E-2</v>
      </c>
      <c r="D337" s="2"/>
      <c r="E337" s="2">
        <v>209</v>
      </c>
      <c r="F337" s="25">
        <v>2.5917658730158732E-2</v>
      </c>
      <c r="G337" s="12"/>
      <c r="H337" s="2">
        <v>139</v>
      </c>
      <c r="I337" s="25">
        <v>1.8349834983498341E-2</v>
      </c>
      <c r="J337" s="12"/>
      <c r="K337" s="25">
        <v>-0.40343347639484983</v>
      </c>
      <c r="L337" s="2">
        <v>916</v>
      </c>
      <c r="M337" s="25">
        <v>2.8825880353714951E-2</v>
      </c>
      <c r="N337" s="2">
        <v>136.363636363636</v>
      </c>
      <c r="O337" s="2">
        <v>856</v>
      </c>
      <c r="P337" s="25">
        <v>2.6865015849103977E-2</v>
      </c>
      <c r="Q337" s="12">
        <v>166.06060606060601</v>
      </c>
      <c r="R337" s="2">
        <v>1017</v>
      </c>
      <c r="S337" s="25">
        <v>2.9776021080368906E-2</v>
      </c>
      <c r="T337" s="12">
        <v>198.18182400000001</v>
      </c>
      <c r="U337" s="25">
        <v>0.11026200873362445</v>
      </c>
      <c r="V337" s="2">
        <v>205692</v>
      </c>
      <c r="W337" s="25">
        <v>2.4E-2</v>
      </c>
      <c r="X337" s="2">
        <v>1907</v>
      </c>
      <c r="Y337" s="2">
        <v>203530</v>
      </c>
      <c r="Z337" s="25">
        <v>2.3E-2</v>
      </c>
      <c r="AA337" s="12">
        <v>1933.94</v>
      </c>
      <c r="AB337" s="2">
        <v>226019</v>
      </c>
      <c r="AC337" s="25">
        <v>2.5000000000000001E-2</v>
      </c>
      <c r="AD337" s="12">
        <v>2113.33</v>
      </c>
      <c r="AE337" s="25">
        <v>9.9000000000000005E-2</v>
      </c>
    </row>
    <row r="338" spans="1:31" x14ac:dyDescent="0.3">
      <c r="A338" t="s">
        <v>1774</v>
      </c>
      <c r="B338" s="2">
        <v>220</v>
      </c>
      <c r="C338" s="25">
        <v>2.9092832583972494E-2</v>
      </c>
      <c r="D338" s="2"/>
      <c r="E338" s="2">
        <v>311</v>
      </c>
      <c r="F338" s="25">
        <v>3.8566468253968256E-2</v>
      </c>
      <c r="G338" s="12"/>
      <c r="H338" s="2">
        <v>320</v>
      </c>
      <c r="I338" s="25">
        <v>4.2244224422442245E-2</v>
      </c>
      <c r="J338" s="12"/>
      <c r="K338" s="25">
        <v>0.45454545454545459</v>
      </c>
      <c r="L338" s="2">
        <v>769</v>
      </c>
      <c r="M338" s="25">
        <v>2.4199893004374234E-2</v>
      </c>
      <c r="N338" s="2">
        <v>107.272727272727</v>
      </c>
      <c r="O338" s="2">
        <v>1002</v>
      </c>
      <c r="P338" s="25">
        <v>3.1447133038320307E-2</v>
      </c>
      <c r="Q338" s="12">
        <v>144.24242424242399</v>
      </c>
      <c r="R338" s="2">
        <v>1535</v>
      </c>
      <c r="S338" s="25">
        <v>4.4942175376957987E-2</v>
      </c>
      <c r="T338" s="12">
        <v>197.57576</v>
      </c>
      <c r="U338" s="25">
        <v>0.99609882964889462</v>
      </c>
      <c r="V338" s="2">
        <v>292759</v>
      </c>
      <c r="W338" s="25">
        <v>3.4000000000000002E-2</v>
      </c>
      <c r="X338" s="2">
        <v>2608</v>
      </c>
      <c r="Y338" s="2">
        <v>312139</v>
      </c>
      <c r="Z338" s="25">
        <v>3.5999999999999997E-2</v>
      </c>
      <c r="AA338" s="12">
        <v>2338.1799999999998</v>
      </c>
      <c r="AB338" s="2">
        <v>349861</v>
      </c>
      <c r="AC338" s="25">
        <v>3.9E-2</v>
      </c>
      <c r="AD338" s="12">
        <v>3021.82</v>
      </c>
      <c r="AE338" s="25">
        <v>0.19500000000000001</v>
      </c>
    </row>
    <row r="339" spans="1:31" x14ac:dyDescent="0.3">
      <c r="A339" t="s">
        <v>1714</v>
      </c>
      <c r="B339" s="2">
        <v>456</v>
      </c>
      <c r="C339" s="25">
        <v>6.030150753768844E-2</v>
      </c>
      <c r="D339" s="2"/>
      <c r="E339" s="2">
        <v>730</v>
      </c>
      <c r="F339" s="25">
        <v>9.052579365079369E-2</v>
      </c>
      <c r="G339" s="12"/>
      <c r="H339" s="2">
        <v>732</v>
      </c>
      <c r="I339" s="25">
        <v>9.6633663366336636E-2</v>
      </c>
      <c r="J339" s="12"/>
      <c r="K339" s="25">
        <v>0.60526315789473695</v>
      </c>
      <c r="L339" s="2">
        <v>3271</v>
      </c>
      <c r="M339" s="25">
        <v>0.10293608584825503</v>
      </c>
      <c r="N339" s="2">
        <v>220</v>
      </c>
      <c r="O339" s="2">
        <v>4509</v>
      </c>
      <c r="P339" s="25">
        <v>0.14151209867244138</v>
      </c>
      <c r="Q339" s="12">
        <v>287.87878787878702</v>
      </c>
      <c r="R339" s="2">
        <v>5099</v>
      </c>
      <c r="S339" s="25">
        <v>0.1492900014639145</v>
      </c>
      <c r="T339" s="12">
        <v>296.36364700000001</v>
      </c>
      <c r="U339" s="25">
        <v>0.55885050443289519</v>
      </c>
      <c r="V339" s="2">
        <v>1217894</v>
      </c>
      <c r="W339" s="25">
        <v>0.14299999999999999</v>
      </c>
      <c r="X339" s="2">
        <v>4450</v>
      </c>
      <c r="Y339" s="2">
        <v>1245719</v>
      </c>
      <c r="Z339" s="25">
        <v>0.14299999999999999</v>
      </c>
      <c r="AA339" s="12">
        <v>4569.09</v>
      </c>
      <c r="AB339" s="2">
        <v>1329038</v>
      </c>
      <c r="AC339" s="25">
        <v>0.14799999999999999</v>
      </c>
      <c r="AD339" s="12">
        <v>5275.76</v>
      </c>
      <c r="AE339" s="25">
        <v>9.0999999999999998E-2</v>
      </c>
    </row>
    <row r="340" spans="1:31" x14ac:dyDescent="0.3">
      <c r="A340" t="s">
        <v>1770</v>
      </c>
      <c r="B340" s="2">
        <v>286</v>
      </c>
      <c r="C340" s="25">
        <v>3.7820682359164227E-2</v>
      </c>
      <c r="D340" s="2"/>
      <c r="E340" s="2">
        <v>435</v>
      </c>
      <c r="F340" s="25">
        <v>5.3943452380952384E-2</v>
      </c>
      <c r="G340" s="12"/>
      <c r="H340" s="2">
        <v>418</v>
      </c>
      <c r="I340" s="25">
        <v>5.5181518151815184E-2</v>
      </c>
      <c r="J340" s="12"/>
      <c r="K340" s="25">
        <v>0.46153846153846145</v>
      </c>
      <c r="L340" s="2">
        <v>1900</v>
      </c>
      <c r="M340" s="25">
        <v>5.9791673222771187E-2</v>
      </c>
      <c r="N340" s="2">
        <v>168.48484848484799</v>
      </c>
      <c r="O340" s="2">
        <v>2858</v>
      </c>
      <c r="P340" s="25">
        <v>8.9696513197125197E-2</v>
      </c>
      <c r="Q340" s="12">
        <v>226.666666666666</v>
      </c>
      <c r="R340" s="2">
        <v>3308</v>
      </c>
      <c r="S340" s="25">
        <v>9.6852583809105552E-2</v>
      </c>
      <c r="T340" s="12">
        <v>285.45455900000002</v>
      </c>
      <c r="U340" s="25">
        <v>0.74105263157894741</v>
      </c>
      <c r="V340" s="2">
        <v>711580</v>
      </c>
      <c r="W340" s="25">
        <v>8.4000000000000005E-2</v>
      </c>
      <c r="X340" s="2">
        <v>3776</v>
      </c>
      <c r="Y340" s="2">
        <v>662862</v>
      </c>
      <c r="Z340" s="25">
        <v>7.5999999999999998E-2</v>
      </c>
      <c r="AA340" s="12">
        <v>3505.45</v>
      </c>
      <c r="AB340" s="2">
        <v>667869</v>
      </c>
      <c r="AC340" s="25">
        <v>7.3999999999999996E-2</v>
      </c>
      <c r="AD340" s="12">
        <v>3523.64</v>
      </c>
      <c r="AE340" s="25">
        <v>-6.0999999999999999E-2</v>
      </c>
    </row>
    <row r="341" spans="1:31" x14ac:dyDescent="0.3">
      <c r="A341" t="s">
        <v>1771</v>
      </c>
      <c r="B341" s="2">
        <v>53</v>
      </c>
      <c r="C341" s="25">
        <v>7.0087278497751888E-3</v>
      </c>
      <c r="D341" s="2"/>
      <c r="E341" s="2">
        <v>58</v>
      </c>
      <c r="F341" s="25">
        <v>7.1924603174603145E-3</v>
      </c>
      <c r="G341" s="12"/>
      <c r="H341" s="2">
        <v>38</v>
      </c>
      <c r="I341" s="25">
        <v>5.0165016501650169E-3</v>
      </c>
      <c r="J341" s="12"/>
      <c r="K341" s="25">
        <v>-0.28301886792452835</v>
      </c>
      <c r="L341" s="2">
        <v>259</v>
      </c>
      <c r="M341" s="25">
        <v>8.150549139314598E-3</v>
      </c>
      <c r="N341" s="2">
        <v>60</v>
      </c>
      <c r="O341" s="2">
        <v>675</v>
      </c>
      <c r="P341" s="25">
        <v>2.1184445909048111E-2</v>
      </c>
      <c r="Q341" s="12">
        <v>150.90909090909</v>
      </c>
      <c r="R341" s="2">
        <v>549</v>
      </c>
      <c r="S341" s="25">
        <v>1.6073781291172595E-2</v>
      </c>
      <c r="T341" s="12">
        <v>109.696968</v>
      </c>
      <c r="U341" s="25">
        <v>1.1196911196911197</v>
      </c>
      <c r="V341" s="2">
        <v>99899</v>
      </c>
      <c r="W341" s="25">
        <v>1.2E-2</v>
      </c>
      <c r="X341" s="2">
        <v>1423</v>
      </c>
      <c r="Y341" s="2">
        <v>94513</v>
      </c>
      <c r="Z341" s="25">
        <v>1.0999999999999999E-2</v>
      </c>
      <c r="AA341" s="12">
        <v>1476.36</v>
      </c>
      <c r="AB341" s="2">
        <v>88070</v>
      </c>
      <c r="AC341" s="25">
        <v>0.01</v>
      </c>
      <c r="AD341" s="12">
        <v>1622.42</v>
      </c>
      <c r="AE341" s="25">
        <v>-0.11799999999999999</v>
      </c>
    </row>
    <row r="342" spans="1:31" x14ac:dyDescent="0.3">
      <c r="A342" t="s">
        <v>1772</v>
      </c>
      <c r="B342" s="2">
        <v>56</v>
      </c>
      <c r="C342" s="25">
        <v>7.4054482941020893E-3</v>
      </c>
      <c r="D342" s="2"/>
      <c r="E342" s="2">
        <v>66</v>
      </c>
      <c r="F342" s="25">
        <v>8.1845238095238099E-3</v>
      </c>
      <c r="G342" s="12"/>
      <c r="H342" s="2">
        <v>155</v>
      </c>
      <c r="I342" s="25">
        <v>2.0462046204620461E-2</v>
      </c>
      <c r="J342" s="12"/>
      <c r="K342" s="25">
        <v>1.7678571428571428</v>
      </c>
      <c r="L342" s="2">
        <v>329</v>
      </c>
      <c r="M342" s="25">
        <v>1.0353400258048274E-2</v>
      </c>
      <c r="N342" s="2">
        <v>76.363636363636303</v>
      </c>
      <c r="O342" s="2">
        <v>481</v>
      </c>
      <c r="P342" s="25">
        <v>1.5095879232966136E-2</v>
      </c>
      <c r="Q342" s="12">
        <v>104.24242424242399</v>
      </c>
      <c r="R342" s="2">
        <v>951</v>
      </c>
      <c r="S342" s="25">
        <v>2.7843653930610453E-2</v>
      </c>
      <c r="T342" s="12">
        <v>162.42424</v>
      </c>
      <c r="U342" s="25">
        <v>1.8905775075987843</v>
      </c>
      <c r="V342" s="2">
        <v>105733</v>
      </c>
      <c r="W342" s="25">
        <v>1.2E-2</v>
      </c>
      <c r="X342" s="2">
        <v>1489</v>
      </c>
      <c r="Y342" s="2">
        <v>94924</v>
      </c>
      <c r="Z342" s="25">
        <v>1.0999999999999999E-2</v>
      </c>
      <c r="AA342" s="12">
        <v>1390.3</v>
      </c>
      <c r="AB342" s="2">
        <v>97091</v>
      </c>
      <c r="AC342" s="25">
        <v>1.0999999999999999E-2</v>
      </c>
      <c r="AD342" s="12">
        <v>1706.06</v>
      </c>
      <c r="AE342" s="25">
        <v>-8.2000000000000003E-2</v>
      </c>
    </row>
    <row r="343" spans="1:31" x14ac:dyDescent="0.3">
      <c r="A343" t="s">
        <v>1773</v>
      </c>
      <c r="B343" s="2">
        <v>177</v>
      </c>
      <c r="C343" s="25">
        <v>2.3406506215286962E-2</v>
      </c>
      <c r="D343" s="2"/>
      <c r="E343" s="2">
        <v>311</v>
      </c>
      <c r="F343" s="25">
        <v>3.856646825396827E-2</v>
      </c>
      <c r="G343" s="12"/>
      <c r="H343" s="2">
        <v>225</v>
      </c>
      <c r="I343" s="25">
        <v>2.9702970297029702E-2</v>
      </c>
      <c r="J343" s="12"/>
      <c r="K343" s="25">
        <v>0.27118644067796605</v>
      </c>
      <c r="L343" s="2">
        <v>1312</v>
      </c>
      <c r="M343" s="25">
        <v>4.1287723825408316E-2</v>
      </c>
      <c r="N343" s="2">
        <v>144.84848484848399</v>
      </c>
      <c r="O343" s="2">
        <v>1702</v>
      </c>
      <c r="P343" s="25">
        <v>5.3416188055110947E-2</v>
      </c>
      <c r="Q343" s="12">
        <v>173.939393939393</v>
      </c>
      <c r="R343" s="2">
        <v>1808</v>
      </c>
      <c r="S343" s="25">
        <v>5.2935148587322498E-2</v>
      </c>
      <c r="T343" s="12">
        <v>202.42424</v>
      </c>
      <c r="U343" s="25">
        <v>0.37804878048780488</v>
      </c>
      <c r="V343" s="2">
        <v>505948</v>
      </c>
      <c r="W343" s="25">
        <v>0.06</v>
      </c>
      <c r="X343" s="2">
        <v>3101</v>
      </c>
      <c r="Y343" s="2">
        <v>473425</v>
      </c>
      <c r="Z343" s="25">
        <v>5.3999999999999999E-2</v>
      </c>
      <c r="AA343" s="12">
        <v>2896.36</v>
      </c>
      <c r="AB343" s="2">
        <v>482708</v>
      </c>
      <c r="AC343" s="25">
        <v>5.3999999999999999E-2</v>
      </c>
      <c r="AD343" s="12">
        <v>3160</v>
      </c>
      <c r="AE343" s="25">
        <v>-4.5999999999999999E-2</v>
      </c>
    </row>
    <row r="344" spans="1:31" x14ac:dyDescent="0.3">
      <c r="A344" t="s">
        <v>1774</v>
      </c>
      <c r="B344" s="2">
        <v>170</v>
      </c>
      <c r="C344" s="25">
        <v>2.2480825178524198E-2</v>
      </c>
      <c r="D344" s="2"/>
      <c r="E344" s="2">
        <v>295</v>
      </c>
      <c r="F344" s="25">
        <v>3.6582341269841272E-2</v>
      </c>
      <c r="G344" s="12"/>
      <c r="H344" s="2">
        <v>314</v>
      </c>
      <c r="I344" s="25">
        <v>4.1452145214521452E-2</v>
      </c>
      <c r="J344" s="12"/>
      <c r="K344" s="25">
        <v>0.84705882352941186</v>
      </c>
      <c r="L344" s="2">
        <v>1371</v>
      </c>
      <c r="M344" s="25">
        <v>4.3144412625483838E-2</v>
      </c>
      <c r="N344" s="2">
        <v>130.90909090909</v>
      </c>
      <c r="O344" s="2">
        <v>1651</v>
      </c>
      <c r="P344" s="25">
        <v>5.18155854753162E-2</v>
      </c>
      <c r="Q344" s="12">
        <v>150.30303030303</v>
      </c>
      <c r="R344" s="2">
        <v>1791</v>
      </c>
      <c r="S344" s="25">
        <v>5.2437417654808957E-2</v>
      </c>
      <c r="T344" s="12">
        <v>200</v>
      </c>
      <c r="U344" s="25">
        <v>0.30634573304157547</v>
      </c>
      <c r="V344" s="2">
        <v>506314</v>
      </c>
      <c r="W344" s="25">
        <v>0.06</v>
      </c>
      <c r="X344" s="2">
        <v>2615</v>
      </c>
      <c r="Y344" s="2">
        <v>582857</v>
      </c>
      <c r="Z344" s="25">
        <v>6.7000000000000004E-2</v>
      </c>
      <c r="AA344" s="12">
        <v>3001.21</v>
      </c>
      <c r="AB344" s="2">
        <v>661169</v>
      </c>
      <c r="AC344" s="25">
        <v>7.3999999999999996E-2</v>
      </c>
      <c r="AD344" s="12">
        <v>4092.73</v>
      </c>
      <c r="AE344" s="25">
        <v>0.30599999999999999</v>
      </c>
    </row>
    <row r="345" spans="1:31" x14ac:dyDescent="0.3">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c r="AA345" s="16"/>
      <c r="AB345" s="16"/>
      <c r="AC345" s="16"/>
      <c r="AD345" s="16"/>
      <c r="AE345" s="16"/>
    </row>
    <row r="346" spans="1:31" x14ac:dyDescent="0.3">
      <c r="A346" s="103" t="s">
        <v>1775</v>
      </c>
      <c r="B346" s="103"/>
      <c r="C346" s="103"/>
      <c r="D346" s="103"/>
      <c r="E346" s="103"/>
      <c r="F346" s="103"/>
      <c r="G346" s="103"/>
      <c r="H346" s="103"/>
      <c r="I346" s="103"/>
      <c r="J346" s="103"/>
      <c r="K346" s="103"/>
      <c r="L346" s="103"/>
      <c r="M346" s="103"/>
      <c r="N346" s="103"/>
      <c r="O346" s="103"/>
      <c r="P346" s="103"/>
      <c r="Q346" s="103"/>
      <c r="R346" s="103"/>
      <c r="S346" s="103"/>
      <c r="T346" s="103"/>
      <c r="U346" s="103"/>
      <c r="V346" s="103"/>
      <c r="W346" s="103"/>
      <c r="X346" s="103"/>
      <c r="Y346" s="103"/>
      <c r="Z346" s="103"/>
      <c r="AA346" s="103"/>
      <c r="AB346" s="103"/>
      <c r="AC346" s="103"/>
      <c r="AD346" s="103"/>
      <c r="AE346" s="103"/>
    </row>
    <row r="347" spans="1:31" x14ac:dyDescent="0.3">
      <c r="B347" s="188"/>
      <c r="C347" s="188"/>
      <c r="D347" s="188"/>
      <c r="E347" s="188"/>
      <c r="F347" s="188"/>
      <c r="G347" s="188"/>
      <c r="H347" s="188"/>
      <c r="I347" s="188"/>
      <c r="J347" s="188"/>
      <c r="L347" s="188" t="s">
        <v>1649</v>
      </c>
      <c r="M347" s="188"/>
      <c r="N347" s="188" t="s">
        <v>1650</v>
      </c>
      <c r="O347" s="188" t="s">
        <v>1649</v>
      </c>
      <c r="P347" s="188"/>
      <c r="Q347" s="188" t="s">
        <v>1650</v>
      </c>
      <c r="R347" s="188" t="s">
        <v>1649</v>
      </c>
      <c r="S347" s="188"/>
      <c r="T347" s="188" t="s">
        <v>1650</v>
      </c>
      <c r="U347" t="s">
        <v>165</v>
      </c>
      <c r="V347" s="188" t="s">
        <v>1649</v>
      </c>
      <c r="W347" s="188"/>
      <c r="X347" s="188" t="s">
        <v>1650</v>
      </c>
      <c r="Y347" s="188" t="s">
        <v>1649</v>
      </c>
      <c r="Z347" s="188"/>
      <c r="AA347" s="188" t="s">
        <v>1650</v>
      </c>
      <c r="AB347" s="188" t="s">
        <v>1649</v>
      </c>
      <c r="AC347" s="188"/>
      <c r="AD347" s="188" t="s">
        <v>1650</v>
      </c>
      <c r="AE347" t="s">
        <v>165</v>
      </c>
    </row>
    <row r="348" spans="1:31" x14ac:dyDescent="0.3">
      <c r="A348" t="s">
        <v>167</v>
      </c>
      <c r="B348" s="2">
        <v>6084</v>
      </c>
      <c r="C348" s="25" t="s">
        <v>2472</v>
      </c>
      <c r="D348" s="2"/>
      <c r="E348" s="2">
        <v>5802</v>
      </c>
      <c r="F348" s="25" t="s">
        <v>2472</v>
      </c>
      <c r="G348" s="12"/>
      <c r="H348" s="2">
        <v>5087</v>
      </c>
      <c r="I348" s="25" t="s">
        <v>2472</v>
      </c>
      <c r="J348" s="12"/>
      <c r="K348" s="25">
        <v>-0.16387245233399084</v>
      </c>
      <c r="L348" s="2">
        <v>24375</v>
      </c>
      <c r="M348" s="25" t="s">
        <v>165</v>
      </c>
      <c r="N348" s="2">
        <v>453.33333333333297</v>
      </c>
      <c r="O348" s="2">
        <v>23741</v>
      </c>
      <c r="P348" s="25" t="s">
        <v>165</v>
      </c>
      <c r="Q348" s="12">
        <v>425.45454545454498</v>
      </c>
      <c r="R348" s="2">
        <v>23640</v>
      </c>
      <c r="S348" s="25" t="s">
        <v>165</v>
      </c>
      <c r="T348" s="12">
        <v>475.75756799999999</v>
      </c>
      <c r="U348" s="25">
        <v>-3.0153846153846153E-2</v>
      </c>
      <c r="V348" s="2">
        <v>5447834</v>
      </c>
      <c r="W348" s="25" t="s">
        <v>165</v>
      </c>
      <c r="X348" s="2">
        <v>10901</v>
      </c>
      <c r="Y348" s="2">
        <v>5653551</v>
      </c>
      <c r="Z348" s="25" t="s">
        <v>165</v>
      </c>
      <c r="AA348" s="12">
        <v>10887.88</v>
      </c>
      <c r="AB348" s="2">
        <v>5369779</v>
      </c>
      <c r="AC348" s="25" t="s">
        <v>165</v>
      </c>
      <c r="AD348" s="12">
        <v>11397.58</v>
      </c>
      <c r="AE348" s="25">
        <v>-1.4E-2</v>
      </c>
    </row>
    <row r="349" spans="1:31" x14ac:dyDescent="0.3">
      <c r="A349" t="s">
        <v>1747</v>
      </c>
      <c r="B349" s="2">
        <v>746</v>
      </c>
      <c r="C349" s="25">
        <v>0.12261669953977647</v>
      </c>
      <c r="D349" s="2"/>
      <c r="E349" s="2">
        <v>870</v>
      </c>
      <c r="F349" s="25">
        <v>0.14994829369183041</v>
      </c>
      <c r="G349" s="12"/>
      <c r="H349" s="2">
        <v>411</v>
      </c>
      <c r="I349" s="25">
        <v>8.0794181246314128E-2</v>
      </c>
      <c r="J349" s="12"/>
      <c r="K349" s="25">
        <v>-0.44906166219839139</v>
      </c>
      <c r="L349" s="2">
        <v>3906</v>
      </c>
      <c r="M349" s="25">
        <v>0.16024615384615384</v>
      </c>
      <c r="N349" s="2">
        <v>256.36363636363598</v>
      </c>
      <c r="O349" s="2">
        <v>4343</v>
      </c>
      <c r="P349" s="25">
        <v>0.182932479676509</v>
      </c>
      <c r="Q349" s="12">
        <v>237.575757575757</v>
      </c>
      <c r="R349" s="2">
        <v>2824</v>
      </c>
      <c r="S349" s="25">
        <v>0.1194585448392555</v>
      </c>
      <c r="T349" s="12">
        <v>245.454544</v>
      </c>
      <c r="U349" s="25">
        <v>-0.27700972862263185</v>
      </c>
      <c r="V349" s="2">
        <v>448655</v>
      </c>
      <c r="W349" s="25">
        <v>8.2000000000000003E-2</v>
      </c>
      <c r="X349" s="2">
        <v>3170</v>
      </c>
      <c r="Y349" s="2">
        <v>585450</v>
      </c>
      <c r="Z349" s="25">
        <v>0.104</v>
      </c>
      <c r="AA349" s="12">
        <v>3298.79</v>
      </c>
      <c r="AB349" s="2">
        <v>404316</v>
      </c>
      <c r="AC349" s="25">
        <v>7.4999999999999997E-2</v>
      </c>
      <c r="AD349" s="12">
        <v>3177.58</v>
      </c>
      <c r="AE349" s="25">
        <v>-9.9000000000000005E-2</v>
      </c>
    </row>
    <row r="350" spans="1:31" x14ac:dyDescent="0.3">
      <c r="A350" t="s">
        <v>1711</v>
      </c>
      <c r="B350" s="2">
        <v>489</v>
      </c>
      <c r="C350" s="25">
        <v>8.0374753451676523E-2</v>
      </c>
      <c r="D350" s="2"/>
      <c r="E350" s="2">
        <v>376</v>
      </c>
      <c r="F350" s="25">
        <v>6.4805239572561152E-2</v>
      </c>
      <c r="G350" s="12"/>
      <c r="H350" s="2">
        <v>169</v>
      </c>
      <c r="I350" s="25">
        <v>3.3221938274031845E-2</v>
      </c>
      <c r="J350" s="12"/>
      <c r="K350" s="25">
        <v>-0.65439672801635984</v>
      </c>
      <c r="L350" s="2">
        <v>2138</v>
      </c>
      <c r="M350" s="25">
        <v>8.7712820512820519E-2</v>
      </c>
      <c r="N350" s="2">
        <v>220</v>
      </c>
      <c r="O350" s="2">
        <v>1552</v>
      </c>
      <c r="P350" s="25">
        <v>6.5372141021860911E-2</v>
      </c>
      <c r="Q350" s="12">
        <v>153.333333333333</v>
      </c>
      <c r="R350" s="2">
        <v>1102</v>
      </c>
      <c r="S350" s="25">
        <v>4.6615905245346867E-2</v>
      </c>
      <c r="T350" s="12">
        <v>155.15152</v>
      </c>
      <c r="U350" s="25">
        <v>-0.48456501403180541</v>
      </c>
      <c r="V350" s="2">
        <v>205249</v>
      </c>
      <c r="W350" s="25">
        <v>3.7999999999999999E-2</v>
      </c>
      <c r="X350" s="2">
        <v>2005</v>
      </c>
      <c r="Y350" s="2">
        <v>264969</v>
      </c>
      <c r="Z350" s="25">
        <v>4.7E-2</v>
      </c>
      <c r="AA350" s="12">
        <v>2109.09</v>
      </c>
      <c r="AB350" s="2">
        <v>180423</v>
      </c>
      <c r="AC350" s="25">
        <v>3.4000000000000002E-2</v>
      </c>
      <c r="AD350" s="12">
        <v>1935.76</v>
      </c>
      <c r="AE350" s="25">
        <v>-0.121</v>
      </c>
    </row>
    <row r="351" spans="1:31" x14ac:dyDescent="0.3">
      <c r="A351" t="s">
        <v>1765</v>
      </c>
      <c r="B351" s="2">
        <v>401</v>
      </c>
      <c r="C351" s="25">
        <v>6.5910585141354366E-2</v>
      </c>
      <c r="D351" s="2"/>
      <c r="E351" s="2">
        <v>316</v>
      </c>
      <c r="F351" s="25">
        <v>5.4463977938641848E-2</v>
      </c>
      <c r="G351" s="12"/>
      <c r="H351" s="2">
        <v>111</v>
      </c>
      <c r="I351" s="25">
        <v>2.1820326321997249E-2</v>
      </c>
      <c r="J351" s="12"/>
      <c r="K351" s="25">
        <v>-0.72319201995012472</v>
      </c>
      <c r="L351" s="2">
        <v>1833</v>
      </c>
      <c r="M351" s="25">
        <v>7.5200000000000003E-2</v>
      </c>
      <c r="N351" s="2">
        <v>201.81818181818099</v>
      </c>
      <c r="O351" s="2">
        <v>1235</v>
      </c>
      <c r="P351" s="25">
        <v>5.2019712733246286E-2</v>
      </c>
      <c r="Q351" s="12">
        <v>142.42424242424201</v>
      </c>
      <c r="R351" s="2">
        <v>881</v>
      </c>
      <c r="S351" s="25">
        <v>3.7267343485617596E-2</v>
      </c>
      <c r="T351" s="12">
        <v>146.060608</v>
      </c>
      <c r="U351" s="25">
        <v>-0.51936715766503005</v>
      </c>
      <c r="V351" s="2">
        <v>146780</v>
      </c>
      <c r="W351" s="25">
        <v>2.7E-2</v>
      </c>
      <c r="X351" s="2">
        <v>1648</v>
      </c>
      <c r="Y351" s="2">
        <v>184957</v>
      </c>
      <c r="Z351" s="25">
        <v>3.3000000000000002E-2</v>
      </c>
      <c r="AA351" s="12">
        <v>1548.48</v>
      </c>
      <c r="AB351" s="2">
        <v>108272</v>
      </c>
      <c r="AC351" s="25">
        <v>0.02</v>
      </c>
      <c r="AD351" s="12">
        <v>1653.94</v>
      </c>
      <c r="AE351" s="25">
        <v>-0.26200000000000001</v>
      </c>
    </row>
    <row r="352" spans="1:31" x14ac:dyDescent="0.3">
      <c r="A352" t="s">
        <v>1766</v>
      </c>
      <c r="B352" s="2">
        <v>23</v>
      </c>
      <c r="C352" s="25">
        <v>3.7804076265614728E-3</v>
      </c>
      <c r="D352" s="2"/>
      <c r="E352" s="2">
        <v>27</v>
      </c>
      <c r="F352" s="25">
        <v>4.6535677352637049E-3</v>
      </c>
      <c r="G352" s="12"/>
      <c r="H352" s="2">
        <v>0</v>
      </c>
      <c r="I352" s="25">
        <v>0</v>
      </c>
      <c r="J352" s="12"/>
      <c r="K352" s="25">
        <v>-1</v>
      </c>
      <c r="L352" s="2">
        <v>178</v>
      </c>
      <c r="M352" s="25">
        <v>7.3025641025641023E-3</v>
      </c>
      <c r="N352" s="2">
        <v>64.242424242424207</v>
      </c>
      <c r="O352" s="2">
        <v>96</v>
      </c>
      <c r="P352" s="25">
        <v>4.043637588981088E-3</v>
      </c>
      <c r="Q352" s="12">
        <v>29.090909090909101</v>
      </c>
      <c r="R352" s="2">
        <v>74</v>
      </c>
      <c r="S352" s="25">
        <v>3.1302876480541453E-3</v>
      </c>
      <c r="T352" s="12">
        <v>46.060607900000001</v>
      </c>
      <c r="U352" s="25">
        <v>-0.5842696629213483</v>
      </c>
      <c r="V352" s="2">
        <v>20957</v>
      </c>
      <c r="W352" s="25">
        <v>4.0000000000000001E-3</v>
      </c>
      <c r="X352" s="2">
        <v>692</v>
      </c>
      <c r="Y352" s="2">
        <v>21523</v>
      </c>
      <c r="Z352" s="25">
        <v>4.0000000000000001E-3</v>
      </c>
      <c r="AA352" s="12">
        <v>636.36</v>
      </c>
      <c r="AB352" s="2">
        <v>11658</v>
      </c>
      <c r="AC352" s="25">
        <v>2E-3</v>
      </c>
      <c r="AD352" s="12">
        <v>509.09</v>
      </c>
      <c r="AE352" s="25">
        <v>-0.44400000000000001</v>
      </c>
    </row>
    <row r="353" spans="1:31" x14ac:dyDescent="0.3">
      <c r="A353" t="s">
        <v>1767</v>
      </c>
      <c r="B353" s="2">
        <v>173</v>
      </c>
      <c r="C353" s="25">
        <v>2.8435239973701513E-2</v>
      </c>
      <c r="D353" s="2"/>
      <c r="E353" s="2">
        <v>153</v>
      </c>
      <c r="F353" s="25">
        <v>2.6370217166494313E-2</v>
      </c>
      <c r="G353" s="12"/>
      <c r="H353" s="2">
        <v>17</v>
      </c>
      <c r="I353" s="25">
        <v>3.3418517790446234E-3</v>
      </c>
      <c r="J353" s="12"/>
      <c r="K353" s="25">
        <v>-0.90173410404624277</v>
      </c>
      <c r="L353" s="2">
        <v>983</v>
      </c>
      <c r="M353" s="25">
        <v>4.0328205128205126E-2</v>
      </c>
      <c r="N353" s="2">
        <v>123.636363636363</v>
      </c>
      <c r="O353" s="2">
        <v>492</v>
      </c>
      <c r="P353" s="25">
        <v>2.0723642643528075E-2</v>
      </c>
      <c r="Q353" s="12">
        <v>85.454545454545396</v>
      </c>
      <c r="R353" s="2">
        <v>387</v>
      </c>
      <c r="S353" s="25">
        <v>1.6370558375634517E-2</v>
      </c>
      <c r="T353" s="12">
        <v>96.969695999999999</v>
      </c>
      <c r="U353" s="25">
        <v>-0.60630722278738558</v>
      </c>
      <c r="V353" s="2">
        <v>58728</v>
      </c>
      <c r="W353" s="25">
        <v>1.0999999999999999E-2</v>
      </c>
      <c r="X353" s="2">
        <v>971</v>
      </c>
      <c r="Y353" s="2">
        <v>67893</v>
      </c>
      <c r="Z353" s="25">
        <v>1.2E-2</v>
      </c>
      <c r="AA353" s="12">
        <v>1020.61</v>
      </c>
      <c r="AB353" s="2">
        <v>38044</v>
      </c>
      <c r="AC353" s="25">
        <v>7.0000000000000001E-3</v>
      </c>
      <c r="AD353" s="12">
        <v>855.15</v>
      </c>
      <c r="AE353" s="25">
        <v>-0.35199999999999998</v>
      </c>
    </row>
    <row r="354" spans="1:31" x14ac:dyDescent="0.3">
      <c r="A354" t="s">
        <v>1768</v>
      </c>
      <c r="B354" s="2">
        <v>205</v>
      </c>
      <c r="C354" s="25">
        <v>3.3694937541091388E-2</v>
      </c>
      <c r="D354" s="2"/>
      <c r="E354" s="2">
        <v>136</v>
      </c>
      <c r="F354" s="25">
        <v>2.3440193036883834E-2</v>
      </c>
      <c r="G354" s="12"/>
      <c r="H354" s="2">
        <v>94</v>
      </c>
      <c r="I354" s="25">
        <v>1.8478474542952626E-2</v>
      </c>
      <c r="J354" s="12"/>
      <c r="K354" s="25">
        <v>-0.54146341463414638</v>
      </c>
      <c r="L354" s="2">
        <v>672</v>
      </c>
      <c r="M354" s="25">
        <v>2.7569230769230769E-2</v>
      </c>
      <c r="N354" s="2">
        <v>124.84848484848401</v>
      </c>
      <c r="O354" s="2">
        <v>647</v>
      </c>
      <c r="P354" s="25">
        <v>2.7252432500737122E-2</v>
      </c>
      <c r="Q354" s="12">
        <v>113.939393939393</v>
      </c>
      <c r="R354" s="2">
        <v>420</v>
      </c>
      <c r="S354" s="25">
        <v>1.7766497461928935E-2</v>
      </c>
      <c r="T354" s="12">
        <v>103.030304</v>
      </c>
      <c r="U354" s="25">
        <v>-0.375</v>
      </c>
      <c r="V354" s="2">
        <v>67095</v>
      </c>
      <c r="W354" s="25">
        <v>1.2E-2</v>
      </c>
      <c r="X354" s="2">
        <v>1055</v>
      </c>
      <c r="Y354" s="2">
        <v>95541</v>
      </c>
      <c r="Z354" s="25">
        <v>1.7000000000000001E-2</v>
      </c>
      <c r="AA354" s="12">
        <v>1300</v>
      </c>
      <c r="AB354" s="2">
        <v>58570</v>
      </c>
      <c r="AC354" s="25">
        <v>1.0999999999999999E-2</v>
      </c>
      <c r="AD354" s="12">
        <v>1293.94</v>
      </c>
      <c r="AE354" s="25">
        <v>-0.127</v>
      </c>
    </row>
    <row r="355" spans="1:31" x14ac:dyDescent="0.3">
      <c r="A355" t="s">
        <v>1769</v>
      </c>
      <c r="B355" s="2">
        <v>88</v>
      </c>
      <c r="C355" s="25">
        <v>1.4464168310322156E-2</v>
      </c>
      <c r="D355" s="2"/>
      <c r="E355" s="2">
        <v>60</v>
      </c>
      <c r="F355" s="25">
        <v>1.0341261633919338E-2</v>
      </c>
      <c r="G355" s="12"/>
      <c r="H355" s="2">
        <v>58</v>
      </c>
      <c r="I355" s="25">
        <v>1.1401611952034598E-2</v>
      </c>
      <c r="J355" s="12"/>
      <c r="K355" s="25">
        <v>-0.34090909090909094</v>
      </c>
      <c r="L355" s="2">
        <v>305</v>
      </c>
      <c r="M355" s="25">
        <v>1.2512820512820513E-2</v>
      </c>
      <c r="N355" s="2">
        <v>90.909090909090907</v>
      </c>
      <c r="O355" s="2">
        <v>317</v>
      </c>
      <c r="P355" s="25">
        <v>1.3352428288614633E-2</v>
      </c>
      <c r="Q355" s="12">
        <v>61.818181818181799</v>
      </c>
      <c r="R355" s="2">
        <v>221</v>
      </c>
      <c r="S355" s="25">
        <v>9.3485617597292726E-3</v>
      </c>
      <c r="T355" s="12">
        <v>60</v>
      </c>
      <c r="U355" s="25">
        <v>-0.27540983606557379</v>
      </c>
      <c r="V355" s="2">
        <v>58469</v>
      </c>
      <c r="W355" s="25">
        <v>1.0999999999999999E-2</v>
      </c>
      <c r="X355" s="2">
        <v>1026</v>
      </c>
      <c r="Y355" s="2">
        <v>80012</v>
      </c>
      <c r="Z355" s="25">
        <v>1.4E-2</v>
      </c>
      <c r="AA355" s="12">
        <v>1329.09</v>
      </c>
      <c r="AB355" s="2">
        <v>72151</v>
      </c>
      <c r="AC355" s="25">
        <v>1.2999999999999999E-2</v>
      </c>
      <c r="AD355" s="12">
        <v>1266.06</v>
      </c>
      <c r="AE355" s="25">
        <v>0.23400000000000001</v>
      </c>
    </row>
    <row r="356" spans="1:31" x14ac:dyDescent="0.3">
      <c r="A356" t="s">
        <v>1712</v>
      </c>
      <c r="B356" s="2">
        <v>257</v>
      </c>
      <c r="C356" s="25">
        <v>4.2241946088099933E-2</v>
      </c>
      <c r="D356" s="2"/>
      <c r="E356" s="2">
        <v>494</v>
      </c>
      <c r="F356" s="25">
        <v>8.5143054119269215E-2</v>
      </c>
      <c r="G356" s="12"/>
      <c r="H356" s="2">
        <v>242</v>
      </c>
      <c r="I356" s="25">
        <v>4.757224297228229E-2</v>
      </c>
      <c r="J356" s="12"/>
      <c r="K356" s="25">
        <v>-5.8365758754863828E-2</v>
      </c>
      <c r="L356" s="2">
        <v>1768</v>
      </c>
      <c r="M356" s="25">
        <v>7.2533333333333339E-2</v>
      </c>
      <c r="N356" s="2">
        <v>220.60606060606</v>
      </c>
      <c r="O356" s="2">
        <v>2791</v>
      </c>
      <c r="P356" s="25">
        <v>0.11756033865464807</v>
      </c>
      <c r="Q356" s="12">
        <v>213.939393939393</v>
      </c>
      <c r="R356" s="2">
        <v>1722</v>
      </c>
      <c r="S356" s="25">
        <v>7.2842639593908631E-2</v>
      </c>
      <c r="T356" s="12">
        <v>207.27271999999999</v>
      </c>
      <c r="U356" s="25">
        <v>-2.6018099547511313E-2</v>
      </c>
      <c r="V356" s="2">
        <v>243406</v>
      </c>
      <c r="W356" s="25">
        <v>4.4999999999999998E-2</v>
      </c>
      <c r="X356" s="2">
        <v>2572</v>
      </c>
      <c r="Y356" s="2">
        <v>320481</v>
      </c>
      <c r="Z356" s="25">
        <v>5.7000000000000002E-2</v>
      </c>
      <c r="AA356" s="12">
        <v>2567.27</v>
      </c>
      <c r="AB356" s="2">
        <v>223893</v>
      </c>
      <c r="AC356" s="25">
        <v>4.2000000000000003E-2</v>
      </c>
      <c r="AD356" s="12">
        <v>2678.79</v>
      </c>
      <c r="AE356" s="25">
        <v>-0.08</v>
      </c>
    </row>
    <row r="357" spans="1:31" x14ac:dyDescent="0.3">
      <c r="A357" t="s">
        <v>1713</v>
      </c>
      <c r="B357" s="2">
        <v>80</v>
      </c>
      <c r="C357" s="25">
        <v>1.3149243918474688E-2</v>
      </c>
      <c r="D357" s="2"/>
      <c r="E357" s="2">
        <v>31</v>
      </c>
      <c r="F357" s="25">
        <v>5.3429851775249884E-3</v>
      </c>
      <c r="G357" s="12"/>
      <c r="H357" s="2">
        <v>54</v>
      </c>
      <c r="I357" s="25">
        <v>1.0615293886377039E-2</v>
      </c>
      <c r="J357" s="12"/>
      <c r="K357" s="25">
        <v>-0.32499999999999996</v>
      </c>
      <c r="L357" s="2">
        <v>443</v>
      </c>
      <c r="M357" s="25">
        <v>1.8174358974358974E-2</v>
      </c>
      <c r="N357" s="2">
        <v>126.06060606060601</v>
      </c>
      <c r="O357" s="2">
        <v>388</v>
      </c>
      <c r="P357" s="25">
        <v>1.6343035255465228E-2</v>
      </c>
      <c r="Q357" s="12">
        <v>103.030303030303</v>
      </c>
      <c r="R357" s="2">
        <v>268</v>
      </c>
      <c r="S357" s="25">
        <v>1.1336717428087987E-2</v>
      </c>
      <c r="T357" s="12">
        <v>84.848489999999998</v>
      </c>
      <c r="U357" s="25">
        <v>-0.39503386004514673</v>
      </c>
      <c r="V357" s="2">
        <v>46478</v>
      </c>
      <c r="W357" s="25">
        <v>8.9999999999999993E-3</v>
      </c>
      <c r="X357" s="2">
        <v>1148</v>
      </c>
      <c r="Y357" s="2">
        <v>67568</v>
      </c>
      <c r="Z357" s="25">
        <v>1.2E-2</v>
      </c>
      <c r="AA357" s="12">
        <v>1167.27</v>
      </c>
      <c r="AB357" s="2">
        <v>44405</v>
      </c>
      <c r="AC357" s="25">
        <v>8.0000000000000002E-3</v>
      </c>
      <c r="AD357" s="12">
        <v>1083.03</v>
      </c>
      <c r="AE357" s="25">
        <v>-4.4999999999999998E-2</v>
      </c>
    </row>
    <row r="358" spans="1:31" x14ac:dyDescent="0.3">
      <c r="A358" t="s">
        <v>1770</v>
      </c>
      <c r="B358" s="2">
        <v>68</v>
      </c>
      <c r="C358" s="25">
        <v>1.1176857330703484E-2</v>
      </c>
      <c r="D358" s="2"/>
      <c r="E358" s="2">
        <v>25</v>
      </c>
      <c r="F358" s="25">
        <v>4.3088590141330575E-3</v>
      </c>
      <c r="G358" s="12"/>
      <c r="H358" s="2">
        <v>54</v>
      </c>
      <c r="I358" s="25">
        <v>1.0615293886377039E-2</v>
      </c>
      <c r="J358" s="12"/>
      <c r="K358" s="25">
        <v>-0.20588235294117652</v>
      </c>
      <c r="L358" s="2">
        <v>423</v>
      </c>
      <c r="M358" s="25">
        <v>1.7353846153846154E-2</v>
      </c>
      <c r="N358" s="2">
        <v>124.84848484848401</v>
      </c>
      <c r="O358" s="2">
        <v>247</v>
      </c>
      <c r="P358" s="25">
        <v>1.0403942546649256E-2</v>
      </c>
      <c r="Q358" s="12">
        <v>74.545454545454504</v>
      </c>
      <c r="R358" s="2">
        <v>232</v>
      </c>
      <c r="S358" s="25">
        <v>9.8138747884940775E-3</v>
      </c>
      <c r="T358" s="12">
        <v>81.818183899999994</v>
      </c>
      <c r="U358" s="25">
        <v>-0.45153664302600471</v>
      </c>
      <c r="V358" s="2">
        <v>36580</v>
      </c>
      <c r="W358" s="25">
        <v>7.0000000000000001E-3</v>
      </c>
      <c r="X358" s="2">
        <v>984</v>
      </c>
      <c r="Y358" s="2">
        <v>51592</v>
      </c>
      <c r="Z358" s="25">
        <v>8.9999999999999993E-3</v>
      </c>
      <c r="AA358" s="12">
        <v>1083.6400000000001</v>
      </c>
      <c r="AB358" s="2">
        <v>30974</v>
      </c>
      <c r="AC358" s="25">
        <v>6.0000000000000001E-3</v>
      </c>
      <c r="AD358" s="12">
        <v>907.88</v>
      </c>
      <c r="AE358" s="25">
        <v>-0.153</v>
      </c>
    </row>
    <row r="359" spans="1:31" x14ac:dyDescent="0.3">
      <c r="A359" t="s">
        <v>1771</v>
      </c>
      <c r="B359" s="2">
        <v>38</v>
      </c>
      <c r="C359" s="25">
        <v>6.2458908612754768E-3</v>
      </c>
      <c r="D359" s="2"/>
      <c r="E359" s="2">
        <v>8</v>
      </c>
      <c r="F359" s="25">
        <v>1.3788348845225785E-3</v>
      </c>
      <c r="G359" s="12"/>
      <c r="H359" s="2">
        <v>0</v>
      </c>
      <c r="I359" s="25">
        <v>0</v>
      </c>
      <c r="J359" s="12"/>
      <c r="K359" s="25">
        <v>-1</v>
      </c>
      <c r="L359" s="2">
        <v>154</v>
      </c>
      <c r="M359" s="25">
        <v>6.3179487179487182E-3</v>
      </c>
      <c r="N359" s="2">
        <v>60</v>
      </c>
      <c r="O359" s="2">
        <v>25</v>
      </c>
      <c r="P359" s="25">
        <v>1.0530306221304916E-3</v>
      </c>
      <c r="Q359" s="12">
        <v>14.545454545454501</v>
      </c>
      <c r="R359" s="2">
        <v>88</v>
      </c>
      <c r="S359" s="25">
        <v>3.7225042301184431E-3</v>
      </c>
      <c r="T359" s="12">
        <v>65.454544100000007</v>
      </c>
      <c r="U359" s="25">
        <v>-0.42857142857142855</v>
      </c>
      <c r="V359" s="2">
        <v>8320</v>
      </c>
      <c r="W359" s="25">
        <v>2E-3</v>
      </c>
      <c r="X359" s="2">
        <v>464</v>
      </c>
      <c r="Y359" s="2">
        <v>10799</v>
      </c>
      <c r="Z359" s="25">
        <v>2E-3</v>
      </c>
      <c r="AA359" s="12">
        <v>521.82000000000005</v>
      </c>
      <c r="AB359" s="2">
        <v>5004</v>
      </c>
      <c r="AC359" s="25">
        <v>1E-3</v>
      </c>
      <c r="AD359" s="12">
        <v>352.12</v>
      </c>
      <c r="AE359" s="25">
        <v>-0.39900000000000002</v>
      </c>
    </row>
    <row r="360" spans="1:31" x14ac:dyDescent="0.3">
      <c r="A360" t="s">
        <v>1772</v>
      </c>
      <c r="B360" s="2">
        <v>2</v>
      </c>
      <c r="C360" s="25">
        <v>3.2873109796186721E-4</v>
      </c>
      <c r="D360" s="2"/>
      <c r="E360" s="2">
        <v>0</v>
      </c>
      <c r="F360" s="25">
        <v>0</v>
      </c>
      <c r="G360" s="12"/>
      <c r="H360" s="2">
        <v>0</v>
      </c>
      <c r="I360" s="25">
        <v>0</v>
      </c>
      <c r="J360" s="12"/>
      <c r="K360" s="25">
        <v>-1</v>
      </c>
      <c r="L360" s="2">
        <v>78</v>
      </c>
      <c r="M360" s="25">
        <v>3.2000000000000002E-3</v>
      </c>
      <c r="N360" s="2">
        <v>56.363636363636303</v>
      </c>
      <c r="O360" s="2">
        <v>83</v>
      </c>
      <c r="P360" s="25">
        <v>3.496061665473232E-3</v>
      </c>
      <c r="Q360" s="12">
        <v>37.5757575757575</v>
      </c>
      <c r="R360" s="2">
        <v>38</v>
      </c>
      <c r="S360" s="25">
        <v>1.6074450084602369E-3</v>
      </c>
      <c r="T360" s="12">
        <v>38.787880000000001</v>
      </c>
      <c r="U360" s="25">
        <v>-0.51282051282051277</v>
      </c>
      <c r="V360" s="2">
        <v>10968</v>
      </c>
      <c r="W360" s="25">
        <v>2E-3</v>
      </c>
      <c r="X360" s="2">
        <v>535</v>
      </c>
      <c r="Y360" s="2">
        <v>14589</v>
      </c>
      <c r="Z360" s="25">
        <v>3.0000000000000001E-3</v>
      </c>
      <c r="AA360" s="12">
        <v>598.79</v>
      </c>
      <c r="AB360" s="2">
        <v>7634</v>
      </c>
      <c r="AC360" s="25">
        <v>1E-3</v>
      </c>
      <c r="AD360" s="12">
        <v>438.18</v>
      </c>
      <c r="AE360" s="25">
        <v>-0.30399999999999999</v>
      </c>
    </row>
    <row r="361" spans="1:31" x14ac:dyDescent="0.3">
      <c r="A361" t="s">
        <v>1773</v>
      </c>
      <c r="B361" s="2">
        <v>28</v>
      </c>
      <c r="C361" s="25">
        <v>4.6022353714661405E-3</v>
      </c>
      <c r="D361" s="2"/>
      <c r="E361" s="2">
        <v>17</v>
      </c>
      <c r="F361" s="25">
        <v>2.9300241296104793E-3</v>
      </c>
      <c r="G361" s="12"/>
      <c r="H361" s="2">
        <v>54</v>
      </c>
      <c r="I361" s="25">
        <v>1.0615293886377039E-2</v>
      </c>
      <c r="J361" s="12"/>
      <c r="K361" s="25">
        <v>0.9285714285714286</v>
      </c>
      <c r="L361" s="2">
        <v>191</v>
      </c>
      <c r="M361" s="25">
        <v>7.8358974358974359E-3</v>
      </c>
      <c r="N361" s="2">
        <v>75.151515151515099</v>
      </c>
      <c r="O361" s="2">
        <v>139</v>
      </c>
      <c r="P361" s="25">
        <v>5.8548502590455333E-3</v>
      </c>
      <c r="Q361" s="12">
        <v>61.212121212121197</v>
      </c>
      <c r="R361" s="2">
        <v>106</v>
      </c>
      <c r="S361" s="25">
        <v>4.4839255499153977E-3</v>
      </c>
      <c r="T361" s="12">
        <v>41.212119999999999</v>
      </c>
      <c r="U361" s="25">
        <v>-0.44502617801047123</v>
      </c>
      <c r="V361" s="2">
        <v>17292</v>
      </c>
      <c r="W361" s="25">
        <v>3.0000000000000001E-3</v>
      </c>
      <c r="X361" s="2">
        <v>599</v>
      </c>
      <c r="Y361" s="2">
        <v>26204</v>
      </c>
      <c r="Z361" s="25">
        <v>5.0000000000000001E-3</v>
      </c>
      <c r="AA361" s="12">
        <v>736.36</v>
      </c>
      <c r="AB361" s="2">
        <v>18336</v>
      </c>
      <c r="AC361" s="25">
        <v>3.0000000000000001E-3</v>
      </c>
      <c r="AD361" s="12">
        <v>675.15</v>
      </c>
      <c r="AE361" s="25">
        <v>0.06</v>
      </c>
    </row>
    <row r="362" spans="1:31" x14ac:dyDescent="0.3">
      <c r="A362" t="s">
        <v>1774</v>
      </c>
      <c r="B362" s="2">
        <v>12</v>
      </c>
      <c r="C362" s="25">
        <v>1.9723865877712033E-3</v>
      </c>
      <c r="D362" s="2"/>
      <c r="E362" s="2">
        <v>6</v>
      </c>
      <c r="F362" s="25">
        <v>1.0341261633919339E-3</v>
      </c>
      <c r="G362" s="12"/>
      <c r="H362" s="2">
        <v>0</v>
      </c>
      <c r="I362" s="25">
        <v>0</v>
      </c>
      <c r="J362" s="12"/>
      <c r="K362" s="25">
        <v>-1</v>
      </c>
      <c r="L362" s="2">
        <v>20</v>
      </c>
      <c r="M362" s="25">
        <v>8.2051282051282047E-4</v>
      </c>
      <c r="N362" s="2">
        <v>14.545454545454501</v>
      </c>
      <c r="O362" s="2">
        <v>141</v>
      </c>
      <c r="P362" s="25">
        <v>5.939092708815972E-3</v>
      </c>
      <c r="Q362" s="12">
        <v>68.484848484848399</v>
      </c>
      <c r="R362" s="2">
        <v>36</v>
      </c>
      <c r="S362" s="25">
        <v>1.5228426395939086E-3</v>
      </c>
      <c r="T362" s="12">
        <v>20</v>
      </c>
      <c r="U362" s="25">
        <v>0.8</v>
      </c>
      <c r="V362" s="2">
        <v>9898</v>
      </c>
      <c r="W362" s="25">
        <v>2E-3</v>
      </c>
      <c r="X362" s="2">
        <v>465</v>
      </c>
      <c r="Y362" s="2">
        <v>15976</v>
      </c>
      <c r="Z362" s="25">
        <v>3.0000000000000001E-3</v>
      </c>
      <c r="AA362" s="12">
        <v>560.61</v>
      </c>
      <c r="AB362" s="2">
        <v>13431</v>
      </c>
      <c r="AC362" s="25">
        <v>3.0000000000000001E-3</v>
      </c>
      <c r="AD362" s="12">
        <v>644.24</v>
      </c>
      <c r="AE362" s="25">
        <v>0.35699999999999998</v>
      </c>
    </row>
    <row r="363" spans="1:31" x14ac:dyDescent="0.3">
      <c r="A363" t="s">
        <v>1714</v>
      </c>
      <c r="B363" s="2">
        <v>177</v>
      </c>
      <c r="C363" s="25">
        <v>2.9092702169625246E-2</v>
      </c>
      <c r="D363" s="2"/>
      <c r="E363" s="2">
        <v>463</v>
      </c>
      <c r="F363" s="25">
        <v>7.9800068941744226E-2</v>
      </c>
      <c r="G363" s="12"/>
      <c r="H363" s="2">
        <v>188</v>
      </c>
      <c r="I363" s="25">
        <v>3.6956949085905251E-2</v>
      </c>
      <c r="J363" s="12"/>
      <c r="K363" s="25">
        <v>6.2146892655367214E-2</v>
      </c>
      <c r="L363" s="2">
        <v>1325</v>
      </c>
      <c r="M363" s="25">
        <v>5.4358974358974362E-2</v>
      </c>
      <c r="N363" s="2">
        <v>170.30303030303</v>
      </c>
      <c r="O363" s="2">
        <v>2403</v>
      </c>
      <c r="P363" s="25">
        <v>0.10121730339918285</v>
      </c>
      <c r="Q363" s="12">
        <v>197.575757575757</v>
      </c>
      <c r="R363" s="2">
        <v>1454</v>
      </c>
      <c r="S363" s="25">
        <v>6.150592216582064E-2</v>
      </c>
      <c r="T363" s="12">
        <v>198.18182400000001</v>
      </c>
      <c r="U363" s="25">
        <v>9.7358490566037736E-2</v>
      </c>
      <c r="V363" s="2">
        <v>196928</v>
      </c>
      <c r="W363" s="25">
        <v>3.5999999999999997E-2</v>
      </c>
      <c r="X363" s="2">
        <v>2186</v>
      </c>
      <c r="Y363" s="2">
        <v>252913</v>
      </c>
      <c r="Z363" s="25">
        <v>4.4999999999999998E-2</v>
      </c>
      <c r="AA363" s="12">
        <v>2213.33</v>
      </c>
      <c r="AB363" s="2">
        <v>179488</v>
      </c>
      <c r="AC363" s="25">
        <v>3.3000000000000002E-2</v>
      </c>
      <c r="AD363" s="12">
        <v>2446.67</v>
      </c>
      <c r="AE363" s="25">
        <v>-8.8999999999999996E-2</v>
      </c>
    </row>
    <row r="364" spans="1:31" x14ac:dyDescent="0.3">
      <c r="A364" t="s">
        <v>1770</v>
      </c>
      <c r="B364" s="2">
        <v>148</v>
      </c>
      <c r="C364" s="25">
        <v>2.4326101249178174E-2</v>
      </c>
      <c r="D364" s="2"/>
      <c r="E364" s="2">
        <v>393</v>
      </c>
      <c r="F364" s="25">
        <v>6.7735263702171658E-2</v>
      </c>
      <c r="G364" s="12"/>
      <c r="H364" s="2">
        <v>161</v>
      </c>
      <c r="I364" s="25">
        <v>3.1649302142716731E-2</v>
      </c>
      <c r="J364" s="12"/>
      <c r="K364" s="25">
        <v>8.783783783783794E-2</v>
      </c>
      <c r="L364" s="2">
        <v>1188</v>
      </c>
      <c r="M364" s="25">
        <v>4.8738461538461536E-2</v>
      </c>
      <c r="N364" s="2">
        <v>167.272727272727</v>
      </c>
      <c r="O364" s="2">
        <v>2109</v>
      </c>
      <c r="P364" s="25">
        <v>8.8833663282928271E-2</v>
      </c>
      <c r="Q364" s="12">
        <v>186.666666666666</v>
      </c>
      <c r="R364" s="2">
        <v>1182</v>
      </c>
      <c r="S364" s="25">
        <v>0.05</v>
      </c>
      <c r="T364" s="12">
        <v>183.03030000000001</v>
      </c>
      <c r="U364" s="25">
        <v>-5.0505050505050509E-3</v>
      </c>
      <c r="V364" s="2">
        <v>171444</v>
      </c>
      <c r="W364" s="25">
        <v>3.1E-2</v>
      </c>
      <c r="X364" s="2">
        <v>2031</v>
      </c>
      <c r="Y364" s="2">
        <v>212800</v>
      </c>
      <c r="Z364" s="25">
        <v>3.7999999999999999E-2</v>
      </c>
      <c r="AA364" s="12">
        <v>2073.94</v>
      </c>
      <c r="AB364" s="2">
        <v>147267</v>
      </c>
      <c r="AC364" s="25">
        <v>2.7E-2</v>
      </c>
      <c r="AD364" s="12">
        <v>2191.52</v>
      </c>
      <c r="AE364" s="25">
        <v>-0.14099999999999999</v>
      </c>
    </row>
    <row r="365" spans="1:31" x14ac:dyDescent="0.3">
      <c r="A365" t="s">
        <v>1771</v>
      </c>
      <c r="B365" s="2">
        <v>54</v>
      </c>
      <c r="C365" s="25">
        <v>8.8757396449704144E-3</v>
      </c>
      <c r="D365" s="2"/>
      <c r="E365" s="2">
        <v>87</v>
      </c>
      <c r="F365" s="25">
        <v>1.4994829369183039E-2</v>
      </c>
      <c r="G365" s="12"/>
      <c r="H365" s="2">
        <v>23</v>
      </c>
      <c r="I365" s="25">
        <v>4.5213288775309609E-3</v>
      </c>
      <c r="J365" s="12"/>
      <c r="K365" s="25">
        <v>-0.57407407407407407</v>
      </c>
      <c r="L365" s="2">
        <v>236</v>
      </c>
      <c r="M365" s="25">
        <v>9.6820512820512822E-3</v>
      </c>
      <c r="N365" s="2">
        <v>68.484848484848399</v>
      </c>
      <c r="O365" s="2">
        <v>314</v>
      </c>
      <c r="P365" s="25">
        <v>1.3226064613958973E-2</v>
      </c>
      <c r="Q365" s="12">
        <v>76.363636363636303</v>
      </c>
      <c r="R365" s="2">
        <v>402</v>
      </c>
      <c r="S365" s="25">
        <v>1.7005076142131981E-2</v>
      </c>
      <c r="T365" s="12">
        <v>124.848488</v>
      </c>
      <c r="U365" s="25">
        <v>0.70338983050847459</v>
      </c>
      <c r="V365" s="2">
        <v>31076</v>
      </c>
      <c r="W365" s="25">
        <v>6.0000000000000001E-3</v>
      </c>
      <c r="X365" s="2">
        <v>816</v>
      </c>
      <c r="Y365" s="2">
        <v>34002</v>
      </c>
      <c r="Z365" s="25">
        <v>6.0000000000000001E-3</v>
      </c>
      <c r="AA365" s="12">
        <v>728.48</v>
      </c>
      <c r="AB365" s="2">
        <v>21820</v>
      </c>
      <c r="AC365" s="25">
        <v>4.0000000000000001E-3</v>
      </c>
      <c r="AD365" s="12">
        <v>785.45</v>
      </c>
      <c r="AE365" s="25">
        <v>-0.29799999999999999</v>
      </c>
    </row>
    <row r="366" spans="1:31" x14ac:dyDescent="0.3">
      <c r="A366" t="s">
        <v>1772</v>
      </c>
      <c r="B366" s="2">
        <v>41</v>
      </c>
      <c r="C366" s="25">
        <v>6.7389875082182775E-3</v>
      </c>
      <c r="D366" s="2"/>
      <c r="E366" s="2">
        <v>106</v>
      </c>
      <c r="F366" s="25">
        <v>1.8269562219924165E-2</v>
      </c>
      <c r="G366" s="12"/>
      <c r="H366" s="2">
        <v>58</v>
      </c>
      <c r="I366" s="25">
        <v>1.1401611952034589E-2</v>
      </c>
      <c r="J366" s="12"/>
      <c r="K366" s="25">
        <v>0.41463414634146334</v>
      </c>
      <c r="L366" s="2">
        <v>377</v>
      </c>
      <c r="M366" s="25">
        <v>1.5466666666666667E-2</v>
      </c>
      <c r="N366" s="2">
        <v>81.212121212121204</v>
      </c>
      <c r="O366" s="2">
        <v>707</v>
      </c>
      <c r="P366" s="25">
        <v>2.9779705993850301E-2</v>
      </c>
      <c r="Q366" s="12">
        <v>124.24242424242399</v>
      </c>
      <c r="R366" s="2">
        <v>386</v>
      </c>
      <c r="S366" s="25">
        <v>1.6328257191201352E-2</v>
      </c>
      <c r="T366" s="12">
        <v>83.030304000000001</v>
      </c>
      <c r="U366" s="25">
        <v>2.3872679045092837E-2</v>
      </c>
      <c r="V366" s="2">
        <v>50829</v>
      </c>
      <c r="W366" s="25">
        <v>8.9999999999999993E-3</v>
      </c>
      <c r="X366" s="2">
        <v>1165</v>
      </c>
      <c r="Y366" s="2">
        <v>62689</v>
      </c>
      <c r="Z366" s="25">
        <v>1.0999999999999999E-2</v>
      </c>
      <c r="AA366" s="12">
        <v>1064.24</v>
      </c>
      <c r="AB366" s="2">
        <v>42640</v>
      </c>
      <c r="AC366" s="25">
        <v>8.0000000000000002E-3</v>
      </c>
      <c r="AD366" s="12">
        <v>1144.24</v>
      </c>
      <c r="AE366" s="25">
        <v>-0.161</v>
      </c>
    </row>
    <row r="367" spans="1:31" x14ac:dyDescent="0.3">
      <c r="A367" t="s">
        <v>1773</v>
      </c>
      <c r="B367" s="2">
        <v>53</v>
      </c>
      <c r="C367" s="25">
        <v>8.7113740959894811E-3</v>
      </c>
      <c r="D367" s="2"/>
      <c r="E367" s="2">
        <v>200</v>
      </c>
      <c r="F367" s="25">
        <v>3.447087211306446E-2</v>
      </c>
      <c r="G367" s="12"/>
      <c r="H367" s="2">
        <v>80</v>
      </c>
      <c r="I367" s="25">
        <v>1.5726361313151169E-2</v>
      </c>
      <c r="J367" s="12"/>
      <c r="K367" s="25">
        <v>0.50943396226415105</v>
      </c>
      <c r="L367" s="2">
        <v>575</v>
      </c>
      <c r="M367" s="25">
        <v>2.3589743589743591E-2</v>
      </c>
      <c r="N367" s="2">
        <v>133.939393939393</v>
      </c>
      <c r="O367" s="2">
        <v>1088</v>
      </c>
      <c r="P367" s="25">
        <v>4.5827892675118991E-2</v>
      </c>
      <c r="Q367" s="12">
        <v>126.666666666666</v>
      </c>
      <c r="R367" s="2">
        <v>394</v>
      </c>
      <c r="S367" s="25">
        <v>1.6666666666666666E-2</v>
      </c>
      <c r="T367" s="12">
        <v>87.272729999999996</v>
      </c>
      <c r="U367" s="25">
        <v>-0.31478260869565217</v>
      </c>
      <c r="V367" s="2">
        <v>89539</v>
      </c>
      <c r="W367" s="25">
        <v>1.6E-2</v>
      </c>
      <c r="X367" s="2">
        <v>1480</v>
      </c>
      <c r="Y367" s="2">
        <v>116109</v>
      </c>
      <c r="Z367" s="25">
        <v>2.1000000000000001E-2</v>
      </c>
      <c r="AA367" s="12">
        <v>1520.61</v>
      </c>
      <c r="AB367" s="2">
        <v>82807</v>
      </c>
      <c r="AC367" s="25">
        <v>1.4999999999999999E-2</v>
      </c>
      <c r="AD367" s="12">
        <v>1404.85</v>
      </c>
      <c r="AE367" s="25">
        <v>-7.4999999999999997E-2</v>
      </c>
    </row>
    <row r="368" spans="1:31" x14ac:dyDescent="0.3">
      <c r="A368" t="s">
        <v>1774</v>
      </c>
      <c r="B368" s="2">
        <v>29</v>
      </c>
      <c r="C368" s="25">
        <v>4.7666009204470746E-3</v>
      </c>
      <c r="D368" s="2"/>
      <c r="E368" s="2">
        <v>70</v>
      </c>
      <c r="F368" s="25">
        <v>1.2064805239572561E-2</v>
      </c>
      <c r="G368" s="12"/>
      <c r="H368" s="2">
        <v>27</v>
      </c>
      <c r="I368" s="25">
        <v>5.3076469431885195E-3</v>
      </c>
      <c r="J368" s="12"/>
      <c r="K368" s="25">
        <v>-6.8965517241379337E-2</v>
      </c>
      <c r="L368" s="2">
        <v>137</v>
      </c>
      <c r="M368" s="25">
        <v>5.6205128205128203E-3</v>
      </c>
      <c r="N368" s="2">
        <v>40</v>
      </c>
      <c r="O368" s="2">
        <v>294</v>
      </c>
      <c r="P368" s="25">
        <v>1.238364011625458E-2</v>
      </c>
      <c r="Q368" s="12">
        <v>81.818181818181799</v>
      </c>
      <c r="R368" s="2">
        <v>272</v>
      </c>
      <c r="S368" s="25">
        <v>1.1505922165820644E-2</v>
      </c>
      <c r="T368" s="12">
        <v>78.181816100000006</v>
      </c>
      <c r="U368" s="25">
        <v>0.98540145985401462</v>
      </c>
      <c r="V368" s="2">
        <v>25484</v>
      </c>
      <c r="W368" s="25">
        <v>5.0000000000000001E-3</v>
      </c>
      <c r="X368" s="2">
        <v>656</v>
      </c>
      <c r="Y368" s="2">
        <v>40113</v>
      </c>
      <c r="Z368" s="25">
        <v>7.0000000000000001E-3</v>
      </c>
      <c r="AA368" s="12">
        <v>857.58</v>
      </c>
      <c r="AB368" s="2">
        <v>32221</v>
      </c>
      <c r="AC368" s="25">
        <v>6.0000000000000001E-3</v>
      </c>
      <c r="AD368" s="12">
        <v>718.18</v>
      </c>
      <c r="AE368" s="25">
        <v>0.26400000000000001</v>
      </c>
    </row>
    <row r="369" spans="1:31" x14ac:dyDescent="0.3">
      <c r="A369" t="s">
        <v>1763</v>
      </c>
      <c r="B369" s="2">
        <v>5338</v>
      </c>
      <c r="C369" s="25">
        <v>0.8773833004602235</v>
      </c>
      <c r="D369" s="2"/>
      <c r="E369" s="2">
        <v>4932</v>
      </c>
      <c r="F369" s="25">
        <v>0.85005170630816962</v>
      </c>
      <c r="G369" s="12"/>
      <c r="H369" s="2">
        <v>4676</v>
      </c>
      <c r="I369" s="25">
        <v>0.9192058187536859</v>
      </c>
      <c r="J369" s="12"/>
      <c r="K369" s="25">
        <v>-0.12401648557512179</v>
      </c>
      <c r="L369" s="2">
        <v>20469</v>
      </c>
      <c r="M369" s="25">
        <v>0.83975384615384618</v>
      </c>
      <c r="N369" s="2">
        <v>456.36363636363598</v>
      </c>
      <c r="O369" s="2">
        <v>19398</v>
      </c>
      <c r="P369" s="25">
        <v>0.81706752032349106</v>
      </c>
      <c r="Q369" s="12">
        <v>375.15151515151501</v>
      </c>
      <c r="R369" s="2">
        <v>20816</v>
      </c>
      <c r="S369" s="25">
        <v>0.88054145516074445</v>
      </c>
      <c r="T369" s="12">
        <v>438.78787199999999</v>
      </c>
      <c r="U369" s="25">
        <v>1.6952464702721187E-2</v>
      </c>
      <c r="V369" s="2">
        <v>4999179</v>
      </c>
      <c r="W369" s="25">
        <v>0.91800000000000004</v>
      </c>
      <c r="X369" s="2">
        <v>11491</v>
      </c>
      <c r="Y369" s="2">
        <v>5068101</v>
      </c>
      <c r="Z369" s="25">
        <v>0.89600000000000002</v>
      </c>
      <c r="AA369" s="12">
        <v>11969.09</v>
      </c>
      <c r="AB369" s="2">
        <v>4965463</v>
      </c>
      <c r="AC369" s="25">
        <v>0.92500000000000004</v>
      </c>
      <c r="AD369" s="12">
        <v>12213.33</v>
      </c>
      <c r="AE369" s="25">
        <v>-7.0000000000000001E-3</v>
      </c>
    </row>
    <row r="370" spans="1:31" x14ac:dyDescent="0.3">
      <c r="A370" t="s">
        <v>1711</v>
      </c>
      <c r="B370" s="2">
        <v>4563</v>
      </c>
      <c r="C370" s="25">
        <v>0.75</v>
      </c>
      <c r="D370" s="2"/>
      <c r="E370" s="2">
        <v>4142</v>
      </c>
      <c r="F370" s="25">
        <v>0.71389176146156497</v>
      </c>
      <c r="G370" s="12"/>
      <c r="H370" s="2">
        <v>3844</v>
      </c>
      <c r="I370" s="25">
        <v>0.75565166109691373</v>
      </c>
      <c r="J370" s="12"/>
      <c r="K370" s="25">
        <v>-0.15757177295638836</v>
      </c>
      <c r="L370" s="2">
        <v>16541</v>
      </c>
      <c r="M370" s="25">
        <v>0.67860512820512819</v>
      </c>
      <c r="N370" s="2">
        <v>446.666666666666</v>
      </c>
      <c r="O370" s="2">
        <v>14624</v>
      </c>
      <c r="P370" s="25">
        <v>0.61598079272145234</v>
      </c>
      <c r="Q370" s="12">
        <v>383.636363636363</v>
      </c>
      <c r="R370" s="2">
        <v>15381</v>
      </c>
      <c r="S370" s="25">
        <v>0.6506345177664975</v>
      </c>
      <c r="T370" s="12">
        <v>373.93939999999998</v>
      </c>
      <c r="U370" s="25">
        <v>-7.0128770932833567E-2</v>
      </c>
      <c r="V370" s="2">
        <v>3936157</v>
      </c>
      <c r="W370" s="25">
        <v>0.72299999999999998</v>
      </c>
      <c r="X370" s="2">
        <v>13685</v>
      </c>
      <c r="Y370" s="2">
        <v>3952677</v>
      </c>
      <c r="Z370" s="25">
        <v>0.69899999999999995</v>
      </c>
      <c r="AA370" s="12">
        <v>13742.42</v>
      </c>
      <c r="AB370" s="2">
        <v>3883343</v>
      </c>
      <c r="AC370" s="25">
        <v>0.72299999999999998</v>
      </c>
      <c r="AD370" s="12">
        <v>12806.67</v>
      </c>
      <c r="AE370" s="25">
        <v>-1.2999999999999999E-2</v>
      </c>
    </row>
    <row r="371" spans="1:31" x14ac:dyDescent="0.3">
      <c r="A371" t="s">
        <v>1765</v>
      </c>
      <c r="B371" s="2">
        <v>2580</v>
      </c>
      <c r="C371" s="25">
        <v>0.42406311637080868</v>
      </c>
      <c r="D371" s="2"/>
      <c r="E371" s="2">
        <v>1991</v>
      </c>
      <c r="F371" s="25">
        <v>0.3431575318855567</v>
      </c>
      <c r="G371" s="12"/>
      <c r="H371" s="2">
        <v>1987</v>
      </c>
      <c r="I371" s="25">
        <v>0.39060349911539216</v>
      </c>
      <c r="J371" s="12"/>
      <c r="K371" s="25">
        <v>-0.22984496124031006</v>
      </c>
      <c r="L371" s="2">
        <v>9081</v>
      </c>
      <c r="M371" s="25">
        <v>0.37255384615384618</v>
      </c>
      <c r="N371" s="2">
        <v>323.636363636363</v>
      </c>
      <c r="O371" s="2">
        <v>7511</v>
      </c>
      <c r="P371" s="25">
        <v>0.31637252011288486</v>
      </c>
      <c r="Q371" s="12">
        <v>320.60606060606</v>
      </c>
      <c r="R371" s="2">
        <v>7999</v>
      </c>
      <c r="S371" s="25">
        <v>0.33836717428087987</v>
      </c>
      <c r="T371" s="12">
        <v>331.51513699999998</v>
      </c>
      <c r="U371" s="25">
        <v>-0.11914987336196455</v>
      </c>
      <c r="V371" s="2">
        <v>1789597</v>
      </c>
      <c r="W371" s="25">
        <v>0.32800000000000001</v>
      </c>
      <c r="X371" s="2">
        <v>10259</v>
      </c>
      <c r="Y371" s="2">
        <v>1703262</v>
      </c>
      <c r="Z371" s="25">
        <v>0.30099999999999999</v>
      </c>
      <c r="AA371" s="12">
        <v>10143.64</v>
      </c>
      <c r="AB371" s="2">
        <v>1605717</v>
      </c>
      <c r="AC371" s="25">
        <v>0.29899999999999999</v>
      </c>
      <c r="AD371" s="12">
        <v>9364.24</v>
      </c>
      <c r="AE371" s="25">
        <v>-0.10299999999999999</v>
      </c>
    </row>
    <row r="372" spans="1:31" x14ac:dyDescent="0.3">
      <c r="A372" t="s">
        <v>1766</v>
      </c>
      <c r="B372" s="2">
        <v>679</v>
      </c>
      <c r="C372" s="25">
        <v>0.11160420775805391</v>
      </c>
      <c r="D372" s="2"/>
      <c r="E372" s="2">
        <v>497</v>
      </c>
      <c r="F372" s="25">
        <v>8.5660117200965238E-2</v>
      </c>
      <c r="G372" s="12"/>
      <c r="H372" s="2">
        <v>433</v>
      </c>
      <c r="I372" s="25">
        <v>8.5118930607430712E-2</v>
      </c>
      <c r="J372" s="12"/>
      <c r="K372" s="25">
        <v>-0.36229749631811492</v>
      </c>
      <c r="L372" s="2">
        <v>1692</v>
      </c>
      <c r="M372" s="25">
        <v>6.9415384615384615E-2</v>
      </c>
      <c r="N372" s="2">
        <v>166.06060606060601</v>
      </c>
      <c r="O372" s="2">
        <v>1672</v>
      </c>
      <c r="P372" s="25">
        <v>7.0426688008087282E-2</v>
      </c>
      <c r="Q372" s="12">
        <v>171.51515151515099</v>
      </c>
      <c r="R372" s="2">
        <v>1642</v>
      </c>
      <c r="S372" s="25">
        <v>6.9458544839255495E-2</v>
      </c>
      <c r="T372" s="12">
        <v>204.24243200000001</v>
      </c>
      <c r="U372" s="25">
        <v>-2.955082742316785E-2</v>
      </c>
      <c r="V372" s="2">
        <v>339540</v>
      </c>
      <c r="W372" s="25">
        <v>6.2E-2</v>
      </c>
      <c r="X372" s="2">
        <v>3738</v>
      </c>
      <c r="Y372" s="2">
        <v>317286</v>
      </c>
      <c r="Z372" s="25">
        <v>5.6000000000000001E-2</v>
      </c>
      <c r="AA372" s="12">
        <v>3375.76</v>
      </c>
      <c r="AB372" s="2">
        <v>302194</v>
      </c>
      <c r="AC372" s="25">
        <v>5.6000000000000001E-2</v>
      </c>
      <c r="AD372" s="12">
        <v>3258.18</v>
      </c>
      <c r="AE372" s="25">
        <v>-0.11</v>
      </c>
    </row>
    <row r="373" spans="1:31" x14ac:dyDescent="0.3">
      <c r="A373" t="s">
        <v>1767</v>
      </c>
      <c r="B373" s="2">
        <v>590</v>
      </c>
      <c r="C373" s="25">
        <v>9.6975673898750822E-2</v>
      </c>
      <c r="D373" s="2"/>
      <c r="E373" s="2">
        <v>508</v>
      </c>
      <c r="F373" s="25">
        <v>8.7556015167183726E-2</v>
      </c>
      <c r="G373" s="12"/>
      <c r="H373" s="2">
        <v>570</v>
      </c>
      <c r="I373" s="25">
        <v>0.11205032435620209</v>
      </c>
      <c r="J373" s="12"/>
      <c r="K373" s="25">
        <v>-3.3898305084745783E-2</v>
      </c>
      <c r="L373" s="2">
        <v>2226</v>
      </c>
      <c r="M373" s="25">
        <v>9.1323076923076923E-2</v>
      </c>
      <c r="N373" s="2">
        <v>190.30303030303</v>
      </c>
      <c r="O373" s="2">
        <v>1762</v>
      </c>
      <c r="P373" s="25">
        <v>7.4217598247757047E-2</v>
      </c>
      <c r="Q373" s="12">
        <v>185.45454545454501</v>
      </c>
      <c r="R373" s="2">
        <v>1929</v>
      </c>
      <c r="S373" s="25">
        <v>8.159898477157361E-2</v>
      </c>
      <c r="T373" s="12">
        <v>215.15152</v>
      </c>
      <c r="U373" s="25">
        <v>-0.13342318059299191</v>
      </c>
      <c r="V373" s="2">
        <v>365425</v>
      </c>
      <c r="W373" s="25">
        <v>6.7000000000000004E-2</v>
      </c>
      <c r="X373" s="2">
        <v>2560</v>
      </c>
      <c r="Y373" s="2">
        <v>333880</v>
      </c>
      <c r="Z373" s="25">
        <v>5.8999999999999997E-2</v>
      </c>
      <c r="AA373" s="12">
        <v>2495.15</v>
      </c>
      <c r="AB373" s="2">
        <v>298728</v>
      </c>
      <c r="AC373" s="25">
        <v>5.6000000000000001E-2</v>
      </c>
      <c r="AD373" s="12">
        <v>2507.88</v>
      </c>
      <c r="AE373" s="25">
        <v>-0.183</v>
      </c>
    </row>
    <row r="374" spans="1:31" x14ac:dyDescent="0.3">
      <c r="A374" t="s">
        <v>1768</v>
      </c>
      <c r="B374" s="2">
        <v>1311</v>
      </c>
      <c r="C374" s="25">
        <v>0.21548323471400394</v>
      </c>
      <c r="D374" s="2"/>
      <c r="E374" s="2">
        <v>986</v>
      </c>
      <c r="F374" s="25">
        <v>0.1699413995174078</v>
      </c>
      <c r="G374" s="12"/>
      <c r="H374" s="2">
        <v>984</v>
      </c>
      <c r="I374" s="25">
        <v>0.19343424415175939</v>
      </c>
      <c r="J374" s="12"/>
      <c r="K374" s="25">
        <v>-0.24942791762013727</v>
      </c>
      <c r="L374" s="2">
        <v>5163</v>
      </c>
      <c r="M374" s="25">
        <v>0.21181538461538463</v>
      </c>
      <c r="N374" s="2">
        <v>267.87878787878702</v>
      </c>
      <c r="O374" s="2">
        <v>4077</v>
      </c>
      <c r="P374" s="25">
        <v>0.17172823385704056</v>
      </c>
      <c r="Q374" s="12">
        <v>253.93939393939399</v>
      </c>
      <c r="R374" s="2">
        <v>4428</v>
      </c>
      <c r="S374" s="25">
        <v>0.18730964467005076</v>
      </c>
      <c r="T374" s="12">
        <v>215.75756799999999</v>
      </c>
      <c r="U374" s="25">
        <v>-0.14235909355026147</v>
      </c>
      <c r="V374" s="2">
        <v>1084632</v>
      </c>
      <c r="W374" s="25">
        <v>0.19900000000000001</v>
      </c>
      <c r="X374" s="2">
        <v>6782</v>
      </c>
      <c r="Y374" s="2">
        <v>1052096</v>
      </c>
      <c r="Z374" s="25">
        <v>0.186</v>
      </c>
      <c r="AA374" s="12">
        <v>6488.48</v>
      </c>
      <c r="AB374" s="2">
        <v>1004795</v>
      </c>
      <c r="AC374" s="25">
        <v>0.187</v>
      </c>
      <c r="AD374" s="12">
        <v>6621.82</v>
      </c>
      <c r="AE374" s="25">
        <v>-7.3999999999999996E-2</v>
      </c>
    </row>
    <row r="375" spans="1:31" x14ac:dyDescent="0.3">
      <c r="A375" t="s">
        <v>1769</v>
      </c>
      <c r="B375" s="2">
        <v>1983</v>
      </c>
      <c r="C375" s="25">
        <v>0.32593688362919132</v>
      </c>
      <c r="D375" s="2"/>
      <c r="E375" s="2">
        <v>2151</v>
      </c>
      <c r="F375" s="25">
        <v>0.37073422957600849</v>
      </c>
      <c r="G375" s="12"/>
      <c r="H375" s="2">
        <v>1857</v>
      </c>
      <c r="I375" s="25">
        <v>0.36504816198152151</v>
      </c>
      <c r="J375" s="12"/>
      <c r="K375" s="25">
        <v>-6.35400907715582E-2</v>
      </c>
      <c r="L375" s="2">
        <v>7460</v>
      </c>
      <c r="M375" s="25">
        <v>0.30605128205128207</v>
      </c>
      <c r="N375" s="2">
        <v>280.60606060606</v>
      </c>
      <c r="O375" s="2">
        <v>7113</v>
      </c>
      <c r="P375" s="25">
        <v>0.29960827260856748</v>
      </c>
      <c r="Q375" s="12">
        <v>253.93939393939399</v>
      </c>
      <c r="R375" s="2">
        <v>7382</v>
      </c>
      <c r="S375" s="25">
        <v>0.31226734348561758</v>
      </c>
      <c r="T375" s="12">
        <v>278.18182400000001</v>
      </c>
      <c r="U375" s="25">
        <v>-1.0455764075067025E-2</v>
      </c>
      <c r="V375" s="2">
        <v>2146560</v>
      </c>
      <c r="W375" s="25">
        <v>0.39400000000000002</v>
      </c>
      <c r="X375" s="2">
        <v>5771</v>
      </c>
      <c r="Y375" s="2">
        <v>2249415</v>
      </c>
      <c r="Z375" s="25">
        <v>0.39800000000000002</v>
      </c>
      <c r="AA375" s="12">
        <v>6288.48</v>
      </c>
      <c r="AB375" s="2">
        <v>2277626</v>
      </c>
      <c r="AC375" s="25">
        <v>0.42399999999999999</v>
      </c>
      <c r="AD375" s="12">
        <v>5894.55</v>
      </c>
      <c r="AE375" s="25">
        <v>6.0999999999999999E-2</v>
      </c>
    </row>
    <row r="376" spans="1:31" x14ac:dyDescent="0.3">
      <c r="A376" t="s">
        <v>1712</v>
      </c>
      <c r="B376" s="2">
        <v>775</v>
      </c>
      <c r="C376" s="25">
        <v>0.12738330046022361</v>
      </c>
      <c r="D376" s="2"/>
      <c r="E376" s="2">
        <v>790</v>
      </c>
      <c r="F376" s="25">
        <v>0.13615994484660462</v>
      </c>
      <c r="G376" s="12"/>
      <c r="H376" s="2">
        <v>832</v>
      </c>
      <c r="I376" s="25">
        <v>0.16355415765677217</v>
      </c>
      <c r="J376" s="12"/>
      <c r="K376" s="25">
        <v>7.3548387096774137E-2</v>
      </c>
      <c r="L376" s="2">
        <v>3928</v>
      </c>
      <c r="M376" s="25">
        <v>0.16114871794871796</v>
      </c>
      <c r="N376" s="2">
        <v>250.90909090909</v>
      </c>
      <c r="O376" s="2">
        <v>4774</v>
      </c>
      <c r="P376" s="25">
        <v>0.20108672760203866</v>
      </c>
      <c r="Q376" s="12">
        <v>333.33333333333297</v>
      </c>
      <c r="R376" s="2">
        <v>5435</v>
      </c>
      <c r="S376" s="25">
        <v>0.22990693739424703</v>
      </c>
      <c r="T376" s="12">
        <v>312.72726399999999</v>
      </c>
      <c r="U376" s="25">
        <v>0.38365580448065173</v>
      </c>
      <c r="V376" s="2">
        <v>1063022</v>
      </c>
      <c r="W376" s="25">
        <v>0.19500000000000001</v>
      </c>
      <c r="X376" s="2">
        <v>4473</v>
      </c>
      <c r="Y376" s="2">
        <v>1115424</v>
      </c>
      <c r="Z376" s="25">
        <v>0.19700000000000001</v>
      </c>
      <c r="AA376" s="12">
        <v>4796.97</v>
      </c>
      <c r="AB376" s="2">
        <v>1082120</v>
      </c>
      <c r="AC376" s="25">
        <v>0.20200000000000001</v>
      </c>
      <c r="AD376" s="12">
        <v>4673.33</v>
      </c>
      <c r="AE376" s="25">
        <v>1.7999999999999999E-2</v>
      </c>
    </row>
    <row r="377" spans="1:31" x14ac:dyDescent="0.3">
      <c r="A377" t="s">
        <v>1713</v>
      </c>
      <c r="B377" s="2">
        <v>436</v>
      </c>
      <c r="C377" s="25">
        <v>7.166337935568709E-2</v>
      </c>
      <c r="D377" s="2"/>
      <c r="E377" s="2">
        <v>389</v>
      </c>
      <c r="F377" s="25">
        <v>6.7045846259910377E-2</v>
      </c>
      <c r="G377" s="12"/>
      <c r="H377" s="2">
        <v>388</v>
      </c>
      <c r="I377" s="25">
        <v>7.6272852368783173E-2</v>
      </c>
      <c r="J377" s="12"/>
      <c r="K377" s="25">
        <v>-0.11009174311926606</v>
      </c>
      <c r="L377" s="2">
        <v>1663</v>
      </c>
      <c r="M377" s="25">
        <v>6.8225641025641021E-2</v>
      </c>
      <c r="N377" s="2">
        <v>196.969696969697</v>
      </c>
      <c r="O377" s="2">
        <v>1581</v>
      </c>
      <c r="P377" s="25">
        <v>6.659365654353229E-2</v>
      </c>
      <c r="Q377" s="12">
        <v>204.84848484848399</v>
      </c>
      <c r="R377" s="2">
        <v>1842</v>
      </c>
      <c r="S377" s="25">
        <v>7.7918781725888328E-2</v>
      </c>
      <c r="T377" s="12">
        <v>181.81817599999999</v>
      </c>
      <c r="U377" s="25">
        <v>0.10763680096211665</v>
      </c>
      <c r="V377" s="2">
        <v>360785</v>
      </c>
      <c r="W377" s="25">
        <v>6.6000000000000003E-2</v>
      </c>
      <c r="X377" s="2">
        <v>2722</v>
      </c>
      <c r="Y377" s="2">
        <v>375472</v>
      </c>
      <c r="Z377" s="25">
        <v>6.6000000000000003E-2</v>
      </c>
      <c r="AA377" s="12">
        <v>2732.12</v>
      </c>
      <c r="AB377" s="2">
        <v>367022</v>
      </c>
      <c r="AC377" s="25">
        <v>6.8000000000000005E-2</v>
      </c>
      <c r="AD377" s="12">
        <v>3034.55</v>
      </c>
      <c r="AE377" s="25">
        <v>1.7000000000000001E-2</v>
      </c>
    </row>
    <row r="378" spans="1:31" x14ac:dyDescent="0.3">
      <c r="A378" t="s">
        <v>1770</v>
      </c>
      <c r="B378" s="2">
        <v>267</v>
      </c>
      <c r="C378" s="25">
        <v>4.3885601577909272E-2</v>
      </c>
      <c r="D378" s="2"/>
      <c r="E378" s="2">
        <v>193</v>
      </c>
      <c r="F378" s="25">
        <v>3.3264391589107205E-2</v>
      </c>
      <c r="G378" s="12"/>
      <c r="H378" s="2">
        <v>145</v>
      </c>
      <c r="I378" s="25">
        <v>2.8504029880086493E-2</v>
      </c>
      <c r="J378" s="12"/>
      <c r="K378" s="25">
        <v>-0.45692883895131087</v>
      </c>
      <c r="L378" s="2">
        <v>1050</v>
      </c>
      <c r="M378" s="25">
        <v>4.3076923076923075E-2</v>
      </c>
      <c r="N378" s="2">
        <v>167.272727272727</v>
      </c>
      <c r="O378" s="2">
        <v>1024</v>
      </c>
      <c r="P378" s="25">
        <v>4.3132134282464936E-2</v>
      </c>
      <c r="Q378" s="12">
        <v>169.69696969696901</v>
      </c>
      <c r="R378" s="2">
        <v>951</v>
      </c>
      <c r="S378" s="25">
        <v>4.0228426395939085E-2</v>
      </c>
      <c r="T378" s="12">
        <v>176.96969999999999</v>
      </c>
      <c r="U378" s="25">
        <v>-9.4285714285714292E-2</v>
      </c>
      <c r="V378" s="2">
        <v>191741</v>
      </c>
      <c r="W378" s="25">
        <v>3.5000000000000003E-2</v>
      </c>
      <c r="X378" s="2">
        <v>1958</v>
      </c>
      <c r="Y378" s="2">
        <v>192672</v>
      </c>
      <c r="Z378" s="25">
        <v>3.4000000000000002E-2</v>
      </c>
      <c r="AA378" s="12">
        <v>2042</v>
      </c>
      <c r="AB378" s="2">
        <v>186807</v>
      </c>
      <c r="AC378" s="25">
        <v>3.5000000000000003E-2</v>
      </c>
      <c r="AD378" s="12">
        <v>2199.39</v>
      </c>
      <c r="AE378" s="25">
        <v>-2.5999999999999999E-2</v>
      </c>
    </row>
    <row r="379" spans="1:31" x14ac:dyDescent="0.3">
      <c r="A379" t="s">
        <v>1771</v>
      </c>
      <c r="B379" s="2">
        <v>75</v>
      </c>
      <c r="C379" s="25">
        <v>1.232741617357002E-2</v>
      </c>
      <c r="D379" s="2"/>
      <c r="E379" s="2">
        <v>11</v>
      </c>
      <c r="F379" s="25">
        <v>1.8958979662185454E-3</v>
      </c>
      <c r="G379" s="12"/>
      <c r="H379" s="2">
        <v>64</v>
      </c>
      <c r="I379" s="25">
        <v>1.2581089050520926E-2</v>
      </c>
      <c r="J379" s="12"/>
      <c r="K379" s="25">
        <v>-0.14666666666666661</v>
      </c>
      <c r="L379" s="2">
        <v>258</v>
      </c>
      <c r="M379" s="25">
        <v>1.0584615384615385E-2</v>
      </c>
      <c r="N379" s="2">
        <v>89.696969696969703</v>
      </c>
      <c r="O379" s="2">
        <v>249</v>
      </c>
      <c r="P379" s="25">
        <v>1.0488184996419696E-2</v>
      </c>
      <c r="Q379" s="12">
        <v>75.151515151515099</v>
      </c>
      <c r="R379" s="2">
        <v>234</v>
      </c>
      <c r="S379" s="25">
        <v>9.8984771573604052E-3</v>
      </c>
      <c r="T379" s="12">
        <v>81.818183899999994</v>
      </c>
      <c r="U379" s="25">
        <v>-9.3023255813953487E-2</v>
      </c>
      <c r="V379" s="2">
        <v>37613</v>
      </c>
      <c r="W379" s="25">
        <v>7.0000000000000001E-3</v>
      </c>
      <c r="X379" s="2">
        <v>976</v>
      </c>
      <c r="Y379" s="2">
        <v>37376</v>
      </c>
      <c r="Z379" s="25">
        <v>7.0000000000000001E-3</v>
      </c>
      <c r="AA379" s="12">
        <v>922.42</v>
      </c>
      <c r="AB379" s="2">
        <v>33639</v>
      </c>
      <c r="AC379" s="25">
        <v>6.0000000000000001E-3</v>
      </c>
      <c r="AD379" s="12">
        <v>923.03</v>
      </c>
      <c r="AE379" s="25">
        <v>-0.106</v>
      </c>
    </row>
    <row r="380" spans="1:31" x14ac:dyDescent="0.3">
      <c r="A380" t="s">
        <v>1772</v>
      </c>
      <c r="B380" s="2">
        <v>28</v>
      </c>
      <c r="C380" s="25">
        <v>4.6022353714661405E-3</v>
      </c>
      <c r="D380" s="2"/>
      <c r="E380" s="2">
        <v>12</v>
      </c>
      <c r="F380" s="25">
        <v>2.0682523267838678E-3</v>
      </c>
      <c r="G380" s="12"/>
      <c r="H380" s="2">
        <v>6</v>
      </c>
      <c r="I380" s="25">
        <v>1.1794770984863369E-3</v>
      </c>
      <c r="J380" s="12"/>
      <c r="K380" s="25">
        <v>-0.7857142857142857</v>
      </c>
      <c r="L380" s="2">
        <v>103</v>
      </c>
      <c r="M380" s="25">
        <v>4.2256410256410254E-3</v>
      </c>
      <c r="N380" s="2">
        <v>60.606060606060602</v>
      </c>
      <c r="O380" s="2">
        <v>100</v>
      </c>
      <c r="P380" s="25">
        <v>4.2121224885219664E-3</v>
      </c>
      <c r="Q380" s="12">
        <v>44.2424242424242</v>
      </c>
      <c r="R380" s="2">
        <v>98</v>
      </c>
      <c r="S380" s="25">
        <v>4.1455160744500842E-3</v>
      </c>
      <c r="T380" s="12">
        <v>44.242424</v>
      </c>
      <c r="U380" s="25">
        <v>-4.8543689320388349E-2</v>
      </c>
      <c r="V380" s="2">
        <v>27757</v>
      </c>
      <c r="W380" s="25">
        <v>5.0000000000000001E-3</v>
      </c>
      <c r="X380" s="2">
        <v>747</v>
      </c>
      <c r="Y380" s="2">
        <v>28930</v>
      </c>
      <c r="Z380" s="25">
        <v>5.0000000000000001E-3</v>
      </c>
      <c r="AA380" s="12">
        <v>789.09</v>
      </c>
      <c r="AB380" s="2">
        <v>26288</v>
      </c>
      <c r="AC380" s="25">
        <v>5.0000000000000001E-3</v>
      </c>
      <c r="AD380" s="12">
        <v>903.03</v>
      </c>
      <c r="AE380" s="25">
        <v>-5.2999999999999999E-2</v>
      </c>
    </row>
    <row r="381" spans="1:31" x14ac:dyDescent="0.3">
      <c r="A381" t="s">
        <v>1773</v>
      </c>
      <c r="B381" s="2">
        <v>164</v>
      </c>
      <c r="C381" s="25">
        <v>2.695595003287311E-2</v>
      </c>
      <c r="D381" s="2"/>
      <c r="E381" s="2">
        <v>170</v>
      </c>
      <c r="F381" s="25">
        <v>2.9300241296104791E-2</v>
      </c>
      <c r="G381" s="12"/>
      <c r="H381" s="2">
        <v>75</v>
      </c>
      <c r="I381" s="25">
        <v>1.4743463731079222E-2</v>
      </c>
      <c r="J381" s="12"/>
      <c r="K381" s="25">
        <v>-0.54268292682926833</v>
      </c>
      <c r="L381" s="2">
        <v>689</v>
      </c>
      <c r="M381" s="25">
        <v>2.8266666666666666E-2</v>
      </c>
      <c r="N381" s="2">
        <v>121.818181818181</v>
      </c>
      <c r="O381" s="2">
        <v>675</v>
      </c>
      <c r="P381" s="25">
        <v>2.8431826797523273E-2</v>
      </c>
      <c r="Q381" s="12">
        <v>146.06060606060601</v>
      </c>
      <c r="R381" s="2">
        <v>619</v>
      </c>
      <c r="S381" s="25">
        <v>2.6184433164128596E-2</v>
      </c>
      <c r="T381" s="12">
        <v>155.75756799999999</v>
      </c>
      <c r="U381" s="25">
        <v>-0.10159651669085631</v>
      </c>
      <c r="V381" s="2">
        <v>126371</v>
      </c>
      <c r="W381" s="25">
        <v>2.3E-2</v>
      </c>
      <c r="X381" s="2">
        <v>1658</v>
      </c>
      <c r="Y381" s="2">
        <v>126366</v>
      </c>
      <c r="Z381" s="25">
        <v>2.1999999999999999E-2</v>
      </c>
      <c r="AA381" s="12">
        <v>1583.64</v>
      </c>
      <c r="AB381" s="2">
        <v>126880</v>
      </c>
      <c r="AC381" s="25">
        <v>2.4E-2</v>
      </c>
      <c r="AD381" s="12">
        <v>1744.24</v>
      </c>
      <c r="AE381" s="25">
        <v>4.0000000000000001E-3</v>
      </c>
    </row>
    <row r="382" spans="1:31" x14ac:dyDescent="0.3">
      <c r="A382" t="s">
        <v>1774</v>
      </c>
      <c r="B382" s="2">
        <v>169</v>
      </c>
      <c r="C382" s="25">
        <v>2.7777777777777776E-2</v>
      </c>
      <c r="D382" s="2"/>
      <c r="E382" s="2">
        <v>196</v>
      </c>
      <c r="F382" s="25">
        <v>3.3781454670803172E-2</v>
      </c>
      <c r="G382" s="12"/>
      <c r="H382" s="2">
        <v>243</v>
      </c>
      <c r="I382" s="25">
        <v>4.7768822488696676E-2</v>
      </c>
      <c r="J382" s="12"/>
      <c r="K382" s="25">
        <v>0.43786982248520712</v>
      </c>
      <c r="L382" s="2">
        <v>613</v>
      </c>
      <c r="M382" s="25">
        <v>2.5148717948717949E-2</v>
      </c>
      <c r="N382" s="2">
        <v>100.60606060606</v>
      </c>
      <c r="O382" s="2">
        <v>557</v>
      </c>
      <c r="P382" s="25">
        <v>2.346152226106735E-2</v>
      </c>
      <c r="Q382" s="12">
        <v>106.666666666666</v>
      </c>
      <c r="R382" s="2">
        <v>891</v>
      </c>
      <c r="S382" s="25">
        <v>3.7690355329949236E-2</v>
      </c>
      <c r="T382" s="12">
        <v>154.545456</v>
      </c>
      <c r="U382" s="25">
        <v>0.4535073409461664</v>
      </c>
      <c r="V382" s="2">
        <v>169044</v>
      </c>
      <c r="W382" s="25">
        <v>3.1E-2</v>
      </c>
      <c r="X382" s="2">
        <v>1741</v>
      </c>
      <c r="Y382" s="2">
        <v>182800</v>
      </c>
      <c r="Z382" s="25">
        <v>3.2000000000000001E-2</v>
      </c>
      <c r="AA382" s="12">
        <v>1575.76</v>
      </c>
      <c r="AB382" s="2">
        <v>180215</v>
      </c>
      <c r="AC382" s="25">
        <v>3.4000000000000002E-2</v>
      </c>
      <c r="AD382" s="12">
        <v>1924.24</v>
      </c>
      <c r="AE382" s="25">
        <v>6.6000000000000003E-2</v>
      </c>
    </row>
    <row r="383" spans="1:31" x14ac:dyDescent="0.3">
      <c r="A383" t="s">
        <v>1714</v>
      </c>
      <c r="B383" s="2">
        <v>339</v>
      </c>
      <c r="C383" s="25">
        <v>5.5719921104536489E-2</v>
      </c>
      <c r="D383" s="2"/>
      <c r="E383" s="2">
        <v>401</v>
      </c>
      <c r="F383" s="25">
        <v>6.9114098586694248E-2</v>
      </c>
      <c r="G383" s="12"/>
      <c r="H383" s="2">
        <v>444</v>
      </c>
      <c r="I383" s="25">
        <v>8.7281305287988997E-2</v>
      </c>
      <c r="J383" s="12"/>
      <c r="K383" s="25">
        <v>0.30973451327433632</v>
      </c>
      <c r="L383" s="2">
        <v>2265</v>
      </c>
      <c r="M383" s="25">
        <v>9.2923076923076928E-2</v>
      </c>
      <c r="N383" s="2">
        <v>180.60606060606</v>
      </c>
      <c r="O383" s="2">
        <v>3193</v>
      </c>
      <c r="P383" s="25">
        <v>0.13449307105850639</v>
      </c>
      <c r="Q383" s="12">
        <v>249.69696969696901</v>
      </c>
      <c r="R383" s="2">
        <v>3593</v>
      </c>
      <c r="S383" s="25">
        <v>0.15198815566835872</v>
      </c>
      <c r="T383" s="12">
        <v>278.18182400000001</v>
      </c>
      <c r="U383" s="25">
        <v>0.5863134657836645</v>
      </c>
      <c r="V383" s="2">
        <v>702237</v>
      </c>
      <c r="W383" s="25">
        <v>0.129</v>
      </c>
      <c r="X383" s="2">
        <v>3399</v>
      </c>
      <c r="Y383" s="2">
        <v>739952</v>
      </c>
      <c r="Z383" s="25">
        <v>0.13100000000000001</v>
      </c>
      <c r="AA383" s="12">
        <v>3564.24</v>
      </c>
      <c r="AB383" s="2">
        <v>715098</v>
      </c>
      <c r="AC383" s="25">
        <v>0.13300000000000001</v>
      </c>
      <c r="AD383" s="12">
        <v>3400.61</v>
      </c>
      <c r="AE383" s="25">
        <v>1.7999999999999999E-2</v>
      </c>
    </row>
    <row r="384" spans="1:31" x14ac:dyDescent="0.3">
      <c r="A384" t="s">
        <v>1770</v>
      </c>
      <c r="B384" s="2">
        <v>219</v>
      </c>
      <c r="C384" s="25">
        <v>3.5996055226824461E-2</v>
      </c>
      <c r="D384" s="2"/>
      <c r="E384" s="2">
        <v>223</v>
      </c>
      <c r="F384" s="25">
        <v>3.8435022406066874E-2</v>
      </c>
      <c r="G384" s="12"/>
      <c r="H384" s="2">
        <v>238</v>
      </c>
      <c r="I384" s="25">
        <v>4.6785924906624726E-2</v>
      </c>
      <c r="J384" s="12"/>
      <c r="K384" s="25">
        <v>8.6757990867579959E-2</v>
      </c>
      <c r="L384" s="2">
        <v>1388</v>
      </c>
      <c r="M384" s="25">
        <v>5.6943589743589741E-2</v>
      </c>
      <c r="N384" s="2">
        <v>140</v>
      </c>
      <c r="O384" s="2">
        <v>1981</v>
      </c>
      <c r="P384" s="25">
        <v>8.3442146497620148E-2</v>
      </c>
      <c r="Q384" s="12">
        <v>202.42424242424201</v>
      </c>
      <c r="R384" s="2">
        <v>2202</v>
      </c>
      <c r="S384" s="25">
        <v>9.3147208121827405E-2</v>
      </c>
      <c r="T384" s="12">
        <v>240</v>
      </c>
      <c r="U384" s="25">
        <v>0.58645533141210371</v>
      </c>
      <c r="V384" s="2">
        <v>396058</v>
      </c>
      <c r="W384" s="25">
        <v>7.2999999999999995E-2</v>
      </c>
      <c r="X384" s="2">
        <v>2771</v>
      </c>
      <c r="Y384" s="2">
        <v>386777</v>
      </c>
      <c r="Z384" s="25">
        <v>6.8000000000000005E-2</v>
      </c>
      <c r="AA384" s="12">
        <v>2527.27</v>
      </c>
      <c r="AB384" s="2">
        <v>355411</v>
      </c>
      <c r="AC384" s="25">
        <v>6.6000000000000003E-2</v>
      </c>
      <c r="AD384" s="12">
        <v>2784.85</v>
      </c>
      <c r="AE384" s="25">
        <v>-0.10299999999999999</v>
      </c>
    </row>
    <row r="385" spans="1:31" x14ac:dyDescent="0.3">
      <c r="A385" t="s">
        <v>1771</v>
      </c>
      <c r="B385" s="2">
        <v>38</v>
      </c>
      <c r="C385" s="25">
        <v>6.2458908612754733E-3</v>
      </c>
      <c r="D385" s="2"/>
      <c r="E385" s="2">
        <v>57</v>
      </c>
      <c r="F385" s="25">
        <v>9.8241985522233705E-3</v>
      </c>
      <c r="G385" s="12"/>
      <c r="H385" s="2">
        <v>15</v>
      </c>
      <c r="I385" s="25">
        <v>2.9486927462158445E-3</v>
      </c>
      <c r="J385" s="12"/>
      <c r="K385" s="25">
        <v>-0.60526315789473684</v>
      </c>
      <c r="L385" s="2">
        <v>220</v>
      </c>
      <c r="M385" s="25">
        <v>9.0256410256410249E-3</v>
      </c>
      <c r="N385" s="2">
        <v>55.151515151515099</v>
      </c>
      <c r="O385" s="2">
        <v>555</v>
      </c>
      <c r="P385" s="25">
        <v>2.3377279811296912E-2</v>
      </c>
      <c r="Q385" s="12">
        <v>136.969696969696</v>
      </c>
      <c r="R385" s="2">
        <v>314</v>
      </c>
      <c r="S385" s="25">
        <v>1.3282571912013536E-2</v>
      </c>
      <c r="T385" s="12">
        <v>80.606063800000001</v>
      </c>
      <c r="U385" s="25">
        <v>0.42727272727272725</v>
      </c>
      <c r="V385" s="2">
        <v>55785</v>
      </c>
      <c r="W385" s="25">
        <v>0.01</v>
      </c>
      <c r="X385" s="2">
        <v>990</v>
      </c>
      <c r="Y385" s="2">
        <v>53445</v>
      </c>
      <c r="Z385" s="25">
        <v>8.9999999999999993E-3</v>
      </c>
      <c r="AA385" s="12">
        <v>1006.67</v>
      </c>
      <c r="AB385" s="2">
        <v>47173</v>
      </c>
      <c r="AC385" s="25">
        <v>8.9999999999999993E-3</v>
      </c>
      <c r="AD385" s="12">
        <v>1124.8499999999999</v>
      </c>
      <c r="AE385" s="25">
        <v>-0.154</v>
      </c>
    </row>
    <row r="386" spans="1:31" x14ac:dyDescent="0.3">
      <c r="A386" t="s">
        <v>1772</v>
      </c>
      <c r="B386" s="2">
        <v>36</v>
      </c>
      <c r="C386" s="25">
        <v>5.9171597633136093E-3</v>
      </c>
      <c r="D386" s="2"/>
      <c r="E386" s="2">
        <v>10</v>
      </c>
      <c r="F386" s="25">
        <v>1.723543605653223E-3</v>
      </c>
      <c r="G386" s="12"/>
      <c r="H386" s="2">
        <v>72</v>
      </c>
      <c r="I386" s="25">
        <v>1.4153725181836052E-2</v>
      </c>
      <c r="J386" s="12"/>
      <c r="K386" s="25">
        <v>1</v>
      </c>
      <c r="L386" s="2">
        <v>229</v>
      </c>
      <c r="M386" s="25">
        <v>9.3948717948717942E-3</v>
      </c>
      <c r="N386" s="2">
        <v>69.696969696969703</v>
      </c>
      <c r="O386" s="2">
        <v>308</v>
      </c>
      <c r="P386" s="25">
        <v>1.2973337264647656E-2</v>
      </c>
      <c r="Q386" s="12">
        <v>86.6666666666666</v>
      </c>
      <c r="R386" s="2">
        <v>640</v>
      </c>
      <c r="S386" s="25">
        <v>2.7072758037225041E-2</v>
      </c>
      <c r="T386" s="12">
        <v>136.363632</v>
      </c>
      <c r="U386" s="25">
        <v>1.794759825327511</v>
      </c>
      <c r="V386" s="2">
        <v>52081</v>
      </c>
      <c r="W386" s="25">
        <v>0.01</v>
      </c>
      <c r="X386" s="2">
        <v>1059</v>
      </c>
      <c r="Y386" s="2">
        <v>52608</v>
      </c>
      <c r="Z386" s="25">
        <v>8.9999999999999993E-3</v>
      </c>
      <c r="AA386" s="12">
        <v>1073.33</v>
      </c>
      <c r="AB386" s="2">
        <v>47226</v>
      </c>
      <c r="AC386" s="25">
        <v>8.9999999999999993E-3</v>
      </c>
      <c r="AD386" s="12">
        <v>1023.03</v>
      </c>
      <c r="AE386" s="25">
        <v>-9.2999999999999999E-2</v>
      </c>
    </row>
    <row r="387" spans="1:31" x14ac:dyDescent="0.3">
      <c r="A387" t="s">
        <v>1773</v>
      </c>
      <c r="B387" s="2">
        <v>145</v>
      </c>
      <c r="C387" s="25">
        <v>2.3833004602235371E-2</v>
      </c>
      <c r="D387" s="2"/>
      <c r="E387" s="2">
        <v>156</v>
      </c>
      <c r="F387" s="25">
        <v>2.688728024819028E-2</v>
      </c>
      <c r="G387" s="12"/>
      <c r="H387" s="2">
        <v>151</v>
      </c>
      <c r="I387" s="25">
        <v>2.9683506978572832E-2</v>
      </c>
      <c r="J387" s="12"/>
      <c r="K387" s="25">
        <v>4.1379310344827669E-2</v>
      </c>
      <c r="L387" s="2">
        <v>939</v>
      </c>
      <c r="M387" s="25">
        <v>3.8523076923076924E-2</v>
      </c>
      <c r="N387" s="2">
        <v>120</v>
      </c>
      <c r="O387" s="2">
        <v>1118</v>
      </c>
      <c r="P387" s="25">
        <v>4.7091529421675583E-2</v>
      </c>
      <c r="Q387" s="12">
        <v>140.60606060606</v>
      </c>
      <c r="R387" s="2">
        <v>1248</v>
      </c>
      <c r="S387" s="25">
        <v>5.2791878172588833E-2</v>
      </c>
      <c r="T387" s="12">
        <v>152.72728000000001</v>
      </c>
      <c r="U387" s="25">
        <v>0.32907348242811502</v>
      </c>
      <c r="V387" s="2">
        <v>288192</v>
      </c>
      <c r="W387" s="25">
        <v>5.2999999999999999E-2</v>
      </c>
      <c r="X387" s="2">
        <v>2324</v>
      </c>
      <c r="Y387" s="2">
        <v>280724</v>
      </c>
      <c r="Z387" s="25">
        <v>0.05</v>
      </c>
      <c r="AA387" s="12">
        <v>1978.79</v>
      </c>
      <c r="AB387" s="2">
        <v>261012</v>
      </c>
      <c r="AC387" s="25">
        <v>4.9000000000000002E-2</v>
      </c>
      <c r="AD387" s="12">
        <v>2529.6999999999998</v>
      </c>
      <c r="AE387" s="25">
        <v>-9.4E-2</v>
      </c>
    </row>
    <row r="388" spans="1:31" x14ac:dyDescent="0.3">
      <c r="A388" t="s">
        <v>1774</v>
      </c>
      <c r="B388" s="2">
        <v>120</v>
      </c>
      <c r="C388" s="25">
        <v>1.9723865877712032E-2</v>
      </c>
      <c r="D388" s="2"/>
      <c r="E388" s="2">
        <v>178</v>
      </c>
      <c r="F388" s="25">
        <v>3.067907618062737E-2</v>
      </c>
      <c r="G388" s="12"/>
      <c r="H388" s="2">
        <v>206</v>
      </c>
      <c r="I388" s="25">
        <v>4.0495380381364264E-2</v>
      </c>
      <c r="J388" s="12"/>
      <c r="K388" s="25">
        <v>0.71666666666666656</v>
      </c>
      <c r="L388" s="2">
        <v>877</v>
      </c>
      <c r="M388" s="25">
        <v>3.597948717948718E-2</v>
      </c>
      <c r="N388" s="2">
        <v>106.06060606060601</v>
      </c>
      <c r="O388" s="2">
        <v>1212</v>
      </c>
      <c r="P388" s="25">
        <v>5.1050924560886231E-2</v>
      </c>
      <c r="Q388" s="12">
        <v>134.54545454545399</v>
      </c>
      <c r="R388" s="2">
        <v>1391</v>
      </c>
      <c r="S388" s="25">
        <v>5.8840947546531304E-2</v>
      </c>
      <c r="T388" s="12">
        <v>185.454544</v>
      </c>
      <c r="U388" s="25">
        <v>0.58608893956670471</v>
      </c>
      <c r="V388" s="2">
        <v>306179</v>
      </c>
      <c r="W388" s="25">
        <v>5.6000000000000001E-2</v>
      </c>
      <c r="X388" s="2">
        <v>2147</v>
      </c>
      <c r="Y388" s="2">
        <v>353175</v>
      </c>
      <c r="Z388" s="25">
        <v>6.2E-2</v>
      </c>
      <c r="AA388" s="12">
        <v>2210.3000000000002</v>
      </c>
      <c r="AB388" s="2">
        <v>359687</v>
      </c>
      <c r="AC388" s="25">
        <v>6.7000000000000004E-2</v>
      </c>
      <c r="AD388" s="12">
        <v>2481.8200000000002</v>
      </c>
      <c r="AE388" s="25">
        <v>0.17499999999999999</v>
      </c>
    </row>
    <row r="389" spans="1:31" x14ac:dyDescent="0.3">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row>
    <row r="390" spans="1:31" x14ac:dyDescent="0.3">
      <c r="A390" s="103" t="s">
        <v>1776</v>
      </c>
      <c r="B390" s="103"/>
      <c r="C390" s="103"/>
      <c r="D390" s="103"/>
      <c r="E390" s="103"/>
      <c r="F390" s="103"/>
      <c r="G390" s="103"/>
      <c r="H390" s="103"/>
      <c r="I390" s="103"/>
      <c r="J390" s="103"/>
      <c r="K390" s="103"/>
      <c r="L390" s="103"/>
      <c r="M390" s="103"/>
      <c r="N390" s="103"/>
      <c r="O390" s="103"/>
      <c r="P390" s="103"/>
      <c r="Q390" s="103"/>
      <c r="R390" s="103"/>
      <c r="S390" s="103"/>
      <c r="T390" s="103"/>
      <c r="U390" s="103"/>
      <c r="V390" s="103"/>
      <c r="W390" s="103"/>
      <c r="X390" s="103"/>
      <c r="Y390" s="103"/>
      <c r="Z390" s="103"/>
      <c r="AA390" s="103"/>
      <c r="AB390" s="103"/>
      <c r="AC390" s="103"/>
      <c r="AD390" s="103"/>
      <c r="AE390" s="103"/>
    </row>
    <row r="391" spans="1:31" x14ac:dyDescent="0.3">
      <c r="B391" s="188"/>
      <c r="C391" s="188"/>
      <c r="D391" s="188"/>
      <c r="E391" s="188"/>
      <c r="F391" s="188"/>
      <c r="G391" s="188"/>
      <c r="H391" s="188"/>
      <c r="I391" s="188"/>
      <c r="J391" s="188"/>
      <c r="L391" s="188" t="s">
        <v>1649</v>
      </c>
      <c r="M391" s="188"/>
      <c r="N391" s="188" t="s">
        <v>1650</v>
      </c>
      <c r="O391" s="188" t="s">
        <v>1649</v>
      </c>
      <c r="P391" s="188"/>
      <c r="Q391" s="188" t="s">
        <v>1650</v>
      </c>
      <c r="R391" s="188" t="s">
        <v>1649</v>
      </c>
      <c r="S391" s="188"/>
      <c r="T391" s="188" t="s">
        <v>1650</v>
      </c>
      <c r="U391" t="s">
        <v>165</v>
      </c>
      <c r="V391" s="188" t="s">
        <v>1649</v>
      </c>
      <c r="W391" s="188"/>
      <c r="X391" s="188" t="s">
        <v>1650</v>
      </c>
      <c r="Y391" s="188" t="s">
        <v>1649</v>
      </c>
      <c r="Z391" s="188"/>
      <c r="AA391" s="188" t="s">
        <v>1650</v>
      </c>
      <c r="AB391" s="188" t="s">
        <v>1649</v>
      </c>
      <c r="AC391" s="188"/>
      <c r="AD391" s="188" t="s">
        <v>1650</v>
      </c>
      <c r="AE391" t="s">
        <v>165</v>
      </c>
    </row>
    <row r="392" spans="1:31" x14ac:dyDescent="0.3">
      <c r="A392" t="s">
        <v>167</v>
      </c>
      <c r="B392" s="2">
        <v>521</v>
      </c>
      <c r="C392" s="25" t="s">
        <v>2472</v>
      </c>
      <c r="D392" s="2"/>
      <c r="E392" s="2">
        <v>608</v>
      </c>
      <c r="F392" s="25" t="s">
        <v>2472</v>
      </c>
      <c r="G392" s="12"/>
      <c r="H392" s="2">
        <v>362</v>
      </c>
      <c r="I392" s="25" t="s">
        <v>2472</v>
      </c>
      <c r="J392" s="12"/>
      <c r="K392" s="25">
        <v>-0.30518234165067182</v>
      </c>
      <c r="L392" s="2">
        <v>2092</v>
      </c>
      <c r="M392" s="25" t="s">
        <v>165</v>
      </c>
      <c r="N392" s="2">
        <v>167.87878787878699</v>
      </c>
      <c r="O392" s="2">
        <v>1744</v>
      </c>
      <c r="P392" s="25" t="s">
        <v>165</v>
      </c>
      <c r="Q392" s="12">
        <v>155.75757575757501</v>
      </c>
      <c r="R392" s="2">
        <v>1842</v>
      </c>
      <c r="S392" s="25" t="s">
        <v>165</v>
      </c>
      <c r="T392" s="12">
        <v>169.69697600000001</v>
      </c>
      <c r="U392" s="25">
        <v>-0.11950286806883365</v>
      </c>
      <c r="V392" s="2">
        <v>503157</v>
      </c>
      <c r="W392" s="25" t="s">
        <v>165</v>
      </c>
      <c r="X392" s="2">
        <v>2082</v>
      </c>
      <c r="Y392" s="2">
        <v>491993</v>
      </c>
      <c r="Z392" s="25" t="s">
        <v>165</v>
      </c>
      <c r="AA392" s="12">
        <v>2212</v>
      </c>
      <c r="AB392" s="2">
        <v>475357</v>
      </c>
      <c r="AC392" s="25" t="s">
        <v>165</v>
      </c>
      <c r="AD392" s="12">
        <v>2356.36</v>
      </c>
      <c r="AE392" s="25">
        <v>-5.5E-2</v>
      </c>
    </row>
    <row r="393" spans="1:31" x14ac:dyDescent="0.3">
      <c r="A393" t="s">
        <v>1747</v>
      </c>
      <c r="B393" s="2">
        <v>28</v>
      </c>
      <c r="C393" s="25">
        <v>5.3742802303262956E-2</v>
      </c>
      <c r="D393" s="2"/>
      <c r="E393" s="2">
        <v>139</v>
      </c>
      <c r="F393" s="25">
        <v>0.22861842105263158</v>
      </c>
      <c r="G393" s="12"/>
      <c r="H393" s="2">
        <v>49</v>
      </c>
      <c r="I393" s="25">
        <v>0.13535911602209943</v>
      </c>
      <c r="J393" s="12"/>
      <c r="K393" s="25">
        <v>0.75</v>
      </c>
      <c r="L393" s="2">
        <v>112</v>
      </c>
      <c r="M393" s="25">
        <v>5.3537284894837479E-2</v>
      </c>
      <c r="N393" s="2">
        <v>60.606060606060602</v>
      </c>
      <c r="O393" s="2">
        <v>355</v>
      </c>
      <c r="P393" s="25">
        <v>0.20355504587155962</v>
      </c>
      <c r="Q393" s="12">
        <v>83.030303030303003</v>
      </c>
      <c r="R393" s="2">
        <v>374</v>
      </c>
      <c r="S393" s="25">
        <v>0.20304017372421282</v>
      </c>
      <c r="T393" s="12">
        <v>83.030304000000001</v>
      </c>
      <c r="U393" s="25">
        <v>2.3392857142857144</v>
      </c>
      <c r="V393" s="2">
        <v>84276</v>
      </c>
      <c r="W393" s="25">
        <v>0.16700000000000001</v>
      </c>
      <c r="X393" s="2">
        <v>1431</v>
      </c>
      <c r="Y393" s="2">
        <v>99530</v>
      </c>
      <c r="Z393" s="25">
        <v>0.20200000000000001</v>
      </c>
      <c r="AA393" s="12">
        <v>1326.06</v>
      </c>
      <c r="AB393" s="2">
        <v>71144</v>
      </c>
      <c r="AC393" s="25">
        <v>0.15</v>
      </c>
      <c r="AD393" s="12">
        <v>1439.39</v>
      </c>
      <c r="AE393" s="25">
        <v>-0.156</v>
      </c>
    </row>
    <row r="394" spans="1:31" x14ac:dyDescent="0.3">
      <c r="A394" t="s">
        <v>1711</v>
      </c>
      <c r="B394" s="2">
        <v>21</v>
      </c>
      <c r="C394" s="25">
        <v>4.0307101727447232E-2</v>
      </c>
      <c r="D394" s="2"/>
      <c r="E394" s="2">
        <v>55</v>
      </c>
      <c r="F394" s="25">
        <v>9.0460526315789477E-2</v>
      </c>
      <c r="G394" s="12"/>
      <c r="H394" s="2">
        <v>0</v>
      </c>
      <c r="I394" s="25">
        <v>0</v>
      </c>
      <c r="J394" s="12"/>
      <c r="K394" s="25">
        <v>-1</v>
      </c>
      <c r="L394" s="2">
        <v>37</v>
      </c>
      <c r="M394" s="25">
        <v>1.768642447418738E-2</v>
      </c>
      <c r="N394" s="2">
        <v>41.212121212121197</v>
      </c>
      <c r="O394" s="2">
        <v>98</v>
      </c>
      <c r="P394" s="25">
        <v>5.6192660550458719E-2</v>
      </c>
      <c r="Q394" s="12">
        <v>47.272727272727202</v>
      </c>
      <c r="R394" s="2">
        <v>79</v>
      </c>
      <c r="S394" s="25">
        <v>4.288816503800217E-2</v>
      </c>
      <c r="T394" s="12">
        <v>37.5757561</v>
      </c>
      <c r="U394" s="25">
        <v>1.1351351351351351</v>
      </c>
      <c r="V394" s="2">
        <v>12427</v>
      </c>
      <c r="W394" s="25">
        <v>2.5000000000000001E-2</v>
      </c>
      <c r="X394" s="2">
        <v>502</v>
      </c>
      <c r="Y394" s="2">
        <v>15493</v>
      </c>
      <c r="Z394" s="25">
        <v>3.1E-2</v>
      </c>
      <c r="AA394" s="12">
        <v>583.03</v>
      </c>
      <c r="AB394" s="2">
        <v>13262</v>
      </c>
      <c r="AC394" s="25">
        <v>2.8000000000000001E-2</v>
      </c>
      <c r="AD394" s="12">
        <v>571.52</v>
      </c>
      <c r="AE394" s="25">
        <v>6.7000000000000004E-2</v>
      </c>
    </row>
    <row r="395" spans="1:31" x14ac:dyDescent="0.3">
      <c r="A395" t="s">
        <v>1765</v>
      </c>
      <c r="B395" s="2">
        <v>21</v>
      </c>
      <c r="C395" s="25" t="s">
        <v>2472</v>
      </c>
      <c r="D395" s="2"/>
      <c r="E395" s="2">
        <v>46</v>
      </c>
      <c r="F395" s="25">
        <v>7.5657894736842105E-2</v>
      </c>
      <c r="G395" s="12"/>
      <c r="H395" s="2">
        <v>0</v>
      </c>
      <c r="I395" s="25">
        <v>0</v>
      </c>
      <c r="J395" s="12"/>
      <c r="K395" s="25">
        <v>-1</v>
      </c>
      <c r="L395" s="2">
        <v>21</v>
      </c>
      <c r="M395" s="25">
        <v>1.0038240917782026E-2</v>
      </c>
      <c r="N395" s="2">
        <v>35.757575757575701</v>
      </c>
      <c r="O395" s="2">
        <v>77</v>
      </c>
      <c r="P395" s="25">
        <v>4.415137614678899E-2</v>
      </c>
      <c r="Q395" s="12">
        <v>46.6666666666666</v>
      </c>
      <c r="R395" s="2">
        <v>61</v>
      </c>
      <c r="S395" s="25">
        <v>3.3116178067318133E-2</v>
      </c>
      <c r="T395" s="12">
        <v>33.939392099999999</v>
      </c>
      <c r="U395" s="25">
        <v>1.9047619047619047</v>
      </c>
      <c r="V395" s="2">
        <v>8428</v>
      </c>
      <c r="W395" s="25">
        <v>1.7000000000000001E-2</v>
      </c>
      <c r="X395" s="2">
        <v>396</v>
      </c>
      <c r="Y395" s="2">
        <v>10144</v>
      </c>
      <c r="Z395" s="25">
        <v>2.1000000000000001E-2</v>
      </c>
      <c r="AA395" s="12">
        <v>458.79</v>
      </c>
      <c r="AB395" s="2">
        <v>8354</v>
      </c>
      <c r="AC395" s="25">
        <v>1.7999999999999999E-2</v>
      </c>
      <c r="AD395" s="12">
        <v>456.36</v>
      </c>
      <c r="AE395" s="25">
        <v>-8.9999999999999993E-3</v>
      </c>
    </row>
    <row r="396" spans="1:31" x14ac:dyDescent="0.3">
      <c r="A396" t="s">
        <v>1766</v>
      </c>
      <c r="B396" s="2">
        <v>18</v>
      </c>
      <c r="C396" s="25" t="s">
        <v>2472</v>
      </c>
      <c r="D396" s="2"/>
      <c r="E396" s="2">
        <v>2</v>
      </c>
      <c r="F396" s="25" t="s">
        <v>2472</v>
      </c>
      <c r="G396" s="12"/>
      <c r="H396" s="2">
        <v>0</v>
      </c>
      <c r="I396" s="25" t="s">
        <v>2472</v>
      </c>
      <c r="J396" s="12"/>
      <c r="K396" s="25">
        <v>-1</v>
      </c>
      <c r="L396" s="2">
        <v>18</v>
      </c>
      <c r="M396" s="25">
        <v>8.6042065009560229E-3</v>
      </c>
      <c r="N396" s="2">
        <v>35.757575757575701</v>
      </c>
      <c r="O396" s="2">
        <v>2</v>
      </c>
      <c r="P396" s="25">
        <v>1.1467889908256881E-3</v>
      </c>
      <c r="Q396" s="12">
        <v>3.63636363636363</v>
      </c>
      <c r="R396" s="2">
        <v>0</v>
      </c>
      <c r="S396" s="25">
        <v>0</v>
      </c>
      <c r="T396" s="12">
        <v>18.787877999999999</v>
      </c>
      <c r="U396" s="25">
        <v>-1</v>
      </c>
      <c r="V396" s="2">
        <v>1193</v>
      </c>
      <c r="W396" s="25">
        <v>2E-3</v>
      </c>
      <c r="X396" s="2">
        <v>178</v>
      </c>
      <c r="Y396" s="2">
        <v>1644</v>
      </c>
      <c r="Z396" s="25">
        <v>3.0000000000000001E-3</v>
      </c>
      <c r="AA396" s="12">
        <v>179</v>
      </c>
      <c r="AB396" s="2">
        <v>1398</v>
      </c>
      <c r="AC396" s="25">
        <v>3.0000000000000001E-3</v>
      </c>
      <c r="AD396" s="12">
        <v>209.7</v>
      </c>
      <c r="AE396" s="25">
        <v>0.17199999999999999</v>
      </c>
    </row>
    <row r="397" spans="1:31" x14ac:dyDescent="0.3">
      <c r="A397" t="s">
        <v>1767</v>
      </c>
      <c r="B397" s="2">
        <v>0</v>
      </c>
      <c r="C397" s="25" t="s">
        <v>2472</v>
      </c>
      <c r="D397" s="2"/>
      <c r="E397" s="2">
        <v>40</v>
      </c>
      <c r="F397" s="25">
        <v>6.5789473684210523E-2</v>
      </c>
      <c r="G397" s="12"/>
      <c r="H397" s="2">
        <v>0</v>
      </c>
      <c r="I397" s="25">
        <v>0</v>
      </c>
      <c r="J397" s="12"/>
      <c r="K397" s="25" t="s">
        <v>2472</v>
      </c>
      <c r="L397" s="2">
        <v>0</v>
      </c>
      <c r="M397" s="25">
        <v>0</v>
      </c>
      <c r="N397" s="2">
        <v>80</v>
      </c>
      <c r="O397" s="2">
        <v>65</v>
      </c>
      <c r="P397" s="25">
        <v>3.7270642201834861E-2</v>
      </c>
      <c r="Q397" s="12">
        <v>44.848484848484802</v>
      </c>
      <c r="R397" s="2">
        <v>61</v>
      </c>
      <c r="S397" s="25">
        <v>3.3116178067318133E-2</v>
      </c>
      <c r="T397" s="12">
        <v>33.939392099999999</v>
      </c>
      <c r="U397" s="25"/>
      <c r="V397" s="2">
        <v>3158</v>
      </c>
      <c r="W397" s="25">
        <v>6.0000000000000001E-3</v>
      </c>
      <c r="X397" s="2">
        <v>263</v>
      </c>
      <c r="Y397" s="2">
        <v>3617</v>
      </c>
      <c r="Z397" s="25">
        <v>7.0000000000000001E-3</v>
      </c>
      <c r="AA397" s="12">
        <v>266.67</v>
      </c>
      <c r="AB397" s="2">
        <v>2901</v>
      </c>
      <c r="AC397" s="25">
        <v>6.0000000000000001E-3</v>
      </c>
      <c r="AD397" s="12">
        <v>256.36</v>
      </c>
      <c r="AE397" s="25">
        <v>-8.1000000000000003E-2</v>
      </c>
    </row>
    <row r="398" spans="1:31" x14ac:dyDescent="0.3">
      <c r="A398" t="s">
        <v>1768</v>
      </c>
      <c r="B398" s="2">
        <v>3</v>
      </c>
      <c r="C398" s="25" t="s">
        <v>2472</v>
      </c>
      <c r="D398" s="2"/>
      <c r="E398" s="2">
        <v>4</v>
      </c>
      <c r="F398" s="25">
        <v>6.5789473684210523E-3</v>
      </c>
      <c r="G398" s="12"/>
      <c r="H398" s="2">
        <v>0</v>
      </c>
      <c r="I398" s="25" t="s">
        <v>2472</v>
      </c>
      <c r="J398" s="12"/>
      <c r="K398" s="25">
        <v>-1</v>
      </c>
      <c r="L398" s="2">
        <v>3</v>
      </c>
      <c r="M398" s="25">
        <v>1.4340344168260039E-3</v>
      </c>
      <c r="N398" s="2">
        <v>2.4242424242424199</v>
      </c>
      <c r="O398" s="2">
        <v>10</v>
      </c>
      <c r="P398" s="25">
        <v>5.7339449541284407E-3</v>
      </c>
      <c r="Q398" s="12">
        <v>10.909090909090899</v>
      </c>
      <c r="R398" s="2">
        <v>0</v>
      </c>
      <c r="S398" s="25">
        <v>0</v>
      </c>
      <c r="T398" s="12">
        <v>18.787877999999999</v>
      </c>
      <c r="U398" s="25">
        <v>-1</v>
      </c>
      <c r="V398" s="2">
        <v>4077</v>
      </c>
      <c r="W398" s="25">
        <v>8.0000000000000002E-3</v>
      </c>
      <c r="X398" s="2">
        <v>278</v>
      </c>
      <c r="Y398" s="2">
        <v>4883</v>
      </c>
      <c r="Z398" s="25">
        <v>0.01</v>
      </c>
      <c r="AA398" s="12">
        <v>327.88</v>
      </c>
      <c r="AB398" s="2">
        <v>4055</v>
      </c>
      <c r="AC398" s="25">
        <v>8.9999999999999993E-3</v>
      </c>
      <c r="AD398" s="12">
        <v>325.45</v>
      </c>
      <c r="AE398" s="25">
        <v>-5.0000000000000001E-3</v>
      </c>
    </row>
    <row r="399" spans="1:31" x14ac:dyDescent="0.3">
      <c r="A399" t="s">
        <v>1769</v>
      </c>
      <c r="B399" s="2">
        <v>0</v>
      </c>
      <c r="C399" s="25">
        <v>0</v>
      </c>
      <c r="D399" s="2"/>
      <c r="E399" s="2">
        <v>9</v>
      </c>
      <c r="F399" s="25">
        <v>1.4802631578947368E-2</v>
      </c>
      <c r="G399" s="12"/>
      <c r="H399" s="2">
        <v>0</v>
      </c>
      <c r="I399" s="25">
        <v>0</v>
      </c>
      <c r="J399" s="12"/>
      <c r="K399" s="25" t="s">
        <v>2472</v>
      </c>
      <c r="L399" s="2">
        <v>16</v>
      </c>
      <c r="M399" s="25">
        <v>7.6481835564053535E-3</v>
      </c>
      <c r="N399" s="2">
        <v>15.151515151515101</v>
      </c>
      <c r="O399" s="2">
        <v>21</v>
      </c>
      <c r="P399" s="25">
        <v>1.2041284403669725E-2</v>
      </c>
      <c r="Q399" s="12">
        <v>12.7272727272727</v>
      </c>
      <c r="R399" s="2">
        <v>18</v>
      </c>
      <c r="S399" s="25">
        <v>9.7719869706840382E-3</v>
      </c>
      <c r="T399" s="12">
        <v>17.575758</v>
      </c>
      <c r="U399" s="25">
        <v>0.125</v>
      </c>
      <c r="V399" s="2">
        <v>3999</v>
      </c>
      <c r="W399" s="25">
        <v>8.0000000000000002E-3</v>
      </c>
      <c r="X399" s="2">
        <v>265</v>
      </c>
      <c r="Y399" s="2">
        <v>5349</v>
      </c>
      <c r="Z399" s="25">
        <v>1.0999999999999999E-2</v>
      </c>
      <c r="AA399" s="12">
        <v>347.27</v>
      </c>
      <c r="AB399" s="2">
        <v>4908</v>
      </c>
      <c r="AC399" s="25">
        <v>0.01</v>
      </c>
      <c r="AD399" s="12">
        <v>335.76</v>
      </c>
      <c r="AE399" s="25">
        <v>0.22700000000000001</v>
      </c>
    </row>
    <row r="400" spans="1:31" x14ac:dyDescent="0.3">
      <c r="A400" t="s">
        <v>1712</v>
      </c>
      <c r="B400" s="2">
        <v>7</v>
      </c>
      <c r="C400" s="25">
        <v>1.3435700575815739E-2</v>
      </c>
      <c r="D400" s="2"/>
      <c r="E400" s="2">
        <v>84</v>
      </c>
      <c r="F400" s="25">
        <v>0.13815789473684212</v>
      </c>
      <c r="G400" s="12"/>
      <c r="H400" s="2">
        <v>49</v>
      </c>
      <c r="I400" s="25">
        <v>0.13535911602209935</v>
      </c>
      <c r="J400" s="12"/>
      <c r="K400" s="25">
        <v>6</v>
      </c>
      <c r="L400" s="2">
        <v>75</v>
      </c>
      <c r="M400" s="25">
        <v>3.5850860420650096E-2</v>
      </c>
      <c r="N400" s="2">
        <v>42.424242424242401</v>
      </c>
      <c r="O400" s="2">
        <v>257</v>
      </c>
      <c r="P400" s="25">
        <v>0.14736238532110091</v>
      </c>
      <c r="Q400" s="12">
        <v>61.818181818181799</v>
      </c>
      <c r="R400" s="2">
        <v>295</v>
      </c>
      <c r="S400" s="25">
        <v>0.16015200868621063</v>
      </c>
      <c r="T400" s="12">
        <v>79.393936199999999</v>
      </c>
      <c r="U400" s="25">
        <v>2.9333333333333331</v>
      </c>
      <c r="V400" s="2">
        <v>71849</v>
      </c>
      <c r="W400" s="25">
        <v>0.14299999999999999</v>
      </c>
      <c r="X400" s="2">
        <v>1292</v>
      </c>
      <c r="Y400" s="2">
        <v>84037</v>
      </c>
      <c r="Z400" s="25">
        <v>0.17100000000000001</v>
      </c>
      <c r="AA400" s="12">
        <v>1324.24</v>
      </c>
      <c r="AB400" s="2">
        <v>57882</v>
      </c>
      <c r="AC400" s="25">
        <v>0.122</v>
      </c>
      <c r="AD400" s="12">
        <v>1303.6400000000001</v>
      </c>
      <c r="AE400" s="25">
        <v>-0.19400000000000001</v>
      </c>
    </row>
    <row r="401" spans="1:31" x14ac:dyDescent="0.3">
      <c r="A401" t="s">
        <v>1713</v>
      </c>
      <c r="B401" s="2">
        <v>0</v>
      </c>
      <c r="C401" s="25" t="s">
        <v>2472</v>
      </c>
      <c r="D401" s="2"/>
      <c r="E401" s="2">
        <v>0</v>
      </c>
      <c r="F401" s="25">
        <v>0</v>
      </c>
      <c r="G401" s="12"/>
      <c r="H401" s="2">
        <v>49</v>
      </c>
      <c r="I401" s="25">
        <v>0.13535911602209935</v>
      </c>
      <c r="J401" s="12"/>
      <c r="K401" s="25" t="s">
        <v>2472</v>
      </c>
      <c r="L401" s="2">
        <v>0</v>
      </c>
      <c r="M401" s="25">
        <v>0</v>
      </c>
      <c r="N401" s="2">
        <v>80</v>
      </c>
      <c r="O401" s="2">
        <v>74</v>
      </c>
      <c r="P401" s="25">
        <v>4.2431192660550461E-2</v>
      </c>
      <c r="Q401" s="12">
        <v>44.2424242424242</v>
      </c>
      <c r="R401" s="2">
        <v>72</v>
      </c>
      <c r="S401" s="25">
        <v>3.9087947882736153E-2</v>
      </c>
      <c r="T401" s="12">
        <v>48.484848</v>
      </c>
      <c r="U401" s="25"/>
      <c r="V401" s="2">
        <v>9878</v>
      </c>
      <c r="W401" s="25">
        <v>0.02</v>
      </c>
      <c r="X401" s="2">
        <v>441</v>
      </c>
      <c r="Y401" s="2">
        <v>12629</v>
      </c>
      <c r="Z401" s="25">
        <v>2.5999999999999999E-2</v>
      </c>
      <c r="AA401" s="12">
        <v>435.76</v>
      </c>
      <c r="AB401" s="2">
        <v>9161</v>
      </c>
      <c r="AC401" s="25">
        <v>1.9E-2</v>
      </c>
      <c r="AD401" s="12">
        <v>454.55</v>
      </c>
      <c r="AE401" s="25">
        <v>-7.2999999999999995E-2</v>
      </c>
    </row>
    <row r="402" spans="1:31" x14ac:dyDescent="0.3">
      <c r="A402" t="s">
        <v>1770</v>
      </c>
      <c r="B402" s="2">
        <v>0</v>
      </c>
      <c r="C402" s="25" t="s">
        <v>2472</v>
      </c>
      <c r="D402" s="2"/>
      <c r="E402" s="2">
        <v>0</v>
      </c>
      <c r="F402" s="25">
        <v>0</v>
      </c>
      <c r="G402" s="12"/>
      <c r="H402" s="2">
        <v>49</v>
      </c>
      <c r="I402" s="25">
        <v>0.13535911602209935</v>
      </c>
      <c r="J402" s="12"/>
      <c r="K402" s="25" t="s">
        <v>2472</v>
      </c>
      <c r="L402" s="2">
        <v>0</v>
      </c>
      <c r="M402" s="25">
        <v>0</v>
      </c>
      <c r="N402" s="2">
        <v>80</v>
      </c>
      <c r="O402" s="2">
        <v>74</v>
      </c>
      <c r="P402" s="25">
        <v>4.2431192660550461E-2</v>
      </c>
      <c r="Q402" s="12">
        <v>44.2424242424242</v>
      </c>
      <c r="R402" s="2">
        <v>72</v>
      </c>
      <c r="S402" s="25">
        <v>3.9087947882736153E-2</v>
      </c>
      <c r="T402" s="12">
        <v>48.484848</v>
      </c>
      <c r="U402" s="25"/>
      <c r="V402" s="2">
        <v>8013</v>
      </c>
      <c r="W402" s="25">
        <v>1.6E-2</v>
      </c>
      <c r="X402" s="2">
        <v>414</v>
      </c>
      <c r="Y402" s="2">
        <v>9369</v>
      </c>
      <c r="Z402" s="25">
        <v>1.9E-2</v>
      </c>
      <c r="AA402" s="12">
        <v>417.58</v>
      </c>
      <c r="AB402" s="2">
        <v>6579</v>
      </c>
      <c r="AC402" s="25">
        <v>1.4E-2</v>
      </c>
      <c r="AD402" s="12">
        <v>384.24</v>
      </c>
      <c r="AE402" s="25">
        <v>-0.17899999999999999</v>
      </c>
    </row>
    <row r="403" spans="1:31" x14ac:dyDescent="0.3">
      <c r="A403" t="s">
        <v>1771</v>
      </c>
      <c r="B403" s="2">
        <v>0</v>
      </c>
      <c r="C403" s="25" t="s">
        <v>2472</v>
      </c>
      <c r="D403" s="2"/>
      <c r="E403" s="2">
        <v>0</v>
      </c>
      <c r="F403" s="25" t="s">
        <v>2472</v>
      </c>
      <c r="G403" s="12"/>
      <c r="H403" s="2">
        <v>0</v>
      </c>
      <c r="I403" s="25" t="s">
        <v>2472</v>
      </c>
      <c r="J403" s="12"/>
      <c r="K403" s="25" t="s">
        <v>2472</v>
      </c>
      <c r="L403" s="2">
        <v>0</v>
      </c>
      <c r="M403" s="25">
        <v>0</v>
      </c>
      <c r="N403" s="2">
        <v>80</v>
      </c>
      <c r="O403" s="2">
        <v>0</v>
      </c>
      <c r="P403" s="25">
        <v>0</v>
      </c>
      <c r="Q403" s="12">
        <v>16.969696969696901</v>
      </c>
      <c r="R403" s="2">
        <v>0</v>
      </c>
      <c r="S403" s="25">
        <v>0</v>
      </c>
      <c r="T403" s="12">
        <v>18.787877999999999</v>
      </c>
      <c r="U403" s="25"/>
      <c r="V403" s="2">
        <v>1719</v>
      </c>
      <c r="W403" s="25">
        <v>3.0000000000000001E-3</v>
      </c>
      <c r="X403" s="2">
        <v>181</v>
      </c>
      <c r="Y403" s="2">
        <v>2391</v>
      </c>
      <c r="Z403" s="25">
        <v>5.0000000000000001E-3</v>
      </c>
      <c r="AA403" s="12">
        <v>233.94</v>
      </c>
      <c r="AB403" s="2">
        <v>1312</v>
      </c>
      <c r="AC403" s="25">
        <v>3.0000000000000001E-3</v>
      </c>
      <c r="AD403" s="12">
        <v>184.85</v>
      </c>
      <c r="AE403" s="25">
        <v>-0.23699999999999999</v>
      </c>
    </row>
    <row r="404" spans="1:31" x14ac:dyDescent="0.3">
      <c r="A404" t="s">
        <v>1772</v>
      </c>
      <c r="B404" s="2">
        <v>0</v>
      </c>
      <c r="C404" s="25" t="s">
        <v>2472</v>
      </c>
      <c r="D404" s="2"/>
      <c r="E404" s="2">
        <v>0</v>
      </c>
      <c r="F404" s="25" t="s">
        <v>2472</v>
      </c>
      <c r="G404" s="12"/>
      <c r="H404" s="2">
        <v>0</v>
      </c>
      <c r="I404" s="25" t="s">
        <v>2472</v>
      </c>
      <c r="J404" s="12"/>
      <c r="K404" s="25" t="s">
        <v>2472</v>
      </c>
      <c r="L404" s="2">
        <v>0</v>
      </c>
      <c r="M404" s="25">
        <v>0</v>
      </c>
      <c r="N404" s="2">
        <v>80</v>
      </c>
      <c r="O404" s="2">
        <v>0</v>
      </c>
      <c r="P404" s="25">
        <v>0</v>
      </c>
      <c r="Q404" s="12">
        <v>16.969696969696901</v>
      </c>
      <c r="R404" s="2">
        <v>0</v>
      </c>
      <c r="S404" s="25">
        <v>0</v>
      </c>
      <c r="T404" s="12">
        <v>18.787877999999999</v>
      </c>
      <c r="U404" s="25"/>
      <c r="V404" s="2">
        <v>1919</v>
      </c>
      <c r="W404" s="25">
        <v>4.0000000000000001E-3</v>
      </c>
      <c r="X404" s="2">
        <v>233</v>
      </c>
      <c r="Y404" s="2">
        <v>1596</v>
      </c>
      <c r="Z404" s="25">
        <v>3.0000000000000001E-3</v>
      </c>
      <c r="AA404" s="12">
        <v>160</v>
      </c>
      <c r="AB404" s="2">
        <v>1084</v>
      </c>
      <c r="AC404" s="25">
        <v>2E-3</v>
      </c>
      <c r="AD404" s="12">
        <v>161.21</v>
      </c>
      <c r="AE404" s="25">
        <v>-0.435</v>
      </c>
    </row>
    <row r="405" spans="1:31" x14ac:dyDescent="0.3">
      <c r="A405" t="s">
        <v>1773</v>
      </c>
      <c r="B405" s="2">
        <v>0</v>
      </c>
      <c r="C405" s="25" t="s">
        <v>2472</v>
      </c>
      <c r="D405" s="2"/>
      <c r="E405" s="2">
        <v>0</v>
      </c>
      <c r="F405" s="25">
        <v>0</v>
      </c>
      <c r="G405" s="12"/>
      <c r="H405" s="2">
        <v>49</v>
      </c>
      <c r="I405" s="25">
        <v>0.13535911602209935</v>
      </c>
      <c r="J405" s="12"/>
      <c r="K405" s="25" t="s">
        <v>2472</v>
      </c>
      <c r="L405" s="2">
        <v>0</v>
      </c>
      <c r="M405" s="25">
        <v>0</v>
      </c>
      <c r="N405" s="2">
        <v>80</v>
      </c>
      <c r="O405" s="2">
        <v>74</v>
      </c>
      <c r="P405" s="25">
        <v>4.2431192660550461E-2</v>
      </c>
      <c r="Q405" s="12">
        <v>44.2424242424242</v>
      </c>
      <c r="R405" s="2">
        <v>72</v>
      </c>
      <c r="S405" s="25">
        <v>3.9087947882736153E-2</v>
      </c>
      <c r="T405" s="12">
        <v>48.484848</v>
      </c>
      <c r="U405" s="25"/>
      <c r="V405" s="2">
        <v>4375</v>
      </c>
      <c r="W405" s="25">
        <v>8.9999999999999993E-3</v>
      </c>
      <c r="X405" s="2">
        <v>317</v>
      </c>
      <c r="Y405" s="2">
        <v>5382</v>
      </c>
      <c r="Z405" s="25">
        <v>1.0999999999999999E-2</v>
      </c>
      <c r="AA405" s="12">
        <v>315</v>
      </c>
      <c r="AB405" s="2">
        <v>4183</v>
      </c>
      <c r="AC405" s="25">
        <v>8.9999999999999993E-3</v>
      </c>
      <c r="AD405" s="12">
        <v>359.39</v>
      </c>
      <c r="AE405" s="25">
        <v>-4.3999999999999997E-2</v>
      </c>
    </row>
    <row r="406" spans="1:31" x14ac:dyDescent="0.3">
      <c r="A406" t="s">
        <v>1774</v>
      </c>
      <c r="B406" s="2">
        <v>0</v>
      </c>
      <c r="C406" s="25" t="s">
        <v>2472</v>
      </c>
      <c r="D406" s="2"/>
      <c r="E406" s="2">
        <v>0</v>
      </c>
      <c r="F406" s="25" t="s">
        <v>2472</v>
      </c>
      <c r="G406" s="12"/>
      <c r="H406" s="2">
        <v>0</v>
      </c>
      <c r="I406" s="25" t="s">
        <v>2472</v>
      </c>
      <c r="J406" s="12"/>
      <c r="K406" s="25" t="s">
        <v>2472</v>
      </c>
      <c r="L406" s="2">
        <v>0</v>
      </c>
      <c r="M406" s="25">
        <v>0</v>
      </c>
      <c r="N406" s="2">
        <v>80</v>
      </c>
      <c r="O406" s="2">
        <v>0</v>
      </c>
      <c r="P406" s="25">
        <v>0</v>
      </c>
      <c r="Q406" s="12">
        <v>16.969696969696901</v>
      </c>
      <c r="R406" s="2">
        <v>0</v>
      </c>
      <c r="S406" s="25">
        <v>0</v>
      </c>
      <c r="T406" s="12">
        <v>18.787877999999999</v>
      </c>
      <c r="U406" s="25"/>
      <c r="V406" s="2">
        <v>1865</v>
      </c>
      <c r="W406" s="25">
        <v>4.0000000000000001E-3</v>
      </c>
      <c r="X406" s="2">
        <v>202</v>
      </c>
      <c r="Y406" s="2">
        <v>3260</v>
      </c>
      <c r="Z406" s="25">
        <v>7.0000000000000001E-3</v>
      </c>
      <c r="AA406" s="12">
        <v>245.45</v>
      </c>
      <c r="AB406" s="2">
        <v>2582</v>
      </c>
      <c r="AC406" s="25">
        <v>5.0000000000000001E-3</v>
      </c>
      <c r="AD406" s="12">
        <v>272.12</v>
      </c>
      <c r="AE406" s="25">
        <v>0.38400000000000001</v>
      </c>
    </row>
    <row r="407" spans="1:31" x14ac:dyDescent="0.3">
      <c r="A407" t="s">
        <v>1714</v>
      </c>
      <c r="B407" s="2">
        <v>7</v>
      </c>
      <c r="C407" s="25">
        <v>1.3435700575815739E-2</v>
      </c>
      <c r="D407" s="2"/>
      <c r="E407" s="2">
        <v>84</v>
      </c>
      <c r="F407" s="25">
        <v>0.13815789473684212</v>
      </c>
      <c r="G407" s="12"/>
      <c r="H407" s="2">
        <v>0</v>
      </c>
      <c r="I407" s="25">
        <v>0</v>
      </c>
      <c r="J407" s="12"/>
      <c r="K407" s="25">
        <v>-1</v>
      </c>
      <c r="L407" s="2">
        <v>75</v>
      </c>
      <c r="M407" s="25">
        <v>3.5850860420650096E-2</v>
      </c>
      <c r="N407" s="2">
        <v>42.424242424242401</v>
      </c>
      <c r="O407" s="2">
        <v>183</v>
      </c>
      <c r="P407" s="25">
        <v>0.10493119266055045</v>
      </c>
      <c r="Q407" s="12">
        <v>44.848484848484802</v>
      </c>
      <c r="R407" s="2">
        <v>223</v>
      </c>
      <c r="S407" s="25">
        <v>0.12106406080347448</v>
      </c>
      <c r="T407" s="12">
        <v>58.181820000000002</v>
      </c>
      <c r="U407" s="25">
        <v>1.9733333333333334</v>
      </c>
      <c r="V407" s="2">
        <v>61971</v>
      </c>
      <c r="W407" s="25">
        <v>0.123</v>
      </c>
      <c r="X407" s="2">
        <v>1160</v>
      </c>
      <c r="Y407" s="2">
        <v>71408</v>
      </c>
      <c r="Z407" s="25">
        <v>0.14499999999999999</v>
      </c>
      <c r="AA407" s="12">
        <v>1312.12</v>
      </c>
      <c r="AB407" s="2">
        <v>48721</v>
      </c>
      <c r="AC407" s="25">
        <v>0.10199999999999999</v>
      </c>
      <c r="AD407" s="12">
        <v>1150.3</v>
      </c>
      <c r="AE407" s="25">
        <v>-0.214</v>
      </c>
    </row>
    <row r="408" spans="1:31" x14ac:dyDescent="0.3">
      <c r="A408" t="s">
        <v>1770</v>
      </c>
      <c r="B408" s="2">
        <v>7</v>
      </c>
      <c r="C408" s="25">
        <v>1.3435700575815739E-2</v>
      </c>
      <c r="D408" s="2"/>
      <c r="E408" s="2">
        <v>84</v>
      </c>
      <c r="F408" s="25">
        <v>0.13815789473684212</v>
      </c>
      <c r="G408" s="12"/>
      <c r="H408" s="2">
        <v>0</v>
      </c>
      <c r="I408" s="25">
        <v>0</v>
      </c>
      <c r="J408" s="12"/>
      <c r="K408" s="25">
        <v>-1</v>
      </c>
      <c r="L408" s="2">
        <v>75</v>
      </c>
      <c r="M408" s="25">
        <v>3.5850860420650096E-2</v>
      </c>
      <c r="N408" s="2">
        <v>42.424242424242401</v>
      </c>
      <c r="O408" s="2">
        <v>183</v>
      </c>
      <c r="P408" s="25">
        <v>0.10493119266055045</v>
      </c>
      <c r="Q408" s="12">
        <v>44.848484848484802</v>
      </c>
      <c r="R408" s="2">
        <v>159</v>
      </c>
      <c r="S408" s="25">
        <v>8.6319218241042342E-2</v>
      </c>
      <c r="T408" s="12">
        <v>56.363636</v>
      </c>
      <c r="U408" s="25">
        <v>1.1200000000000001</v>
      </c>
      <c r="V408" s="2">
        <v>54041</v>
      </c>
      <c r="W408" s="25">
        <v>0.107</v>
      </c>
      <c r="X408" s="2">
        <v>1033</v>
      </c>
      <c r="Y408" s="2">
        <v>60494</v>
      </c>
      <c r="Z408" s="25">
        <v>0.123</v>
      </c>
      <c r="AA408" s="12">
        <v>1218.79</v>
      </c>
      <c r="AB408" s="2">
        <v>40528</v>
      </c>
      <c r="AC408" s="25">
        <v>8.5000000000000006E-2</v>
      </c>
      <c r="AD408" s="12">
        <v>1046.06</v>
      </c>
      <c r="AE408" s="25">
        <v>-0.25</v>
      </c>
    </row>
    <row r="409" spans="1:31" x14ac:dyDescent="0.3">
      <c r="A409" t="s">
        <v>1771</v>
      </c>
      <c r="B409" s="2">
        <v>0</v>
      </c>
      <c r="C409" s="25">
        <v>0</v>
      </c>
      <c r="D409" s="2"/>
      <c r="E409" s="2">
        <v>0</v>
      </c>
      <c r="F409" s="25">
        <v>0</v>
      </c>
      <c r="G409" s="12"/>
      <c r="H409" s="2">
        <v>0</v>
      </c>
      <c r="I409" s="25" t="s">
        <v>2472</v>
      </c>
      <c r="J409" s="12"/>
      <c r="K409" s="25" t="s">
        <v>2472</v>
      </c>
      <c r="L409" s="2">
        <v>13</v>
      </c>
      <c r="M409" s="25">
        <v>6.2141491395793502E-3</v>
      </c>
      <c r="N409" s="2">
        <v>12.1212121212121</v>
      </c>
      <c r="O409" s="2">
        <v>6</v>
      </c>
      <c r="P409" s="25">
        <v>3.4403669724770644E-3</v>
      </c>
      <c r="Q409" s="12">
        <v>6.0606060606060597</v>
      </c>
      <c r="R409" s="2">
        <v>0</v>
      </c>
      <c r="S409" s="25">
        <v>0</v>
      </c>
      <c r="T409" s="12">
        <v>18.787877999999999</v>
      </c>
      <c r="U409" s="25">
        <v>-1</v>
      </c>
      <c r="V409" s="2">
        <v>9116</v>
      </c>
      <c r="W409" s="25">
        <v>1.7999999999999999E-2</v>
      </c>
      <c r="X409" s="2">
        <v>399</v>
      </c>
      <c r="Y409" s="2">
        <v>10448</v>
      </c>
      <c r="Z409" s="25">
        <v>2.1000000000000001E-2</v>
      </c>
      <c r="AA409" s="12">
        <v>472.12</v>
      </c>
      <c r="AB409" s="2">
        <v>6411</v>
      </c>
      <c r="AC409" s="25">
        <v>1.2999999999999999E-2</v>
      </c>
      <c r="AD409" s="12">
        <v>511.52</v>
      </c>
      <c r="AE409" s="25">
        <v>-0.29699999999999999</v>
      </c>
    </row>
    <row r="410" spans="1:31" x14ac:dyDescent="0.3">
      <c r="A410" t="s">
        <v>1772</v>
      </c>
      <c r="B410" s="2">
        <v>0</v>
      </c>
      <c r="C410" s="25">
        <v>0</v>
      </c>
      <c r="D410" s="2"/>
      <c r="E410" s="2">
        <v>56</v>
      </c>
      <c r="F410" s="25">
        <v>9.2105263157894732E-2</v>
      </c>
      <c r="G410" s="12"/>
      <c r="H410" s="2">
        <v>0</v>
      </c>
      <c r="I410" s="25">
        <v>0</v>
      </c>
      <c r="J410" s="12"/>
      <c r="K410" s="25" t="s">
        <v>2472</v>
      </c>
      <c r="L410" s="2">
        <v>55</v>
      </c>
      <c r="M410" s="25">
        <v>2.6290630975143402E-2</v>
      </c>
      <c r="N410" s="2">
        <v>39.393939393939398</v>
      </c>
      <c r="O410" s="2">
        <v>92</v>
      </c>
      <c r="P410" s="25">
        <v>5.2752293577981654E-2</v>
      </c>
      <c r="Q410" s="12">
        <v>31.515151515151501</v>
      </c>
      <c r="R410" s="2">
        <v>108</v>
      </c>
      <c r="S410" s="25">
        <v>5.8631921824104233E-2</v>
      </c>
      <c r="T410" s="12">
        <v>42.4242439</v>
      </c>
      <c r="U410" s="25">
        <v>0.96363636363636362</v>
      </c>
      <c r="V410" s="2">
        <v>14438</v>
      </c>
      <c r="W410" s="25">
        <v>2.9000000000000001E-2</v>
      </c>
      <c r="X410" s="2">
        <v>466</v>
      </c>
      <c r="Y410" s="2">
        <v>15960</v>
      </c>
      <c r="Z410" s="25">
        <v>3.2000000000000001E-2</v>
      </c>
      <c r="AA410" s="12">
        <v>721.21</v>
      </c>
      <c r="AB410" s="2">
        <v>11009</v>
      </c>
      <c r="AC410" s="25">
        <v>2.3E-2</v>
      </c>
      <c r="AD410" s="12">
        <v>581.82000000000005</v>
      </c>
      <c r="AE410" s="25">
        <v>-0.23699999999999999</v>
      </c>
    </row>
    <row r="411" spans="1:31" x14ac:dyDescent="0.3">
      <c r="A411" t="s">
        <v>1773</v>
      </c>
      <c r="B411" s="2">
        <v>7</v>
      </c>
      <c r="C411" s="25" t="s">
        <v>2472</v>
      </c>
      <c r="D411" s="2"/>
      <c r="E411" s="2">
        <v>28</v>
      </c>
      <c r="F411" s="25">
        <v>4.6052631578947366E-2</v>
      </c>
      <c r="G411" s="12"/>
      <c r="H411" s="2">
        <v>0</v>
      </c>
      <c r="I411" s="25">
        <v>0</v>
      </c>
      <c r="J411" s="12"/>
      <c r="K411" s="25">
        <v>-1</v>
      </c>
      <c r="L411" s="2">
        <v>7</v>
      </c>
      <c r="M411" s="25">
        <v>3.3460803059273425E-3</v>
      </c>
      <c r="N411" s="2">
        <v>6.0606060606060597</v>
      </c>
      <c r="O411" s="2">
        <v>85</v>
      </c>
      <c r="P411" s="25">
        <v>4.8738532110091742E-2</v>
      </c>
      <c r="Q411" s="12">
        <v>31.515151515151501</v>
      </c>
      <c r="R411" s="2">
        <v>51</v>
      </c>
      <c r="S411" s="25">
        <v>2.7687296416938109E-2</v>
      </c>
      <c r="T411" s="12">
        <v>36.363636</v>
      </c>
      <c r="U411" s="25">
        <v>6.2857142857142856</v>
      </c>
      <c r="V411" s="2">
        <v>30487</v>
      </c>
      <c r="W411" s="25">
        <v>6.0999999999999999E-2</v>
      </c>
      <c r="X411" s="2">
        <v>747</v>
      </c>
      <c r="Y411" s="2">
        <v>34086</v>
      </c>
      <c r="Z411" s="25">
        <v>6.9000000000000006E-2</v>
      </c>
      <c r="AA411" s="12">
        <v>850.3</v>
      </c>
      <c r="AB411" s="2">
        <v>23108</v>
      </c>
      <c r="AC411" s="25">
        <v>4.9000000000000002E-2</v>
      </c>
      <c r="AD411" s="12">
        <v>922.42</v>
      </c>
      <c r="AE411" s="25">
        <v>-0.24199999999999999</v>
      </c>
    </row>
    <row r="412" spans="1:31" x14ac:dyDescent="0.3">
      <c r="A412" t="s">
        <v>1774</v>
      </c>
      <c r="B412" s="2">
        <v>0</v>
      </c>
      <c r="C412" s="25" t="s">
        <v>2472</v>
      </c>
      <c r="D412" s="2"/>
      <c r="E412" s="2">
        <v>0</v>
      </c>
      <c r="F412" s="25" t="s">
        <v>2472</v>
      </c>
      <c r="G412" s="12"/>
      <c r="H412" s="2">
        <v>0</v>
      </c>
      <c r="I412" s="25">
        <v>0</v>
      </c>
      <c r="J412" s="12"/>
      <c r="K412" s="25" t="s">
        <v>2472</v>
      </c>
      <c r="L412" s="2">
        <v>0</v>
      </c>
      <c r="M412" s="25">
        <v>0</v>
      </c>
      <c r="N412" s="2">
        <v>80</v>
      </c>
      <c r="O412" s="2">
        <v>0</v>
      </c>
      <c r="P412" s="25">
        <v>0</v>
      </c>
      <c r="Q412" s="12">
        <v>16.969696969696901</v>
      </c>
      <c r="R412" s="2">
        <v>64</v>
      </c>
      <c r="S412" s="25">
        <v>3.4744842562432141E-2</v>
      </c>
      <c r="T412" s="12">
        <v>33.3333321</v>
      </c>
      <c r="U412" s="25"/>
      <c r="V412" s="2">
        <v>7930</v>
      </c>
      <c r="W412" s="25">
        <v>1.6E-2</v>
      </c>
      <c r="X412" s="2">
        <v>428</v>
      </c>
      <c r="Y412" s="2">
        <v>10914</v>
      </c>
      <c r="Z412" s="25">
        <v>2.1999999999999999E-2</v>
      </c>
      <c r="AA412" s="12">
        <v>456.97</v>
      </c>
      <c r="AB412" s="2">
        <v>8193</v>
      </c>
      <c r="AC412" s="25">
        <v>1.7000000000000001E-2</v>
      </c>
      <c r="AD412" s="12">
        <v>461.21</v>
      </c>
      <c r="AE412" s="25">
        <v>3.3000000000000002E-2</v>
      </c>
    </row>
    <row r="413" spans="1:31" x14ac:dyDescent="0.3">
      <c r="A413" t="s">
        <v>1763</v>
      </c>
      <c r="B413" s="2">
        <v>493</v>
      </c>
      <c r="C413" s="25">
        <v>0.946257197696737</v>
      </c>
      <c r="D413" s="2"/>
      <c r="E413" s="2">
        <v>469</v>
      </c>
      <c r="F413" s="25">
        <v>0.77138157894736847</v>
      </c>
      <c r="G413" s="12"/>
      <c r="H413" s="2">
        <v>313</v>
      </c>
      <c r="I413" s="25">
        <v>0.86464088397790051</v>
      </c>
      <c r="J413" s="12"/>
      <c r="K413" s="25">
        <v>-0.36511156186612581</v>
      </c>
      <c r="L413" s="2">
        <v>1980</v>
      </c>
      <c r="M413" s="25">
        <v>0.94646271510516256</v>
      </c>
      <c r="N413" s="2">
        <v>168.48484848484799</v>
      </c>
      <c r="O413" s="2">
        <v>1389</v>
      </c>
      <c r="P413" s="25">
        <v>0.79644495412844041</v>
      </c>
      <c r="Q413" s="12">
        <v>146.666666666666</v>
      </c>
      <c r="R413" s="2">
        <v>1468</v>
      </c>
      <c r="S413" s="25">
        <v>0.79695982627578721</v>
      </c>
      <c r="T413" s="12">
        <v>147.27271999999999</v>
      </c>
      <c r="U413" s="25">
        <v>-0.25858585858585859</v>
      </c>
      <c r="V413" s="2">
        <v>418881</v>
      </c>
      <c r="W413" s="25">
        <v>0.83299999999999996</v>
      </c>
      <c r="X413" s="2">
        <v>2156</v>
      </c>
      <c r="Y413" s="2">
        <v>392463</v>
      </c>
      <c r="Z413" s="25">
        <v>0.79800000000000004</v>
      </c>
      <c r="AA413" s="12">
        <v>2102.42</v>
      </c>
      <c r="AB413" s="2">
        <v>404213</v>
      </c>
      <c r="AC413" s="25">
        <v>0.85</v>
      </c>
      <c r="AD413" s="12">
        <v>2346.67</v>
      </c>
      <c r="AE413" s="25">
        <v>-3.5000000000000003E-2</v>
      </c>
    </row>
    <row r="414" spans="1:31" x14ac:dyDescent="0.3">
      <c r="A414" t="s">
        <v>1711</v>
      </c>
      <c r="B414" s="2">
        <v>387</v>
      </c>
      <c r="C414" s="25">
        <v>0.74280230326295582</v>
      </c>
      <c r="D414" s="2"/>
      <c r="E414" s="2">
        <v>359</v>
      </c>
      <c r="F414" s="25">
        <v>0.59046052631578949</v>
      </c>
      <c r="G414" s="12"/>
      <c r="H414" s="2">
        <v>223</v>
      </c>
      <c r="I414" s="25">
        <v>0.61602209944751385</v>
      </c>
      <c r="J414" s="12"/>
      <c r="K414" s="25">
        <v>-0.42377260981912146</v>
      </c>
      <c r="L414" s="2">
        <v>1396</v>
      </c>
      <c r="M414" s="25">
        <v>0.66730401529636707</v>
      </c>
      <c r="N414" s="2">
        <v>166.06060606060601</v>
      </c>
      <c r="O414" s="2">
        <v>790</v>
      </c>
      <c r="P414" s="25">
        <v>0.45298165137614677</v>
      </c>
      <c r="Q414" s="12">
        <v>108.484848484848</v>
      </c>
      <c r="R414" s="2">
        <v>764</v>
      </c>
      <c r="S414" s="25">
        <v>0.41476655808903368</v>
      </c>
      <c r="T414" s="12">
        <v>127.878784</v>
      </c>
      <c r="U414" s="25">
        <v>-0.45272206303724927</v>
      </c>
      <c r="V414" s="2">
        <v>216982</v>
      </c>
      <c r="W414" s="25">
        <v>0.43099999999999999</v>
      </c>
      <c r="X414" s="2">
        <v>1943</v>
      </c>
      <c r="Y414" s="2">
        <v>205858</v>
      </c>
      <c r="Z414" s="25">
        <v>0.41799999999999998</v>
      </c>
      <c r="AA414" s="12">
        <v>1825.45</v>
      </c>
      <c r="AB414" s="2">
        <v>212772</v>
      </c>
      <c r="AC414" s="25">
        <v>0.44800000000000001</v>
      </c>
      <c r="AD414" s="12">
        <v>1955.76</v>
      </c>
      <c r="AE414" s="25">
        <v>-1.9E-2</v>
      </c>
    </row>
    <row r="415" spans="1:31" x14ac:dyDescent="0.3">
      <c r="A415" t="s">
        <v>1765</v>
      </c>
      <c r="B415" s="2">
        <v>225</v>
      </c>
      <c r="C415" s="25">
        <v>0.43186180422264875</v>
      </c>
      <c r="D415" s="2"/>
      <c r="E415" s="2">
        <v>260</v>
      </c>
      <c r="F415" s="25">
        <v>0.42763157894736842</v>
      </c>
      <c r="G415" s="12"/>
      <c r="H415" s="2">
        <v>201</v>
      </c>
      <c r="I415" s="25">
        <v>0.55524861878453036</v>
      </c>
      <c r="J415" s="12"/>
      <c r="K415" s="25">
        <v>-0.10666666666666669</v>
      </c>
      <c r="L415" s="2">
        <v>976</v>
      </c>
      <c r="M415" s="25">
        <v>0.4665391969407266</v>
      </c>
      <c r="N415" s="2">
        <v>164.84848484848399</v>
      </c>
      <c r="O415" s="2">
        <v>464</v>
      </c>
      <c r="P415" s="25">
        <v>0.26605504587155965</v>
      </c>
      <c r="Q415" s="12">
        <v>91.515151515151501</v>
      </c>
      <c r="R415" s="2">
        <v>483</v>
      </c>
      <c r="S415" s="25">
        <v>0.26221498371335505</v>
      </c>
      <c r="T415" s="12">
        <v>106.666664</v>
      </c>
      <c r="U415" s="25">
        <v>-0.50512295081967218</v>
      </c>
      <c r="V415" s="2">
        <v>106988</v>
      </c>
      <c r="W415" s="25">
        <v>0.21299999999999999</v>
      </c>
      <c r="X415" s="2">
        <v>1367</v>
      </c>
      <c r="Y415" s="2">
        <v>95208</v>
      </c>
      <c r="Z415" s="25">
        <v>0.19400000000000001</v>
      </c>
      <c r="AA415" s="12">
        <v>1251.52</v>
      </c>
      <c r="AB415" s="2">
        <v>92235</v>
      </c>
      <c r="AC415" s="25">
        <v>0.19400000000000001</v>
      </c>
      <c r="AD415" s="12">
        <v>1425.45</v>
      </c>
      <c r="AE415" s="25">
        <v>-0.13800000000000001</v>
      </c>
    </row>
    <row r="416" spans="1:31" x14ac:dyDescent="0.3">
      <c r="A416" t="s">
        <v>1766</v>
      </c>
      <c r="B416" s="2">
        <v>0</v>
      </c>
      <c r="C416" s="25">
        <v>0</v>
      </c>
      <c r="D416" s="2"/>
      <c r="E416" s="2">
        <v>17</v>
      </c>
      <c r="F416" s="25" t="s">
        <v>2472</v>
      </c>
      <c r="G416" s="12"/>
      <c r="H416" s="2">
        <v>50</v>
      </c>
      <c r="I416" s="25">
        <v>0.13812154696132597</v>
      </c>
      <c r="J416" s="12"/>
      <c r="K416" s="25" t="s">
        <v>2472</v>
      </c>
      <c r="L416" s="2">
        <v>49</v>
      </c>
      <c r="M416" s="25">
        <v>2.3422562141491396E-2</v>
      </c>
      <c r="N416" s="2">
        <v>43.030303030303003</v>
      </c>
      <c r="O416" s="2">
        <v>17</v>
      </c>
      <c r="P416" s="25">
        <v>9.7477064220183492E-3</v>
      </c>
      <c r="Q416" s="12">
        <v>16.363636363636299</v>
      </c>
      <c r="R416" s="2">
        <v>117</v>
      </c>
      <c r="S416" s="25">
        <v>6.3517915309446255E-2</v>
      </c>
      <c r="T416" s="12">
        <v>66.666664100000006</v>
      </c>
      <c r="U416" s="25">
        <v>1.3877551020408163</v>
      </c>
      <c r="V416" s="2">
        <v>17177</v>
      </c>
      <c r="W416" s="25">
        <v>3.4000000000000002E-2</v>
      </c>
      <c r="X416" s="2">
        <v>671</v>
      </c>
      <c r="Y416" s="2">
        <v>16750</v>
      </c>
      <c r="Z416" s="25">
        <v>3.4000000000000002E-2</v>
      </c>
      <c r="AA416" s="12">
        <v>722.42</v>
      </c>
      <c r="AB416" s="2">
        <v>16128</v>
      </c>
      <c r="AC416" s="25">
        <v>3.4000000000000002E-2</v>
      </c>
      <c r="AD416" s="12">
        <v>660</v>
      </c>
      <c r="AE416" s="25">
        <v>-6.0999999999999999E-2</v>
      </c>
    </row>
    <row r="417" spans="1:31" x14ac:dyDescent="0.3">
      <c r="A417" t="s">
        <v>1767</v>
      </c>
      <c r="B417" s="2">
        <v>69</v>
      </c>
      <c r="C417" s="25">
        <v>0.1324376199616123</v>
      </c>
      <c r="D417" s="2"/>
      <c r="E417" s="2">
        <v>101</v>
      </c>
      <c r="F417" s="25">
        <v>0.16611842105263158</v>
      </c>
      <c r="G417" s="12"/>
      <c r="H417" s="2">
        <v>24</v>
      </c>
      <c r="I417" s="25">
        <v>6.629834254143642E-2</v>
      </c>
      <c r="J417" s="12"/>
      <c r="K417" s="25">
        <v>-0.65217391304347827</v>
      </c>
      <c r="L417" s="2">
        <v>238</v>
      </c>
      <c r="M417" s="25">
        <v>0.11376673040152964</v>
      </c>
      <c r="N417" s="2">
        <v>95.757575757575694</v>
      </c>
      <c r="O417" s="2">
        <v>159</v>
      </c>
      <c r="P417" s="25">
        <v>9.1169724770642196E-2</v>
      </c>
      <c r="Q417" s="12">
        <v>58.181818181818201</v>
      </c>
      <c r="R417" s="2">
        <v>151</v>
      </c>
      <c r="S417" s="25">
        <v>8.1976112920738323E-2</v>
      </c>
      <c r="T417" s="12">
        <v>73.333335899999994</v>
      </c>
      <c r="U417" s="25">
        <v>-0.36554621848739494</v>
      </c>
      <c r="V417" s="2">
        <v>21370</v>
      </c>
      <c r="W417" s="25">
        <v>4.2000000000000003E-2</v>
      </c>
      <c r="X417" s="2">
        <v>735</v>
      </c>
      <c r="Y417" s="2">
        <v>18257</v>
      </c>
      <c r="Z417" s="25">
        <v>3.6999999999999998E-2</v>
      </c>
      <c r="AA417" s="12">
        <v>608.48</v>
      </c>
      <c r="AB417" s="2">
        <v>17313</v>
      </c>
      <c r="AC417" s="25">
        <v>3.5999999999999997E-2</v>
      </c>
      <c r="AD417" s="12">
        <v>573.94000000000005</v>
      </c>
      <c r="AE417" s="25">
        <v>-0.19</v>
      </c>
    </row>
    <row r="418" spans="1:31" x14ac:dyDescent="0.3">
      <c r="A418" t="s">
        <v>1768</v>
      </c>
      <c r="B418" s="2">
        <v>156</v>
      </c>
      <c r="C418" s="25">
        <v>0.29942418426103645</v>
      </c>
      <c r="D418" s="2"/>
      <c r="E418" s="2">
        <v>142</v>
      </c>
      <c r="F418" s="25">
        <v>0.23355263157894737</v>
      </c>
      <c r="G418" s="12"/>
      <c r="H418" s="2">
        <v>127</v>
      </c>
      <c r="I418" s="25">
        <v>0.35082872928176795</v>
      </c>
      <c r="J418" s="12"/>
      <c r="K418" s="25">
        <v>-0.1858974358974359</v>
      </c>
      <c r="L418" s="2">
        <v>689</v>
      </c>
      <c r="M418" s="25">
        <v>0.32934990439770556</v>
      </c>
      <c r="N418" s="2">
        <v>158.78787878787799</v>
      </c>
      <c r="O418" s="2">
        <v>288</v>
      </c>
      <c r="P418" s="25">
        <v>0.16513761467889909</v>
      </c>
      <c r="Q418" s="12">
        <v>69.090909090909093</v>
      </c>
      <c r="R418" s="2">
        <v>215</v>
      </c>
      <c r="S418" s="25">
        <v>0.11672095548317046</v>
      </c>
      <c r="T418" s="12">
        <v>60.606059999999999</v>
      </c>
      <c r="U418" s="25">
        <v>-0.68795355587808416</v>
      </c>
      <c r="V418" s="2">
        <v>68441</v>
      </c>
      <c r="W418" s="25">
        <v>0.13600000000000001</v>
      </c>
      <c r="X418" s="2">
        <v>1019</v>
      </c>
      <c r="Y418" s="2">
        <v>60201</v>
      </c>
      <c r="Z418" s="25">
        <v>0.122</v>
      </c>
      <c r="AA418" s="12">
        <v>992.73</v>
      </c>
      <c r="AB418" s="2">
        <v>58794</v>
      </c>
      <c r="AC418" s="25">
        <v>0.124</v>
      </c>
      <c r="AD418" s="12">
        <v>1143.03</v>
      </c>
      <c r="AE418" s="25">
        <v>-0.14099999999999999</v>
      </c>
    </row>
    <row r="419" spans="1:31" x14ac:dyDescent="0.3">
      <c r="A419" t="s">
        <v>1769</v>
      </c>
      <c r="B419" s="2">
        <v>162</v>
      </c>
      <c r="C419" s="25">
        <v>0.31094049904030696</v>
      </c>
      <c r="D419" s="2"/>
      <c r="E419" s="2">
        <v>99</v>
      </c>
      <c r="F419" s="25">
        <v>0.16282894736842105</v>
      </c>
      <c r="G419" s="12"/>
      <c r="H419" s="2">
        <v>22</v>
      </c>
      <c r="I419" s="25">
        <v>6.0773480662983465E-2</v>
      </c>
      <c r="J419" s="12"/>
      <c r="K419" s="25">
        <v>-0.86419753086419759</v>
      </c>
      <c r="L419" s="2">
        <v>420</v>
      </c>
      <c r="M419" s="25">
        <v>0.20076481835564053</v>
      </c>
      <c r="N419" s="2">
        <v>84.848484848484802</v>
      </c>
      <c r="O419" s="2">
        <v>326</v>
      </c>
      <c r="P419" s="25">
        <v>0.18692660550458715</v>
      </c>
      <c r="Q419" s="12">
        <v>64.848484848484802</v>
      </c>
      <c r="R419" s="2">
        <v>281</v>
      </c>
      <c r="S419" s="25">
        <v>0.15255157437567862</v>
      </c>
      <c r="T419" s="12">
        <v>90.303030000000007</v>
      </c>
      <c r="U419" s="25">
        <v>-0.33095238095238094</v>
      </c>
      <c r="V419" s="2">
        <v>109994</v>
      </c>
      <c r="W419" s="25">
        <v>0.219</v>
      </c>
      <c r="X419" s="2">
        <v>1356</v>
      </c>
      <c r="Y419" s="2">
        <v>110650</v>
      </c>
      <c r="Z419" s="25">
        <v>0.22500000000000001</v>
      </c>
      <c r="AA419" s="12">
        <v>1173.94</v>
      </c>
      <c r="AB419" s="2">
        <v>120537</v>
      </c>
      <c r="AC419" s="25">
        <v>0.254</v>
      </c>
      <c r="AD419" s="12">
        <v>1630.91</v>
      </c>
      <c r="AE419" s="25">
        <v>9.6000000000000002E-2</v>
      </c>
    </row>
    <row r="420" spans="1:31" x14ac:dyDescent="0.3">
      <c r="A420" t="s">
        <v>1712</v>
      </c>
      <c r="B420" s="2">
        <v>106</v>
      </c>
      <c r="C420" s="25">
        <v>0.20345489443378109</v>
      </c>
      <c r="D420" s="2"/>
      <c r="E420" s="2">
        <v>110</v>
      </c>
      <c r="F420" s="25">
        <v>0.18092105263157895</v>
      </c>
      <c r="G420" s="12"/>
      <c r="H420" s="2">
        <v>90</v>
      </c>
      <c r="I420" s="25">
        <v>0.24861878453038674</v>
      </c>
      <c r="J420" s="12"/>
      <c r="K420" s="25">
        <v>-0.15094339622641506</v>
      </c>
      <c r="L420" s="2">
        <v>584</v>
      </c>
      <c r="M420" s="25">
        <v>0.27915869980879543</v>
      </c>
      <c r="N420" s="2">
        <v>100.60606060606</v>
      </c>
      <c r="O420" s="2">
        <v>599</v>
      </c>
      <c r="P420" s="25">
        <v>0.34346330275229359</v>
      </c>
      <c r="Q420" s="12">
        <v>104.24242424242399</v>
      </c>
      <c r="R420" s="2">
        <v>704</v>
      </c>
      <c r="S420" s="25">
        <v>0.38219326818675353</v>
      </c>
      <c r="T420" s="12">
        <v>126.060608</v>
      </c>
      <c r="U420" s="25">
        <v>0.20547945205479451</v>
      </c>
      <c r="V420" s="2">
        <v>201899</v>
      </c>
      <c r="W420" s="25">
        <v>0.40100000000000002</v>
      </c>
      <c r="X420" s="2">
        <v>1769</v>
      </c>
      <c r="Y420" s="2">
        <v>186605</v>
      </c>
      <c r="Z420" s="25">
        <v>0.379</v>
      </c>
      <c r="AA420" s="12">
        <v>1681.82</v>
      </c>
      <c r="AB420" s="2">
        <v>191441</v>
      </c>
      <c r="AC420" s="25">
        <v>0.40300000000000002</v>
      </c>
      <c r="AD420" s="12">
        <v>1629.09</v>
      </c>
      <c r="AE420" s="25">
        <v>-5.1999999999999998E-2</v>
      </c>
    </row>
    <row r="421" spans="1:31" x14ac:dyDescent="0.3">
      <c r="A421" t="s">
        <v>1713</v>
      </c>
      <c r="B421" s="2">
        <v>58</v>
      </c>
      <c r="C421" s="25">
        <v>0.11132437619961612</v>
      </c>
      <c r="D421" s="2"/>
      <c r="E421" s="2">
        <v>39</v>
      </c>
      <c r="F421" s="25">
        <v>6.4144736842105241E-2</v>
      </c>
      <c r="G421" s="12"/>
      <c r="H421" s="2">
        <v>0</v>
      </c>
      <c r="I421" s="25">
        <v>0</v>
      </c>
      <c r="J421" s="12"/>
      <c r="K421" s="25">
        <v>-1</v>
      </c>
      <c r="L421" s="2">
        <v>216</v>
      </c>
      <c r="M421" s="25">
        <v>0.10325047801147227</v>
      </c>
      <c r="N421" s="2">
        <v>80</v>
      </c>
      <c r="O421" s="2">
        <v>241</v>
      </c>
      <c r="P421" s="25">
        <v>0.1381880733944954</v>
      </c>
      <c r="Q421" s="12">
        <v>87.878787878787904</v>
      </c>
      <c r="R421" s="2">
        <v>374</v>
      </c>
      <c r="S421" s="25">
        <v>0.20304017372421282</v>
      </c>
      <c r="T421" s="12">
        <v>109.696968</v>
      </c>
      <c r="U421" s="25">
        <v>0.73148148148148151</v>
      </c>
      <c r="V421" s="2">
        <v>45413</v>
      </c>
      <c r="W421" s="25">
        <v>0.09</v>
      </c>
      <c r="X421" s="2">
        <v>888</v>
      </c>
      <c r="Y421" s="2">
        <v>44433</v>
      </c>
      <c r="Z421" s="25">
        <v>0.09</v>
      </c>
      <c r="AA421" s="12">
        <v>1017.58</v>
      </c>
      <c r="AB421" s="2">
        <v>46402</v>
      </c>
      <c r="AC421" s="25">
        <v>9.8000000000000004E-2</v>
      </c>
      <c r="AD421" s="12">
        <v>1215.76</v>
      </c>
      <c r="AE421" s="25">
        <v>2.1999999999999999E-2</v>
      </c>
    </row>
    <row r="422" spans="1:31" x14ac:dyDescent="0.3">
      <c r="A422" t="s">
        <v>1770</v>
      </c>
      <c r="B422" s="2">
        <v>29</v>
      </c>
      <c r="C422" s="25">
        <v>5.5662188099808059E-2</v>
      </c>
      <c r="D422" s="2"/>
      <c r="E422" s="2">
        <v>0</v>
      </c>
      <c r="F422" s="25">
        <v>0</v>
      </c>
      <c r="G422" s="12"/>
      <c r="H422" s="2">
        <v>0</v>
      </c>
      <c r="I422" s="25">
        <v>0</v>
      </c>
      <c r="J422" s="12"/>
      <c r="K422" s="25">
        <v>-1</v>
      </c>
      <c r="L422" s="2">
        <v>164</v>
      </c>
      <c r="M422" s="25">
        <v>7.8393881453154873E-2</v>
      </c>
      <c r="N422" s="2">
        <v>81.212121212121204</v>
      </c>
      <c r="O422" s="2">
        <v>111</v>
      </c>
      <c r="P422" s="25">
        <v>6.3646788990825681E-2</v>
      </c>
      <c r="Q422" s="12">
        <v>63.636363636363598</v>
      </c>
      <c r="R422" s="2">
        <v>198</v>
      </c>
      <c r="S422" s="25">
        <v>0.10749185667752444</v>
      </c>
      <c r="T422" s="12">
        <v>81.818183899999994</v>
      </c>
      <c r="U422" s="25">
        <v>0.2073170731707317</v>
      </c>
      <c r="V422" s="2">
        <v>25317</v>
      </c>
      <c r="W422" s="25">
        <v>0.05</v>
      </c>
      <c r="X422" s="2">
        <v>735</v>
      </c>
      <c r="Y422" s="2">
        <v>23033</v>
      </c>
      <c r="Z422" s="25">
        <v>4.7E-2</v>
      </c>
      <c r="AA422" s="12">
        <v>705.45</v>
      </c>
      <c r="AB422" s="2">
        <v>23035</v>
      </c>
      <c r="AC422" s="25">
        <v>4.8000000000000001E-2</v>
      </c>
      <c r="AD422" s="12">
        <v>906.06</v>
      </c>
      <c r="AE422" s="25">
        <v>-0.09</v>
      </c>
    </row>
    <row r="423" spans="1:31" x14ac:dyDescent="0.3">
      <c r="A423" t="s">
        <v>1771</v>
      </c>
      <c r="B423" s="2">
        <v>0</v>
      </c>
      <c r="C423" s="25">
        <v>0</v>
      </c>
      <c r="D423" s="2"/>
      <c r="E423" s="2">
        <v>0</v>
      </c>
      <c r="F423" s="25">
        <v>0</v>
      </c>
      <c r="G423" s="12"/>
      <c r="H423" s="2">
        <v>0</v>
      </c>
      <c r="I423" s="25">
        <v>0</v>
      </c>
      <c r="J423" s="12"/>
      <c r="K423" s="25" t="s">
        <v>2472</v>
      </c>
      <c r="L423" s="2">
        <v>53</v>
      </c>
      <c r="M423" s="25">
        <v>2.5334608030592735E-2</v>
      </c>
      <c r="N423" s="2">
        <v>47.878787878787797</v>
      </c>
      <c r="O423" s="2">
        <v>47</v>
      </c>
      <c r="P423" s="25">
        <v>2.6949541284403671E-2</v>
      </c>
      <c r="Q423" s="12">
        <v>46.060606060605998</v>
      </c>
      <c r="R423" s="2">
        <v>61</v>
      </c>
      <c r="S423" s="25">
        <v>3.3116178067318133E-2</v>
      </c>
      <c r="T423" s="12">
        <v>46.060607900000001</v>
      </c>
      <c r="U423" s="25">
        <v>0.15094339622641509</v>
      </c>
      <c r="V423" s="2">
        <v>5267</v>
      </c>
      <c r="W423" s="25">
        <v>0.01</v>
      </c>
      <c r="X423" s="2">
        <v>398</v>
      </c>
      <c r="Y423" s="2">
        <v>4997</v>
      </c>
      <c r="Z423" s="25">
        <v>0.01</v>
      </c>
      <c r="AA423" s="12">
        <v>370.91</v>
      </c>
      <c r="AB423" s="2">
        <v>5047</v>
      </c>
      <c r="AC423" s="25">
        <v>1.0999999999999999E-2</v>
      </c>
      <c r="AD423" s="12">
        <v>413.33</v>
      </c>
      <c r="AE423" s="25">
        <v>-4.2000000000000003E-2</v>
      </c>
    </row>
    <row r="424" spans="1:31" x14ac:dyDescent="0.3">
      <c r="A424" t="s">
        <v>1772</v>
      </c>
      <c r="B424" s="2">
        <v>0</v>
      </c>
      <c r="C424" s="25">
        <v>0</v>
      </c>
      <c r="D424" s="2"/>
      <c r="E424" s="2">
        <v>0</v>
      </c>
      <c r="F424" s="25" t="s">
        <v>2472</v>
      </c>
      <c r="G424" s="12"/>
      <c r="H424" s="2">
        <v>0</v>
      </c>
      <c r="I424" s="25" t="s">
        <v>2472</v>
      </c>
      <c r="J424" s="12"/>
      <c r="K424" s="25" t="s">
        <v>2472</v>
      </c>
      <c r="L424" s="2">
        <v>26</v>
      </c>
      <c r="M424" s="25">
        <v>1.24282982791587E-2</v>
      </c>
      <c r="N424" s="2">
        <v>28.484848484848399</v>
      </c>
      <c r="O424" s="2">
        <v>0</v>
      </c>
      <c r="P424" s="25">
        <v>0</v>
      </c>
      <c r="Q424" s="12">
        <v>16.969696969696901</v>
      </c>
      <c r="R424" s="2">
        <v>0</v>
      </c>
      <c r="S424" s="25">
        <v>0</v>
      </c>
      <c r="T424" s="12">
        <v>18.787877999999999</v>
      </c>
      <c r="U424" s="25">
        <v>-1</v>
      </c>
      <c r="V424" s="2">
        <v>3140</v>
      </c>
      <c r="W424" s="25">
        <v>6.0000000000000001E-3</v>
      </c>
      <c r="X424" s="2">
        <v>233</v>
      </c>
      <c r="Y424" s="2">
        <v>2916</v>
      </c>
      <c r="Z424" s="25">
        <v>6.0000000000000001E-3</v>
      </c>
      <c r="AA424" s="12">
        <v>255.15</v>
      </c>
      <c r="AB424" s="2">
        <v>3423</v>
      </c>
      <c r="AC424" s="25">
        <v>7.0000000000000001E-3</v>
      </c>
      <c r="AD424" s="12">
        <v>329.09</v>
      </c>
      <c r="AE424" s="25">
        <v>0.09</v>
      </c>
    </row>
    <row r="425" spans="1:31" x14ac:dyDescent="0.3">
      <c r="A425" t="s">
        <v>1773</v>
      </c>
      <c r="B425" s="2">
        <v>29</v>
      </c>
      <c r="C425" s="25">
        <v>5.5662188099808059E-2</v>
      </c>
      <c r="D425" s="2"/>
      <c r="E425" s="2">
        <v>0</v>
      </c>
      <c r="F425" s="25">
        <v>0</v>
      </c>
      <c r="G425" s="12"/>
      <c r="H425" s="2">
        <v>0</v>
      </c>
      <c r="I425" s="25">
        <v>0</v>
      </c>
      <c r="J425" s="12"/>
      <c r="K425" s="25">
        <v>-1</v>
      </c>
      <c r="L425" s="2">
        <v>85</v>
      </c>
      <c r="M425" s="25">
        <v>4.0630975143403442E-2</v>
      </c>
      <c r="N425" s="2">
        <v>55.151515151515099</v>
      </c>
      <c r="O425" s="2">
        <v>64</v>
      </c>
      <c r="P425" s="25">
        <v>3.669724770642202E-2</v>
      </c>
      <c r="Q425" s="12">
        <v>38.181818181818102</v>
      </c>
      <c r="R425" s="2">
        <v>137</v>
      </c>
      <c r="S425" s="25">
        <v>7.4375678610206303E-2</v>
      </c>
      <c r="T425" s="12">
        <v>77.575760000000002</v>
      </c>
      <c r="U425" s="25">
        <v>0.61176470588235299</v>
      </c>
      <c r="V425" s="2">
        <v>16910</v>
      </c>
      <c r="W425" s="25">
        <v>3.4000000000000002E-2</v>
      </c>
      <c r="X425" s="2">
        <v>611</v>
      </c>
      <c r="Y425" s="2">
        <v>15120</v>
      </c>
      <c r="Z425" s="25">
        <v>3.1E-2</v>
      </c>
      <c r="AA425" s="12">
        <v>561.21</v>
      </c>
      <c r="AB425" s="2">
        <v>14565</v>
      </c>
      <c r="AC425" s="25">
        <v>3.1E-2</v>
      </c>
      <c r="AD425" s="12">
        <v>740</v>
      </c>
      <c r="AE425" s="25">
        <v>-0.13900000000000001</v>
      </c>
    </row>
    <row r="426" spans="1:31" x14ac:dyDescent="0.3">
      <c r="A426" t="s">
        <v>1774</v>
      </c>
      <c r="B426" s="2">
        <v>29</v>
      </c>
      <c r="C426" s="25">
        <v>5.5662188099808059E-2</v>
      </c>
      <c r="D426" s="2"/>
      <c r="E426" s="2">
        <v>39</v>
      </c>
      <c r="F426" s="25">
        <v>6.4144736842105268E-2</v>
      </c>
      <c r="G426" s="12"/>
      <c r="H426" s="2">
        <v>0</v>
      </c>
      <c r="I426" s="25">
        <v>0</v>
      </c>
      <c r="J426" s="12"/>
      <c r="K426" s="25">
        <v>-1</v>
      </c>
      <c r="L426" s="2">
        <v>52</v>
      </c>
      <c r="M426" s="25">
        <v>2.4856596558317401E-2</v>
      </c>
      <c r="N426" s="2">
        <v>34.545454545454497</v>
      </c>
      <c r="O426" s="2">
        <v>130</v>
      </c>
      <c r="P426" s="25">
        <v>7.4541284403669722E-2</v>
      </c>
      <c r="Q426" s="12">
        <v>58.181818181818201</v>
      </c>
      <c r="R426" s="2">
        <v>176</v>
      </c>
      <c r="S426" s="25">
        <v>9.5548317046688383E-2</v>
      </c>
      <c r="T426" s="12">
        <v>75.151510000000002</v>
      </c>
      <c r="U426" s="25">
        <v>2.3846153846153846</v>
      </c>
      <c r="V426" s="2">
        <v>20096</v>
      </c>
      <c r="W426" s="25">
        <v>0.04</v>
      </c>
      <c r="X426" s="2">
        <v>625</v>
      </c>
      <c r="Y426" s="2">
        <v>21400</v>
      </c>
      <c r="Z426" s="25">
        <v>4.2999999999999997E-2</v>
      </c>
      <c r="AA426" s="12">
        <v>664</v>
      </c>
      <c r="AB426" s="2">
        <v>23367</v>
      </c>
      <c r="AC426" s="25">
        <v>4.9000000000000002E-2</v>
      </c>
      <c r="AD426" s="12">
        <v>833.33</v>
      </c>
      <c r="AE426" s="25">
        <v>0.16300000000000001</v>
      </c>
    </row>
    <row r="427" spans="1:31" x14ac:dyDescent="0.3">
      <c r="A427" t="s">
        <v>1714</v>
      </c>
      <c r="B427" s="2">
        <v>48</v>
      </c>
      <c r="C427" s="25">
        <v>9.2130518234165071E-2</v>
      </c>
      <c r="D427" s="2"/>
      <c r="E427" s="2">
        <v>71</v>
      </c>
      <c r="F427" s="25">
        <v>0.11677631578947369</v>
      </c>
      <c r="G427" s="12"/>
      <c r="H427" s="2">
        <v>90</v>
      </c>
      <c r="I427" s="25">
        <v>0.24861878453038674</v>
      </c>
      <c r="J427" s="12"/>
      <c r="K427" s="25">
        <v>0.875</v>
      </c>
      <c r="L427" s="2">
        <v>368</v>
      </c>
      <c r="M427" s="25">
        <v>0.17590822179732313</v>
      </c>
      <c r="N427" s="2">
        <v>66.060606060606005</v>
      </c>
      <c r="O427" s="2">
        <v>358</v>
      </c>
      <c r="P427" s="25">
        <v>0.20527522935779816</v>
      </c>
      <c r="Q427" s="12">
        <v>73.3333333333333</v>
      </c>
      <c r="R427" s="2">
        <v>330</v>
      </c>
      <c r="S427" s="25">
        <v>0.17915309446254071</v>
      </c>
      <c r="T427" s="12">
        <v>70.909090000000006</v>
      </c>
      <c r="U427" s="25">
        <v>-0.10326086956521739</v>
      </c>
      <c r="V427" s="2">
        <v>156486</v>
      </c>
      <c r="W427" s="25">
        <v>0.311</v>
      </c>
      <c r="X427" s="2">
        <v>1465</v>
      </c>
      <c r="Y427" s="2">
        <v>142172</v>
      </c>
      <c r="Z427" s="25">
        <v>0.28899999999999998</v>
      </c>
      <c r="AA427" s="12">
        <v>1657.58</v>
      </c>
      <c r="AB427" s="2">
        <v>145039</v>
      </c>
      <c r="AC427" s="25">
        <v>0.30499999999999999</v>
      </c>
      <c r="AD427" s="12">
        <v>1430.91</v>
      </c>
      <c r="AE427" s="25">
        <v>-7.2999999999999995E-2</v>
      </c>
    </row>
    <row r="428" spans="1:31" x14ac:dyDescent="0.3">
      <c r="A428" t="s">
        <v>1770</v>
      </c>
      <c r="B428" s="2">
        <v>20</v>
      </c>
      <c r="C428" s="25">
        <v>3.8387715930902108E-2</v>
      </c>
      <c r="D428" s="2"/>
      <c r="E428" s="2">
        <v>36</v>
      </c>
      <c r="F428" s="25">
        <v>5.921052631578947E-2</v>
      </c>
      <c r="G428" s="12"/>
      <c r="H428" s="2">
        <v>49</v>
      </c>
      <c r="I428" s="25">
        <v>0.13535911602209943</v>
      </c>
      <c r="J428" s="12"/>
      <c r="K428" s="25">
        <v>1.4500000000000002</v>
      </c>
      <c r="L428" s="2">
        <v>173</v>
      </c>
      <c r="M428" s="25">
        <v>8.2695984703632888E-2</v>
      </c>
      <c r="N428" s="2">
        <v>53.939393939393902</v>
      </c>
      <c r="O428" s="2">
        <v>242</v>
      </c>
      <c r="P428" s="25">
        <v>0.13876146788990826</v>
      </c>
      <c r="Q428" s="12">
        <v>70.909090909090907</v>
      </c>
      <c r="R428" s="2">
        <v>247</v>
      </c>
      <c r="S428" s="25">
        <v>0.13409337676438654</v>
      </c>
      <c r="T428" s="12">
        <v>67.878784199999998</v>
      </c>
      <c r="U428" s="25">
        <v>0.4277456647398844</v>
      </c>
      <c r="V428" s="2">
        <v>99767</v>
      </c>
      <c r="W428" s="25">
        <v>0.19800000000000001</v>
      </c>
      <c r="X428" s="2">
        <v>1367</v>
      </c>
      <c r="Y428" s="2">
        <v>79297</v>
      </c>
      <c r="Z428" s="25">
        <v>0.161</v>
      </c>
      <c r="AA428" s="12">
        <v>1354.55</v>
      </c>
      <c r="AB428" s="2">
        <v>76173</v>
      </c>
      <c r="AC428" s="25">
        <v>0.16</v>
      </c>
      <c r="AD428" s="12">
        <v>1222.42</v>
      </c>
      <c r="AE428" s="25">
        <v>-0.23599999999999999</v>
      </c>
    </row>
    <row r="429" spans="1:31" x14ac:dyDescent="0.3">
      <c r="A429" t="s">
        <v>1771</v>
      </c>
      <c r="B429" s="2">
        <v>7</v>
      </c>
      <c r="C429" s="25" t="s">
        <v>2472</v>
      </c>
      <c r="D429" s="2"/>
      <c r="E429" s="2">
        <v>0</v>
      </c>
      <c r="F429" s="25">
        <v>0</v>
      </c>
      <c r="G429" s="12"/>
      <c r="H429" s="2">
        <v>15</v>
      </c>
      <c r="I429" s="25">
        <v>4.1436464088397788E-2</v>
      </c>
      <c r="J429" s="12"/>
      <c r="K429" s="25">
        <v>1.1428571428571428</v>
      </c>
      <c r="L429" s="2">
        <v>7</v>
      </c>
      <c r="M429" s="25">
        <v>3.3460803059273425E-3</v>
      </c>
      <c r="N429" s="2">
        <v>4.8484848484848397</v>
      </c>
      <c r="O429" s="2">
        <v>66</v>
      </c>
      <c r="P429" s="25">
        <v>3.7844036697247709E-2</v>
      </c>
      <c r="Q429" s="12">
        <v>54.545454545454497</v>
      </c>
      <c r="R429" s="2">
        <v>78</v>
      </c>
      <c r="S429" s="25">
        <v>4.2345276872964167E-2</v>
      </c>
      <c r="T429" s="12">
        <v>43.636364</v>
      </c>
      <c r="U429" s="25">
        <v>10.142857142857142</v>
      </c>
      <c r="V429" s="2">
        <v>13974</v>
      </c>
      <c r="W429" s="25">
        <v>2.8000000000000001E-2</v>
      </c>
      <c r="X429" s="2">
        <v>657</v>
      </c>
      <c r="Y429" s="2">
        <v>12052</v>
      </c>
      <c r="Z429" s="25">
        <v>2.4E-2</v>
      </c>
      <c r="AA429" s="12">
        <v>495.15</v>
      </c>
      <c r="AB429" s="2">
        <v>11518</v>
      </c>
      <c r="AC429" s="25">
        <v>2.4E-2</v>
      </c>
      <c r="AD429" s="12">
        <v>592.73</v>
      </c>
      <c r="AE429" s="25">
        <v>-0.17599999999999999</v>
      </c>
    </row>
    <row r="430" spans="1:31" x14ac:dyDescent="0.3">
      <c r="A430" t="s">
        <v>1772</v>
      </c>
      <c r="B430" s="2">
        <v>0</v>
      </c>
      <c r="C430" s="25">
        <v>0</v>
      </c>
      <c r="D430" s="2"/>
      <c r="E430" s="2">
        <v>0</v>
      </c>
      <c r="F430" s="25">
        <v>0</v>
      </c>
      <c r="G430" s="12"/>
      <c r="H430" s="2">
        <v>0</v>
      </c>
      <c r="I430" s="25">
        <v>0</v>
      </c>
      <c r="J430" s="12"/>
      <c r="K430" s="25" t="s">
        <v>2472</v>
      </c>
      <c r="L430" s="2">
        <v>20</v>
      </c>
      <c r="M430" s="25">
        <v>9.5602294455066923E-3</v>
      </c>
      <c r="N430" s="2">
        <v>14.545454545454501</v>
      </c>
      <c r="O430" s="2">
        <v>13</v>
      </c>
      <c r="P430" s="25">
        <v>7.4541284403669729E-3</v>
      </c>
      <c r="Q430" s="12">
        <v>9.6969696969696901</v>
      </c>
      <c r="R430" s="2">
        <v>56</v>
      </c>
      <c r="S430" s="25">
        <v>3.0401737242128121E-2</v>
      </c>
      <c r="T430" s="12">
        <v>33.939392099999999</v>
      </c>
      <c r="U430" s="25">
        <v>1.8</v>
      </c>
      <c r="V430" s="2">
        <v>15349</v>
      </c>
      <c r="W430" s="25">
        <v>3.1E-2</v>
      </c>
      <c r="X430" s="2">
        <v>587</v>
      </c>
      <c r="Y430" s="2">
        <v>10872</v>
      </c>
      <c r="Z430" s="25">
        <v>2.1999999999999999E-2</v>
      </c>
      <c r="AA430" s="12">
        <v>481.21</v>
      </c>
      <c r="AB430" s="2">
        <v>10870</v>
      </c>
      <c r="AC430" s="25">
        <v>2.3E-2</v>
      </c>
      <c r="AD430" s="12">
        <v>606.05999999999995</v>
      </c>
      <c r="AE430" s="25">
        <v>-0.29199999999999998</v>
      </c>
    </row>
    <row r="431" spans="1:31" x14ac:dyDescent="0.3">
      <c r="A431" t="s">
        <v>1773</v>
      </c>
      <c r="B431" s="2">
        <v>13</v>
      </c>
      <c r="C431" s="25">
        <v>2.4952015355086371E-2</v>
      </c>
      <c r="D431" s="2"/>
      <c r="E431" s="2">
        <v>36</v>
      </c>
      <c r="F431" s="25">
        <v>5.921052631578947E-2</v>
      </c>
      <c r="G431" s="12"/>
      <c r="H431" s="2">
        <v>34</v>
      </c>
      <c r="I431" s="25">
        <v>9.3922651933701654E-2</v>
      </c>
      <c r="J431" s="12"/>
      <c r="K431" s="25">
        <v>1.6153846153846154</v>
      </c>
      <c r="L431" s="2">
        <v>146</v>
      </c>
      <c r="M431" s="25">
        <v>6.9789674952198857E-2</v>
      </c>
      <c r="N431" s="2">
        <v>52.121212121212103</v>
      </c>
      <c r="O431" s="2">
        <v>163</v>
      </c>
      <c r="P431" s="25">
        <v>9.3463302752293573E-2</v>
      </c>
      <c r="Q431" s="12">
        <v>71.515151515151501</v>
      </c>
      <c r="R431" s="2">
        <v>113</v>
      </c>
      <c r="S431" s="25">
        <v>6.1346362649294245E-2</v>
      </c>
      <c r="T431" s="12">
        <v>50.9090919</v>
      </c>
      <c r="U431" s="25">
        <v>-0.22602739726027396</v>
      </c>
      <c r="V431" s="2">
        <v>70444</v>
      </c>
      <c r="W431" s="25">
        <v>0.14000000000000001</v>
      </c>
      <c r="X431" s="2">
        <v>1110</v>
      </c>
      <c r="Y431" s="2">
        <v>56373</v>
      </c>
      <c r="Z431" s="25">
        <v>0.115</v>
      </c>
      <c r="AA431" s="12">
        <v>1081</v>
      </c>
      <c r="AB431" s="2">
        <v>53785</v>
      </c>
      <c r="AC431" s="25">
        <v>0.113</v>
      </c>
      <c r="AD431" s="12">
        <v>1110.3</v>
      </c>
      <c r="AE431" s="25">
        <v>-0.23599999999999999</v>
      </c>
    </row>
    <row r="432" spans="1:31" x14ac:dyDescent="0.3">
      <c r="A432" t="s">
        <v>1774</v>
      </c>
      <c r="B432" s="2">
        <v>28</v>
      </c>
      <c r="C432" s="25">
        <v>5.3742802303262956E-2</v>
      </c>
      <c r="D432" s="2"/>
      <c r="E432" s="2">
        <v>35</v>
      </c>
      <c r="F432" s="25">
        <v>5.7565789473684209E-2</v>
      </c>
      <c r="G432" s="12"/>
      <c r="H432" s="2">
        <v>41</v>
      </c>
      <c r="I432" s="25">
        <v>0.1132596685082873</v>
      </c>
      <c r="J432" s="12"/>
      <c r="K432" s="25">
        <v>0.46428571428571419</v>
      </c>
      <c r="L432" s="2">
        <v>195</v>
      </c>
      <c r="M432" s="25">
        <v>9.3212237093690253E-2</v>
      </c>
      <c r="N432" s="2">
        <v>41.818181818181799</v>
      </c>
      <c r="O432" s="2">
        <v>116</v>
      </c>
      <c r="P432" s="25">
        <v>6.6513761467889912E-2</v>
      </c>
      <c r="Q432" s="12">
        <v>35.757575757575701</v>
      </c>
      <c r="R432" s="2">
        <v>83</v>
      </c>
      <c r="S432" s="25">
        <v>4.5059717698154179E-2</v>
      </c>
      <c r="T432" s="12">
        <v>30.30303</v>
      </c>
      <c r="U432" s="25">
        <v>-0.57435897435897432</v>
      </c>
      <c r="V432" s="2">
        <v>56719</v>
      </c>
      <c r="W432" s="25">
        <v>0.113</v>
      </c>
      <c r="X432" s="2">
        <v>956</v>
      </c>
      <c r="Y432" s="2">
        <v>62875</v>
      </c>
      <c r="Z432" s="25">
        <v>0.128</v>
      </c>
      <c r="AA432" s="12">
        <v>1056.3599999999999</v>
      </c>
      <c r="AB432" s="2">
        <v>68866</v>
      </c>
      <c r="AC432" s="25">
        <v>0.14499999999999999</v>
      </c>
      <c r="AD432" s="12">
        <v>1238.18</v>
      </c>
      <c r="AE432" s="25">
        <v>0.214</v>
      </c>
    </row>
    <row r="433" spans="1:31" x14ac:dyDescent="0.3">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c r="AA433" s="16"/>
      <c r="AB433" s="16"/>
      <c r="AC433" s="16"/>
      <c r="AD433" s="16"/>
      <c r="AE433" s="16"/>
    </row>
    <row r="434" spans="1:31" x14ac:dyDescent="0.3">
      <c r="A434" s="103" t="s">
        <v>1777</v>
      </c>
      <c r="B434" s="103"/>
      <c r="C434" s="103"/>
      <c r="D434" s="103"/>
      <c r="E434" s="103"/>
      <c r="F434" s="103"/>
      <c r="G434" s="103"/>
      <c r="H434" s="103"/>
      <c r="I434" s="103"/>
      <c r="J434" s="103"/>
      <c r="K434" s="103"/>
      <c r="L434" s="103"/>
      <c r="M434" s="103"/>
      <c r="N434" s="103"/>
      <c r="O434" s="103"/>
      <c r="P434" s="103"/>
      <c r="Q434" s="103"/>
      <c r="R434" s="103"/>
      <c r="S434" s="103"/>
      <c r="T434" s="103"/>
      <c r="U434" s="103"/>
      <c r="V434" s="103"/>
      <c r="W434" s="103"/>
      <c r="X434" s="103"/>
      <c r="Y434" s="103"/>
      <c r="Z434" s="103"/>
      <c r="AA434" s="103"/>
      <c r="AB434" s="103"/>
      <c r="AC434" s="103"/>
      <c r="AD434" s="103"/>
      <c r="AE434" s="103"/>
    </row>
    <row r="435" spans="1:31" x14ac:dyDescent="0.3">
      <c r="B435" s="188"/>
      <c r="C435" s="188"/>
      <c r="D435" s="188"/>
      <c r="E435" s="188"/>
      <c r="F435" s="188"/>
      <c r="G435" s="188"/>
      <c r="H435" s="188"/>
      <c r="I435" s="188"/>
      <c r="J435" s="188"/>
      <c r="L435" s="188" t="s">
        <v>1649</v>
      </c>
      <c r="M435" s="188"/>
      <c r="N435" s="188" t="s">
        <v>1650</v>
      </c>
      <c r="O435" s="188" t="s">
        <v>1649</v>
      </c>
      <c r="P435" s="188"/>
      <c r="Q435" s="188" t="s">
        <v>1650</v>
      </c>
      <c r="R435" s="188" t="s">
        <v>1649</v>
      </c>
      <c r="S435" s="188"/>
      <c r="T435" s="188" t="s">
        <v>1650</v>
      </c>
      <c r="U435" t="s">
        <v>165</v>
      </c>
      <c r="V435" s="188" t="s">
        <v>1649</v>
      </c>
      <c r="W435" s="188"/>
      <c r="X435" s="188" t="s">
        <v>1650</v>
      </c>
      <c r="Y435" s="188" t="s">
        <v>1649</v>
      </c>
      <c r="Z435" s="188"/>
      <c r="AA435" s="188" t="s">
        <v>1650</v>
      </c>
      <c r="AB435" s="188" t="s">
        <v>1649</v>
      </c>
      <c r="AC435" s="188"/>
      <c r="AD435" s="188" t="s">
        <v>1650</v>
      </c>
      <c r="AE435" t="s">
        <v>165</v>
      </c>
    </row>
    <row r="436" spans="1:31" x14ac:dyDescent="0.3">
      <c r="A436" t="s">
        <v>167</v>
      </c>
      <c r="B436" s="2">
        <v>133</v>
      </c>
      <c r="C436" s="25" t="s">
        <v>2472</v>
      </c>
      <c r="D436" s="2"/>
      <c r="E436" s="2">
        <v>244</v>
      </c>
      <c r="F436" s="25" t="s">
        <v>2472</v>
      </c>
      <c r="G436" s="12"/>
      <c r="H436" s="2">
        <v>164</v>
      </c>
      <c r="I436" s="25" t="s">
        <v>2472</v>
      </c>
      <c r="J436" s="12"/>
      <c r="K436" s="25">
        <v>0.23308270676691722</v>
      </c>
      <c r="L436" s="2">
        <v>234</v>
      </c>
      <c r="M436" s="25" t="s">
        <v>165</v>
      </c>
      <c r="N436" s="2">
        <v>47.878787878787797</v>
      </c>
      <c r="O436" s="2">
        <v>447</v>
      </c>
      <c r="P436" s="25" t="s">
        <v>165</v>
      </c>
      <c r="Q436" s="12">
        <v>71.515151515151501</v>
      </c>
      <c r="R436" s="2">
        <v>397</v>
      </c>
      <c r="S436" s="25" t="s">
        <v>165</v>
      </c>
      <c r="T436" s="12">
        <v>89.696969999999993</v>
      </c>
      <c r="U436" s="25">
        <v>0.69658119658119655</v>
      </c>
      <c r="V436" s="2">
        <v>66475</v>
      </c>
      <c r="W436" s="25" t="s">
        <v>165</v>
      </c>
      <c r="X436" s="2">
        <v>1236</v>
      </c>
      <c r="Y436" s="2">
        <v>63389</v>
      </c>
      <c r="Z436" s="25" t="s">
        <v>165</v>
      </c>
      <c r="AA436" s="12">
        <v>1071.52</v>
      </c>
      <c r="AB436" s="2">
        <v>69573</v>
      </c>
      <c r="AC436" s="25" t="s">
        <v>165</v>
      </c>
      <c r="AD436" s="12">
        <v>1105.45</v>
      </c>
      <c r="AE436" s="25">
        <v>4.7E-2</v>
      </c>
    </row>
    <row r="437" spans="1:31" x14ac:dyDescent="0.3">
      <c r="A437" t="s">
        <v>1747</v>
      </c>
      <c r="B437" s="2">
        <v>27</v>
      </c>
      <c r="C437" s="25">
        <v>0.20300751879699247</v>
      </c>
      <c r="D437" s="2"/>
      <c r="E437" s="2">
        <v>64</v>
      </c>
      <c r="F437" s="25">
        <v>0.26229508196721313</v>
      </c>
      <c r="G437" s="12"/>
      <c r="H437" s="2">
        <v>42</v>
      </c>
      <c r="I437" s="25">
        <v>0.25609756097560982</v>
      </c>
      <c r="J437" s="12"/>
      <c r="K437" s="25">
        <v>0.55555555555555558</v>
      </c>
      <c r="L437" s="2">
        <v>110</v>
      </c>
      <c r="M437" s="25">
        <v>0.47008547008547008</v>
      </c>
      <c r="N437" s="2">
        <v>41.212121212121197</v>
      </c>
      <c r="O437" s="2">
        <v>105</v>
      </c>
      <c r="P437" s="25">
        <v>0.2348993288590604</v>
      </c>
      <c r="Q437" s="12">
        <v>28.484848484848399</v>
      </c>
      <c r="R437" s="2">
        <v>107</v>
      </c>
      <c r="S437" s="25">
        <v>0.26952141057934509</v>
      </c>
      <c r="T437" s="12">
        <v>47.878788</v>
      </c>
      <c r="U437" s="25">
        <v>-2.7272727272727271E-2</v>
      </c>
      <c r="V437" s="2">
        <v>11092</v>
      </c>
      <c r="W437" s="25">
        <v>0.16700000000000001</v>
      </c>
      <c r="X437" s="2">
        <v>514</v>
      </c>
      <c r="Y437" s="2">
        <v>11803</v>
      </c>
      <c r="Z437" s="25">
        <v>0.186</v>
      </c>
      <c r="AA437" s="12">
        <v>462.42</v>
      </c>
      <c r="AB437" s="2">
        <v>9939</v>
      </c>
      <c r="AC437" s="25">
        <v>0.14299999999999999</v>
      </c>
      <c r="AD437" s="12">
        <v>519.39</v>
      </c>
      <c r="AE437" s="25">
        <v>-0.104</v>
      </c>
    </row>
    <row r="438" spans="1:31" x14ac:dyDescent="0.3">
      <c r="A438" t="s">
        <v>1711</v>
      </c>
      <c r="B438" s="2">
        <v>12</v>
      </c>
      <c r="C438" s="25">
        <v>9.0225563909774431E-2</v>
      </c>
      <c r="D438" s="2"/>
      <c r="E438" s="2">
        <v>26</v>
      </c>
      <c r="F438" s="25">
        <v>0.10655737704918032</v>
      </c>
      <c r="G438" s="12"/>
      <c r="H438" s="2">
        <v>19</v>
      </c>
      <c r="I438" s="25">
        <v>0.11585365853658537</v>
      </c>
      <c r="J438" s="12"/>
      <c r="K438" s="25">
        <v>0.58333333333333326</v>
      </c>
      <c r="L438" s="2">
        <v>23</v>
      </c>
      <c r="M438" s="25">
        <v>9.8290598290598288E-2</v>
      </c>
      <c r="N438" s="2">
        <v>14.545454545454501</v>
      </c>
      <c r="O438" s="2">
        <v>40</v>
      </c>
      <c r="P438" s="25">
        <v>8.9485458612975396E-2</v>
      </c>
      <c r="Q438" s="12">
        <v>18.181818181818102</v>
      </c>
      <c r="R438" s="2">
        <v>24</v>
      </c>
      <c r="S438" s="25">
        <v>6.0453400503778336E-2</v>
      </c>
      <c r="T438" s="12">
        <v>15.151515</v>
      </c>
      <c r="U438" s="25">
        <v>4.3478260869565216E-2</v>
      </c>
      <c r="V438" s="2">
        <v>3944</v>
      </c>
      <c r="W438" s="25">
        <v>5.8999999999999997E-2</v>
      </c>
      <c r="X438" s="2">
        <v>245</v>
      </c>
      <c r="Y438" s="2">
        <v>3628</v>
      </c>
      <c r="Z438" s="25">
        <v>5.7000000000000002E-2</v>
      </c>
      <c r="AA438" s="12">
        <v>263.64</v>
      </c>
      <c r="AB438" s="2">
        <v>3766</v>
      </c>
      <c r="AC438" s="25">
        <v>5.3999999999999999E-2</v>
      </c>
      <c r="AD438" s="12">
        <v>295.76</v>
      </c>
      <c r="AE438" s="25">
        <v>-4.4999999999999998E-2</v>
      </c>
    </row>
    <row r="439" spans="1:31" x14ac:dyDescent="0.3">
      <c r="A439" t="s">
        <v>1765</v>
      </c>
      <c r="B439" s="2">
        <v>8</v>
      </c>
      <c r="C439" s="25">
        <v>6.0150375939849621E-2</v>
      </c>
      <c r="D439" s="2"/>
      <c r="E439" s="2">
        <v>26</v>
      </c>
      <c r="F439" s="25">
        <v>0.10655737704918032</v>
      </c>
      <c r="G439" s="12"/>
      <c r="H439" s="2">
        <v>3</v>
      </c>
      <c r="I439" s="25">
        <v>1.8292682926829267E-2</v>
      </c>
      <c r="J439" s="12"/>
      <c r="K439" s="25">
        <v>-0.625</v>
      </c>
      <c r="L439" s="2">
        <v>19</v>
      </c>
      <c r="M439" s="25">
        <v>8.11965811965812E-2</v>
      </c>
      <c r="N439" s="2">
        <v>13.9393939393939</v>
      </c>
      <c r="O439" s="2">
        <v>40</v>
      </c>
      <c r="P439" s="25">
        <v>8.9485458612975396E-2</v>
      </c>
      <c r="Q439" s="12">
        <v>18.181818181818102</v>
      </c>
      <c r="R439" s="2">
        <v>8</v>
      </c>
      <c r="S439" s="25">
        <v>2.0151133501259445E-2</v>
      </c>
      <c r="T439" s="12">
        <v>7.2727274900000003</v>
      </c>
      <c r="U439" s="25">
        <v>-0.57894736842105265</v>
      </c>
      <c r="V439" s="2">
        <v>2800</v>
      </c>
      <c r="W439" s="25">
        <v>4.2000000000000003E-2</v>
      </c>
      <c r="X439" s="2">
        <v>206</v>
      </c>
      <c r="Y439" s="2">
        <v>2629</v>
      </c>
      <c r="Z439" s="25">
        <v>4.1000000000000002E-2</v>
      </c>
      <c r="AA439" s="12">
        <v>227.88</v>
      </c>
      <c r="AB439" s="2">
        <v>2519</v>
      </c>
      <c r="AC439" s="25">
        <v>3.5999999999999997E-2</v>
      </c>
      <c r="AD439" s="12">
        <v>247.27</v>
      </c>
      <c r="AE439" s="25">
        <v>-0.1</v>
      </c>
    </row>
    <row r="440" spans="1:31" x14ac:dyDescent="0.3">
      <c r="A440" t="s">
        <v>1766</v>
      </c>
      <c r="B440" s="2">
        <v>0</v>
      </c>
      <c r="C440" s="25" t="s">
        <v>2472</v>
      </c>
      <c r="D440" s="2"/>
      <c r="E440" s="2">
        <v>0</v>
      </c>
      <c r="F440" s="25" t="s">
        <v>2472</v>
      </c>
      <c r="G440" s="12"/>
      <c r="H440" s="2">
        <v>0</v>
      </c>
      <c r="I440" s="25">
        <v>0</v>
      </c>
      <c r="J440" s="12"/>
      <c r="K440" s="25" t="s">
        <v>2472</v>
      </c>
      <c r="L440" s="2">
        <v>0</v>
      </c>
      <c r="M440" s="25">
        <v>0</v>
      </c>
      <c r="N440" s="2">
        <v>80</v>
      </c>
      <c r="O440" s="2">
        <v>0</v>
      </c>
      <c r="P440" s="25">
        <v>0</v>
      </c>
      <c r="Q440" s="12">
        <v>16.969696969696901</v>
      </c>
      <c r="R440" s="2">
        <v>5</v>
      </c>
      <c r="S440" s="25">
        <v>1.2594458438287154E-2</v>
      </c>
      <c r="T440" s="12">
        <v>5.4545455</v>
      </c>
      <c r="U440" s="25"/>
      <c r="V440" s="2">
        <v>417</v>
      </c>
      <c r="W440" s="25">
        <v>6.0000000000000001E-3</v>
      </c>
      <c r="X440" s="2">
        <v>98</v>
      </c>
      <c r="Y440" s="2">
        <v>235</v>
      </c>
      <c r="Z440" s="25">
        <v>4.0000000000000001E-3</v>
      </c>
      <c r="AA440" s="12">
        <v>57.58</v>
      </c>
      <c r="AB440" s="2">
        <v>186</v>
      </c>
      <c r="AC440" s="25">
        <v>3.0000000000000001E-3</v>
      </c>
      <c r="AD440" s="12">
        <v>60</v>
      </c>
      <c r="AE440" s="25">
        <v>-0.55400000000000005</v>
      </c>
    </row>
    <row r="441" spans="1:31" x14ac:dyDescent="0.3">
      <c r="A441" t="s">
        <v>1767</v>
      </c>
      <c r="B441" s="2">
        <v>6</v>
      </c>
      <c r="C441" s="25">
        <v>4.5112781954887229E-2</v>
      </c>
      <c r="D441" s="2"/>
      <c r="E441" s="2">
        <v>0</v>
      </c>
      <c r="F441" s="25">
        <v>0</v>
      </c>
      <c r="G441" s="12"/>
      <c r="H441" s="2">
        <v>0</v>
      </c>
      <c r="I441" s="25" t="s">
        <v>2472</v>
      </c>
      <c r="J441" s="12"/>
      <c r="K441" s="25">
        <v>-1</v>
      </c>
      <c r="L441" s="2">
        <v>17</v>
      </c>
      <c r="M441" s="25">
        <v>7.2649572649572655E-2</v>
      </c>
      <c r="N441" s="2">
        <v>13.3333333333333</v>
      </c>
      <c r="O441" s="2">
        <v>14</v>
      </c>
      <c r="P441" s="25">
        <v>3.1319910514541388E-2</v>
      </c>
      <c r="Q441" s="12">
        <v>10.303030303030299</v>
      </c>
      <c r="R441" s="2">
        <v>0</v>
      </c>
      <c r="S441" s="25">
        <v>0</v>
      </c>
      <c r="T441" s="12">
        <v>18.787877999999999</v>
      </c>
      <c r="U441" s="25">
        <v>-1</v>
      </c>
      <c r="V441" s="2">
        <v>1106</v>
      </c>
      <c r="W441" s="25">
        <v>1.7000000000000001E-2</v>
      </c>
      <c r="X441" s="2">
        <v>126</v>
      </c>
      <c r="Y441" s="2">
        <v>818</v>
      </c>
      <c r="Z441" s="25">
        <v>1.2999999999999999E-2</v>
      </c>
      <c r="AA441" s="12">
        <v>106.67</v>
      </c>
      <c r="AB441" s="2">
        <v>883</v>
      </c>
      <c r="AC441" s="25">
        <v>1.2999999999999999E-2</v>
      </c>
      <c r="AD441" s="12">
        <v>127.27</v>
      </c>
      <c r="AE441" s="25">
        <v>-0.20200000000000001</v>
      </c>
    </row>
    <row r="442" spans="1:31" x14ac:dyDescent="0.3">
      <c r="A442" t="s">
        <v>1768</v>
      </c>
      <c r="B442" s="2">
        <v>2</v>
      </c>
      <c r="C442" s="25" t="s">
        <v>2472</v>
      </c>
      <c r="D442" s="2"/>
      <c r="E442" s="2">
        <v>26</v>
      </c>
      <c r="F442" s="25" t="s">
        <v>2472</v>
      </c>
      <c r="G442" s="12"/>
      <c r="H442" s="2">
        <v>3</v>
      </c>
      <c r="I442" s="25" t="s">
        <v>2472</v>
      </c>
      <c r="J442" s="12"/>
      <c r="K442" s="25">
        <v>0.5</v>
      </c>
      <c r="L442" s="2">
        <v>2</v>
      </c>
      <c r="M442" s="25">
        <v>8.5470085470085479E-3</v>
      </c>
      <c r="N442" s="2">
        <v>3.0303030303030298</v>
      </c>
      <c r="O442" s="2">
        <v>26</v>
      </c>
      <c r="P442" s="25">
        <v>5.8165548098434001E-2</v>
      </c>
      <c r="Q442" s="12">
        <v>14.545454545454501</v>
      </c>
      <c r="R442" s="2">
        <v>3</v>
      </c>
      <c r="S442" s="25">
        <v>7.556675062972292E-3</v>
      </c>
      <c r="T442" s="12">
        <v>3.6363637400000002</v>
      </c>
      <c r="U442" s="25">
        <v>0.5</v>
      </c>
      <c r="V442" s="2">
        <v>1277</v>
      </c>
      <c r="W442" s="25">
        <v>1.9E-2</v>
      </c>
      <c r="X442" s="2">
        <v>139</v>
      </c>
      <c r="Y442" s="2">
        <v>1576</v>
      </c>
      <c r="Z442" s="25">
        <v>2.5000000000000001E-2</v>
      </c>
      <c r="AA442" s="12">
        <v>164.85</v>
      </c>
      <c r="AB442" s="2">
        <v>1450</v>
      </c>
      <c r="AC442" s="25">
        <v>2.1000000000000001E-2</v>
      </c>
      <c r="AD442" s="12">
        <v>190.3</v>
      </c>
      <c r="AE442" s="25">
        <v>0.13500000000000001</v>
      </c>
    </row>
    <row r="443" spans="1:31" x14ac:dyDescent="0.3">
      <c r="A443" t="s">
        <v>1769</v>
      </c>
      <c r="B443" s="2">
        <v>4</v>
      </c>
      <c r="C443" s="25" t="s">
        <v>2472</v>
      </c>
      <c r="D443" s="2"/>
      <c r="E443" s="2">
        <v>0</v>
      </c>
      <c r="F443" s="25" t="s">
        <v>2472</v>
      </c>
      <c r="G443" s="12"/>
      <c r="H443" s="2">
        <v>16</v>
      </c>
      <c r="I443" s="25" t="s">
        <v>2472</v>
      </c>
      <c r="J443" s="12"/>
      <c r="K443" s="25">
        <v>3</v>
      </c>
      <c r="L443" s="2">
        <v>4</v>
      </c>
      <c r="M443" s="25">
        <v>1.7094017094017096E-2</v>
      </c>
      <c r="N443" s="2">
        <v>4.2424242424242404</v>
      </c>
      <c r="O443" s="2">
        <v>0</v>
      </c>
      <c r="P443" s="25">
        <v>0</v>
      </c>
      <c r="Q443" s="12">
        <v>16.969696969696901</v>
      </c>
      <c r="R443" s="2">
        <v>16</v>
      </c>
      <c r="S443" s="25">
        <v>4.0302267002518891E-2</v>
      </c>
      <c r="T443" s="12">
        <v>12.727273</v>
      </c>
      <c r="U443" s="25">
        <v>3</v>
      </c>
      <c r="V443" s="2">
        <v>1144</v>
      </c>
      <c r="W443" s="25">
        <v>1.7000000000000001E-2</v>
      </c>
      <c r="X443" s="2">
        <v>127</v>
      </c>
      <c r="Y443" s="2">
        <v>999</v>
      </c>
      <c r="Z443" s="25">
        <v>1.6E-2</v>
      </c>
      <c r="AA443" s="12">
        <v>107.27</v>
      </c>
      <c r="AB443" s="2">
        <v>1247</v>
      </c>
      <c r="AC443" s="25">
        <v>1.7999999999999999E-2</v>
      </c>
      <c r="AD443" s="12">
        <v>172.73</v>
      </c>
      <c r="AE443" s="25">
        <v>0.09</v>
      </c>
    </row>
    <row r="444" spans="1:31" x14ac:dyDescent="0.3">
      <c r="A444" t="s">
        <v>1712</v>
      </c>
      <c r="B444" s="2">
        <v>15</v>
      </c>
      <c r="C444" s="25">
        <v>0.11278195488721804</v>
      </c>
      <c r="D444" s="2"/>
      <c r="E444" s="2">
        <v>38</v>
      </c>
      <c r="F444" s="25">
        <v>0.15573770491803279</v>
      </c>
      <c r="G444" s="12"/>
      <c r="H444" s="2">
        <v>23</v>
      </c>
      <c r="I444" s="25">
        <v>0.1402439024390244</v>
      </c>
      <c r="J444" s="12"/>
      <c r="K444" s="25">
        <v>0.53333333333333344</v>
      </c>
      <c r="L444" s="2">
        <v>87</v>
      </c>
      <c r="M444" s="25">
        <v>0.37179487179487181</v>
      </c>
      <c r="N444" s="2">
        <v>38.787878787878697</v>
      </c>
      <c r="O444" s="2">
        <v>65</v>
      </c>
      <c r="P444" s="25">
        <v>0.14541387024608501</v>
      </c>
      <c r="Q444" s="12">
        <v>23.030303030302999</v>
      </c>
      <c r="R444" s="2">
        <v>83</v>
      </c>
      <c r="S444" s="25">
        <v>0.20906801007556675</v>
      </c>
      <c r="T444" s="12">
        <v>45.4545441</v>
      </c>
      <c r="U444" s="25">
        <v>-4.5977011494252873E-2</v>
      </c>
      <c r="V444" s="2">
        <v>7148</v>
      </c>
      <c r="W444" s="25">
        <v>0.108</v>
      </c>
      <c r="X444" s="2">
        <v>472</v>
      </c>
      <c r="Y444" s="2">
        <v>8175</v>
      </c>
      <c r="Z444" s="25">
        <v>0.129</v>
      </c>
      <c r="AA444" s="12">
        <v>360.61</v>
      </c>
      <c r="AB444" s="2">
        <v>6173</v>
      </c>
      <c r="AC444" s="25">
        <v>8.8999999999999996E-2</v>
      </c>
      <c r="AD444" s="12">
        <v>385.45</v>
      </c>
      <c r="AE444" s="25">
        <v>-0.13600000000000001</v>
      </c>
    </row>
    <row r="445" spans="1:31" x14ac:dyDescent="0.3">
      <c r="A445" t="s">
        <v>1713</v>
      </c>
      <c r="B445" s="2">
        <v>0</v>
      </c>
      <c r="C445" s="25">
        <v>0</v>
      </c>
      <c r="D445" s="2"/>
      <c r="E445" s="2">
        <v>14</v>
      </c>
      <c r="F445" s="25" t="s">
        <v>2472</v>
      </c>
      <c r="G445" s="12"/>
      <c r="H445" s="2">
        <v>10</v>
      </c>
      <c r="I445" s="25">
        <v>6.097560975609756E-2</v>
      </c>
      <c r="J445" s="12"/>
      <c r="K445" s="25" t="s">
        <v>2472</v>
      </c>
      <c r="L445" s="2">
        <v>11</v>
      </c>
      <c r="M445" s="25">
        <v>4.7008547008547008E-2</v>
      </c>
      <c r="N445" s="2">
        <v>10.303030303030299</v>
      </c>
      <c r="O445" s="2">
        <v>14</v>
      </c>
      <c r="P445" s="25">
        <v>3.1319910514541388E-2</v>
      </c>
      <c r="Q445" s="12">
        <v>12.7272727272727</v>
      </c>
      <c r="R445" s="2">
        <v>51</v>
      </c>
      <c r="S445" s="25">
        <v>0.12846347607052896</v>
      </c>
      <c r="T445" s="12">
        <v>40</v>
      </c>
      <c r="U445" s="25">
        <v>3.6363636363636362</v>
      </c>
      <c r="V445" s="2">
        <v>1498</v>
      </c>
      <c r="W445" s="25">
        <v>2.3E-2</v>
      </c>
      <c r="X445" s="2">
        <v>207</v>
      </c>
      <c r="Y445" s="2">
        <v>1861</v>
      </c>
      <c r="Z445" s="25">
        <v>2.9000000000000001E-2</v>
      </c>
      <c r="AA445" s="12">
        <v>164.85</v>
      </c>
      <c r="AB445" s="2">
        <v>1144</v>
      </c>
      <c r="AC445" s="25">
        <v>1.6E-2</v>
      </c>
      <c r="AD445" s="12">
        <v>140</v>
      </c>
      <c r="AE445" s="25">
        <v>-0.23599999999999999</v>
      </c>
    </row>
    <row r="446" spans="1:31" x14ac:dyDescent="0.3">
      <c r="A446" t="s">
        <v>1770</v>
      </c>
      <c r="B446" s="2">
        <v>0</v>
      </c>
      <c r="C446" s="25" t="s">
        <v>2472</v>
      </c>
      <c r="D446" s="2"/>
      <c r="E446" s="2">
        <v>14</v>
      </c>
      <c r="F446" s="25" t="s">
        <v>2472</v>
      </c>
      <c r="G446" s="12"/>
      <c r="H446" s="2">
        <v>10</v>
      </c>
      <c r="I446" s="25">
        <v>6.097560975609756E-2</v>
      </c>
      <c r="J446" s="12"/>
      <c r="K446" s="25" t="s">
        <v>2472</v>
      </c>
      <c r="L446" s="2">
        <v>0</v>
      </c>
      <c r="M446" s="25">
        <v>0</v>
      </c>
      <c r="N446" s="2">
        <v>80</v>
      </c>
      <c r="O446" s="2">
        <v>14</v>
      </c>
      <c r="P446" s="25">
        <v>3.1319910514541388E-2</v>
      </c>
      <c r="Q446" s="12">
        <v>12.7272727272727</v>
      </c>
      <c r="R446" s="2">
        <v>51</v>
      </c>
      <c r="S446" s="25">
        <v>0.12846347607052896</v>
      </c>
      <c r="T446" s="12">
        <v>40</v>
      </c>
      <c r="U446" s="25"/>
      <c r="V446" s="2">
        <v>1070</v>
      </c>
      <c r="W446" s="25">
        <v>1.6E-2</v>
      </c>
      <c r="X446" s="2">
        <v>165</v>
      </c>
      <c r="Y446" s="2">
        <v>1522</v>
      </c>
      <c r="Z446" s="25">
        <v>2.4E-2</v>
      </c>
      <c r="AA446" s="12">
        <v>138.18</v>
      </c>
      <c r="AB446" s="2">
        <v>914</v>
      </c>
      <c r="AC446" s="25">
        <v>1.2999999999999999E-2</v>
      </c>
      <c r="AD446" s="12">
        <v>133.94</v>
      </c>
      <c r="AE446" s="25">
        <v>-0.14599999999999999</v>
      </c>
    </row>
    <row r="447" spans="1:31" x14ac:dyDescent="0.3">
      <c r="A447" t="s">
        <v>1771</v>
      </c>
      <c r="B447" s="2">
        <v>0</v>
      </c>
      <c r="C447" s="25" t="s">
        <v>2472</v>
      </c>
      <c r="D447" s="2"/>
      <c r="E447" s="2">
        <v>0</v>
      </c>
      <c r="F447" s="25" t="s">
        <v>2472</v>
      </c>
      <c r="G447" s="12"/>
      <c r="H447" s="2">
        <v>0</v>
      </c>
      <c r="I447" s="25">
        <v>0</v>
      </c>
      <c r="J447" s="12"/>
      <c r="K447" s="25" t="s">
        <v>2472</v>
      </c>
      <c r="L447" s="2">
        <v>0</v>
      </c>
      <c r="M447" s="25">
        <v>0</v>
      </c>
      <c r="N447" s="2">
        <v>80</v>
      </c>
      <c r="O447" s="2">
        <v>0</v>
      </c>
      <c r="P447" s="25">
        <v>0</v>
      </c>
      <c r="Q447" s="12">
        <v>16.969696969696901</v>
      </c>
      <c r="R447" s="2">
        <v>41</v>
      </c>
      <c r="S447" s="25">
        <v>0.10327455919395466</v>
      </c>
      <c r="T447" s="12">
        <v>39.393940000000001</v>
      </c>
      <c r="V447" s="2">
        <v>194</v>
      </c>
      <c r="W447" s="25">
        <v>3.0000000000000001E-3</v>
      </c>
      <c r="X447" s="2">
        <v>73</v>
      </c>
      <c r="Y447" s="2">
        <v>312</v>
      </c>
      <c r="Z447" s="25">
        <v>5.0000000000000001E-3</v>
      </c>
      <c r="AA447" s="12">
        <v>76.97</v>
      </c>
      <c r="AB447" s="2">
        <v>220</v>
      </c>
      <c r="AC447" s="25">
        <v>3.0000000000000001E-3</v>
      </c>
      <c r="AD447" s="12">
        <v>64.849999999999994</v>
      </c>
      <c r="AE447" s="25">
        <v>0.13400000000000001</v>
      </c>
    </row>
    <row r="448" spans="1:31" x14ac:dyDescent="0.3">
      <c r="A448" t="s">
        <v>1772</v>
      </c>
      <c r="B448" s="2">
        <v>0</v>
      </c>
      <c r="C448" s="25" t="s">
        <v>2472</v>
      </c>
      <c r="D448" s="2"/>
      <c r="E448" s="2">
        <v>0</v>
      </c>
      <c r="F448" s="25" t="s">
        <v>2472</v>
      </c>
      <c r="G448" s="12"/>
      <c r="H448" s="2">
        <v>5</v>
      </c>
      <c r="I448" s="25" t="s">
        <v>2472</v>
      </c>
      <c r="J448" s="12"/>
      <c r="K448" s="25" t="s">
        <v>2472</v>
      </c>
      <c r="L448" s="2">
        <v>0</v>
      </c>
      <c r="M448" s="25">
        <v>0</v>
      </c>
      <c r="N448" s="2">
        <v>80</v>
      </c>
      <c r="O448" s="2">
        <v>0</v>
      </c>
      <c r="P448" s="25">
        <v>0</v>
      </c>
      <c r="Q448" s="12">
        <v>16.969696969696901</v>
      </c>
      <c r="R448" s="2">
        <v>5</v>
      </c>
      <c r="S448" s="25">
        <v>1.2594458438287154E-2</v>
      </c>
      <c r="T448" s="12">
        <v>4.8484850000000002</v>
      </c>
      <c r="V448" s="2">
        <v>181</v>
      </c>
      <c r="W448" s="25">
        <v>3.0000000000000001E-3</v>
      </c>
      <c r="X448" s="2">
        <v>45</v>
      </c>
      <c r="Y448" s="2">
        <v>408</v>
      </c>
      <c r="Z448" s="25">
        <v>6.0000000000000001E-3</v>
      </c>
      <c r="AA448" s="12">
        <v>73.94</v>
      </c>
      <c r="AB448" s="2">
        <v>233</v>
      </c>
      <c r="AC448" s="25">
        <v>3.0000000000000001E-3</v>
      </c>
      <c r="AD448" s="12">
        <v>76.97</v>
      </c>
      <c r="AE448" s="25">
        <v>0.28699999999999998</v>
      </c>
    </row>
    <row r="449" spans="1:31" x14ac:dyDescent="0.3">
      <c r="A449" t="s">
        <v>1773</v>
      </c>
      <c r="B449" s="2">
        <v>0</v>
      </c>
      <c r="C449" s="25" t="s">
        <v>2472</v>
      </c>
      <c r="D449" s="2"/>
      <c r="E449" s="2">
        <v>14</v>
      </c>
      <c r="F449" s="25" t="s">
        <v>2472</v>
      </c>
      <c r="G449" s="12"/>
      <c r="H449" s="2">
        <v>5</v>
      </c>
      <c r="I449" s="25" t="s">
        <v>2472</v>
      </c>
      <c r="J449" s="12"/>
      <c r="K449" s="25" t="s">
        <v>2472</v>
      </c>
      <c r="L449" s="2">
        <v>0</v>
      </c>
      <c r="M449" s="25">
        <v>0</v>
      </c>
      <c r="N449" s="2">
        <v>80</v>
      </c>
      <c r="O449" s="2">
        <v>14</v>
      </c>
      <c r="P449" s="25">
        <v>3.1319910514541388E-2</v>
      </c>
      <c r="Q449" s="12">
        <v>12.7272727272727</v>
      </c>
      <c r="R449" s="2">
        <v>5</v>
      </c>
      <c r="S449" s="25">
        <v>1.2594458438287154E-2</v>
      </c>
      <c r="T449" s="12">
        <v>5.4545455</v>
      </c>
      <c r="U449" s="25"/>
      <c r="V449" s="2">
        <v>695</v>
      </c>
      <c r="W449" s="25">
        <v>0.01</v>
      </c>
      <c r="X449" s="2">
        <v>130</v>
      </c>
      <c r="Y449" s="2">
        <v>802</v>
      </c>
      <c r="Z449" s="25">
        <v>1.2999999999999999E-2</v>
      </c>
      <c r="AA449" s="12">
        <v>90.3</v>
      </c>
      <c r="AB449" s="2">
        <v>461</v>
      </c>
      <c r="AC449" s="25">
        <v>7.0000000000000001E-3</v>
      </c>
      <c r="AD449" s="12">
        <v>96.36</v>
      </c>
      <c r="AE449" s="25">
        <v>-0.33700000000000002</v>
      </c>
    </row>
    <row r="450" spans="1:31" x14ac:dyDescent="0.3">
      <c r="A450" t="s">
        <v>1774</v>
      </c>
      <c r="B450" s="2">
        <v>0</v>
      </c>
      <c r="C450" s="25">
        <v>0</v>
      </c>
      <c r="D450" s="2"/>
      <c r="E450" s="2">
        <v>0</v>
      </c>
      <c r="F450" s="25" t="s">
        <v>2472</v>
      </c>
      <c r="G450" s="12"/>
      <c r="H450" s="2">
        <v>0</v>
      </c>
      <c r="I450" s="25" t="s">
        <v>2472</v>
      </c>
      <c r="J450" s="12"/>
      <c r="K450" s="25" t="s">
        <v>2472</v>
      </c>
      <c r="L450" s="2">
        <v>11</v>
      </c>
      <c r="M450" s="25">
        <v>4.7008547008547008E-2</v>
      </c>
      <c r="N450" s="2">
        <v>10.303030303030299</v>
      </c>
      <c r="O450" s="2">
        <v>0</v>
      </c>
      <c r="P450" s="25">
        <v>0</v>
      </c>
      <c r="Q450" s="12">
        <v>16.969696969696901</v>
      </c>
      <c r="R450" s="2">
        <v>0</v>
      </c>
      <c r="S450" s="25">
        <v>0</v>
      </c>
      <c r="T450" s="12">
        <v>18.787877999999999</v>
      </c>
      <c r="U450" s="25">
        <v>-1</v>
      </c>
      <c r="V450" s="2">
        <v>428</v>
      </c>
      <c r="W450" s="25">
        <v>6.0000000000000001E-3</v>
      </c>
      <c r="X450" s="2">
        <v>111</v>
      </c>
      <c r="Y450" s="2">
        <v>339</v>
      </c>
      <c r="Z450" s="25">
        <v>5.0000000000000001E-3</v>
      </c>
      <c r="AA450" s="12">
        <v>68.48</v>
      </c>
      <c r="AB450" s="2">
        <v>230</v>
      </c>
      <c r="AC450" s="25">
        <v>3.0000000000000001E-3</v>
      </c>
      <c r="AD450" s="12">
        <v>44.24</v>
      </c>
      <c r="AE450" s="25">
        <v>-0.46300000000000002</v>
      </c>
    </row>
    <row r="451" spans="1:31" x14ac:dyDescent="0.3">
      <c r="A451" t="s">
        <v>1714</v>
      </c>
      <c r="B451" s="2">
        <v>15</v>
      </c>
      <c r="C451" s="25">
        <v>0.11278195488721804</v>
      </c>
      <c r="D451" s="2"/>
      <c r="E451" s="2">
        <v>24</v>
      </c>
      <c r="F451" s="25">
        <v>9.8360655737704916E-2</v>
      </c>
      <c r="G451" s="12"/>
      <c r="H451" s="2">
        <v>13</v>
      </c>
      <c r="I451" s="25">
        <v>7.926829268292683E-2</v>
      </c>
      <c r="J451" s="12"/>
      <c r="K451" s="25">
        <v>-0.1333333333333333</v>
      </c>
      <c r="L451" s="2">
        <v>76</v>
      </c>
      <c r="M451" s="25">
        <v>0.3247863247863248</v>
      </c>
      <c r="N451" s="2">
        <v>37.5757575757575</v>
      </c>
      <c r="O451" s="2">
        <v>51</v>
      </c>
      <c r="P451" s="25">
        <v>0.11409395973154363</v>
      </c>
      <c r="Q451" s="12">
        <v>16.969696969696901</v>
      </c>
      <c r="R451" s="2">
        <v>32</v>
      </c>
      <c r="S451" s="25">
        <v>8.0604534005037781E-2</v>
      </c>
      <c r="T451" s="12">
        <v>23.030304000000001</v>
      </c>
      <c r="U451" s="25">
        <v>-0.57894736842105265</v>
      </c>
      <c r="V451" s="2">
        <v>5650</v>
      </c>
      <c r="W451" s="25">
        <v>8.5000000000000006E-2</v>
      </c>
      <c r="X451" s="2">
        <v>398</v>
      </c>
      <c r="Y451" s="2">
        <v>6314</v>
      </c>
      <c r="Z451" s="25">
        <v>0.1</v>
      </c>
      <c r="AA451" s="12">
        <v>307.27</v>
      </c>
      <c r="AB451" s="2">
        <v>5029</v>
      </c>
      <c r="AC451" s="25">
        <v>7.1999999999999995E-2</v>
      </c>
      <c r="AD451" s="12">
        <v>340</v>
      </c>
      <c r="AE451" s="25">
        <v>-0.11</v>
      </c>
    </row>
    <row r="452" spans="1:31" x14ac:dyDescent="0.3">
      <c r="A452" t="s">
        <v>1770</v>
      </c>
      <c r="B452" s="2">
        <v>15</v>
      </c>
      <c r="C452" s="25">
        <v>0.11278195488721804</v>
      </c>
      <c r="D452" s="2"/>
      <c r="E452" s="2">
        <v>16</v>
      </c>
      <c r="F452" s="25">
        <v>6.5573770491803282E-2</v>
      </c>
      <c r="G452" s="12"/>
      <c r="H452" s="2">
        <v>11</v>
      </c>
      <c r="I452" s="25">
        <v>6.7073170731707335E-2</v>
      </c>
      <c r="J452" s="12"/>
      <c r="K452" s="25">
        <v>-0.26666666666666672</v>
      </c>
      <c r="L452" s="2">
        <v>76</v>
      </c>
      <c r="M452" s="25">
        <v>0.3247863247863248</v>
      </c>
      <c r="N452" s="2">
        <v>37.5757575757575</v>
      </c>
      <c r="O452" s="2">
        <v>43</v>
      </c>
      <c r="P452" s="25">
        <v>9.6196868008948541E-2</v>
      </c>
      <c r="Q452" s="12">
        <v>16.363636363636299</v>
      </c>
      <c r="R452" s="2">
        <v>30</v>
      </c>
      <c r="S452" s="25">
        <v>7.5566750629722929E-2</v>
      </c>
      <c r="T452" s="12">
        <v>22.424242</v>
      </c>
      <c r="U452" s="25">
        <v>-0.60526315789473684</v>
      </c>
      <c r="V452" s="2">
        <v>4878</v>
      </c>
      <c r="W452" s="25">
        <v>7.2999999999999995E-2</v>
      </c>
      <c r="X452" s="2">
        <v>373</v>
      </c>
      <c r="Y452" s="2">
        <v>5315</v>
      </c>
      <c r="Z452" s="25">
        <v>8.4000000000000005E-2</v>
      </c>
      <c r="AA452" s="12">
        <v>272.73</v>
      </c>
      <c r="AB452" s="2">
        <v>4240</v>
      </c>
      <c r="AC452" s="25">
        <v>6.0999999999999999E-2</v>
      </c>
      <c r="AD452" s="12">
        <v>321.82</v>
      </c>
      <c r="AE452" s="25">
        <v>-0.13100000000000001</v>
      </c>
    </row>
    <row r="453" spans="1:31" x14ac:dyDescent="0.3">
      <c r="A453" t="s">
        <v>1771</v>
      </c>
      <c r="B453" s="2">
        <v>0</v>
      </c>
      <c r="C453" s="25">
        <v>0</v>
      </c>
      <c r="D453" s="2"/>
      <c r="E453" s="2">
        <v>0</v>
      </c>
      <c r="F453" s="25" t="s">
        <v>2472</v>
      </c>
      <c r="G453" s="12"/>
      <c r="H453" s="2">
        <v>0</v>
      </c>
      <c r="I453" s="25" t="s">
        <v>2472</v>
      </c>
      <c r="J453" s="12"/>
      <c r="K453" s="25" t="s">
        <v>2472</v>
      </c>
      <c r="L453" s="2">
        <v>46</v>
      </c>
      <c r="M453" s="25">
        <v>0.19658119658119658</v>
      </c>
      <c r="N453" s="2">
        <v>33.939393939393902</v>
      </c>
      <c r="O453" s="2">
        <v>0</v>
      </c>
      <c r="P453" s="25">
        <v>0</v>
      </c>
      <c r="Q453" s="12">
        <v>16.969696969696901</v>
      </c>
      <c r="R453" s="2">
        <v>0</v>
      </c>
      <c r="S453" s="25">
        <v>0</v>
      </c>
      <c r="T453" s="12">
        <v>18.787877999999999</v>
      </c>
      <c r="U453" s="25">
        <v>-1</v>
      </c>
      <c r="V453" s="2">
        <v>894</v>
      </c>
      <c r="W453" s="25">
        <v>1.2999999999999999E-2</v>
      </c>
      <c r="X453" s="2">
        <v>137</v>
      </c>
      <c r="Y453" s="2">
        <v>758</v>
      </c>
      <c r="Z453" s="25">
        <v>1.2E-2</v>
      </c>
      <c r="AA453" s="12">
        <v>105</v>
      </c>
      <c r="AB453" s="2">
        <v>581</v>
      </c>
      <c r="AC453" s="25">
        <v>8.0000000000000002E-3</v>
      </c>
      <c r="AD453" s="12">
        <v>93.33</v>
      </c>
      <c r="AE453" s="25">
        <v>-0.35</v>
      </c>
    </row>
    <row r="454" spans="1:31" x14ac:dyDescent="0.3">
      <c r="A454" t="s">
        <v>1772</v>
      </c>
      <c r="B454" s="2">
        <v>0</v>
      </c>
      <c r="C454" s="25" t="s">
        <v>2472</v>
      </c>
      <c r="D454" s="2"/>
      <c r="E454" s="2">
        <v>1</v>
      </c>
      <c r="F454" s="25" t="s">
        <v>2472</v>
      </c>
      <c r="G454" s="12"/>
      <c r="H454" s="2">
        <v>11</v>
      </c>
      <c r="I454" s="25" t="s">
        <v>2472</v>
      </c>
      <c r="J454" s="12"/>
      <c r="K454" s="25" t="s">
        <v>2472</v>
      </c>
      <c r="L454" s="2">
        <v>0</v>
      </c>
      <c r="M454" s="25">
        <v>0</v>
      </c>
      <c r="N454" s="2">
        <v>80</v>
      </c>
      <c r="O454" s="2">
        <v>1</v>
      </c>
      <c r="P454" s="25">
        <v>2.2371364653243847E-3</v>
      </c>
      <c r="Q454" s="12">
        <v>1.8181818181818099</v>
      </c>
      <c r="R454" s="2">
        <v>11</v>
      </c>
      <c r="S454" s="25">
        <v>2.7707808564231738E-2</v>
      </c>
      <c r="T454" s="12">
        <v>10.30303</v>
      </c>
      <c r="U454" s="25"/>
      <c r="V454" s="2">
        <v>1725</v>
      </c>
      <c r="W454" s="25">
        <v>2.5999999999999999E-2</v>
      </c>
      <c r="X454" s="2">
        <v>210</v>
      </c>
      <c r="Y454" s="2">
        <v>1887</v>
      </c>
      <c r="Z454" s="25">
        <v>0.03</v>
      </c>
      <c r="AA454" s="12">
        <v>164.85</v>
      </c>
      <c r="AB454" s="2">
        <v>1261</v>
      </c>
      <c r="AC454" s="25">
        <v>1.7999999999999999E-2</v>
      </c>
      <c r="AD454" s="12">
        <v>158.79</v>
      </c>
      <c r="AE454" s="25">
        <v>-0.26900000000000002</v>
      </c>
    </row>
    <row r="455" spans="1:31" x14ac:dyDescent="0.3">
      <c r="A455" t="s">
        <v>1773</v>
      </c>
      <c r="B455" s="2">
        <v>15</v>
      </c>
      <c r="C455" s="25">
        <v>0.11278195488721802</v>
      </c>
      <c r="D455" s="2"/>
      <c r="E455" s="2">
        <v>15</v>
      </c>
      <c r="F455" s="25">
        <v>6.1475409836065573E-2</v>
      </c>
      <c r="G455" s="12"/>
      <c r="H455" s="2">
        <v>0</v>
      </c>
      <c r="I455" s="25">
        <v>0</v>
      </c>
      <c r="J455" s="12"/>
      <c r="K455" s="25">
        <v>-1</v>
      </c>
      <c r="L455" s="2">
        <v>30</v>
      </c>
      <c r="M455" s="25">
        <v>0.12820512820512819</v>
      </c>
      <c r="N455" s="2">
        <v>19.393939393939299</v>
      </c>
      <c r="O455" s="2">
        <v>42</v>
      </c>
      <c r="P455" s="25">
        <v>9.3959731543624164E-2</v>
      </c>
      <c r="Q455" s="12">
        <v>16.363636363636299</v>
      </c>
      <c r="R455" s="2">
        <v>19</v>
      </c>
      <c r="S455" s="25">
        <v>4.7858942065491183E-2</v>
      </c>
      <c r="T455" s="12">
        <v>20</v>
      </c>
      <c r="U455" s="25">
        <v>-0.36666666666666664</v>
      </c>
      <c r="V455" s="2">
        <v>2259</v>
      </c>
      <c r="W455" s="25">
        <v>3.4000000000000002E-2</v>
      </c>
      <c r="X455" s="2">
        <v>255</v>
      </c>
      <c r="Y455" s="2">
        <v>2670</v>
      </c>
      <c r="Z455" s="25">
        <v>4.2000000000000003E-2</v>
      </c>
      <c r="AA455" s="12">
        <v>201.21</v>
      </c>
      <c r="AB455" s="2">
        <v>2398</v>
      </c>
      <c r="AC455" s="25">
        <v>3.4000000000000002E-2</v>
      </c>
      <c r="AD455" s="12">
        <v>244.85</v>
      </c>
      <c r="AE455" s="25">
        <v>6.2E-2</v>
      </c>
    </row>
    <row r="456" spans="1:31" x14ac:dyDescent="0.3">
      <c r="A456" t="s">
        <v>1774</v>
      </c>
      <c r="B456" s="2">
        <v>0</v>
      </c>
      <c r="C456" s="25" t="s">
        <v>2472</v>
      </c>
      <c r="D456" s="2"/>
      <c r="E456" s="2">
        <v>8</v>
      </c>
      <c r="F456" s="25" t="s">
        <v>2472</v>
      </c>
      <c r="G456" s="12"/>
      <c r="H456" s="2">
        <v>2</v>
      </c>
      <c r="I456" s="25" t="s">
        <v>2472</v>
      </c>
      <c r="J456" s="12"/>
      <c r="K456" s="25" t="s">
        <v>2472</v>
      </c>
      <c r="L456" s="2">
        <v>0</v>
      </c>
      <c r="M456" s="25">
        <v>0</v>
      </c>
      <c r="N456" s="2">
        <v>80</v>
      </c>
      <c r="O456" s="2">
        <v>8</v>
      </c>
      <c r="P456" s="25">
        <v>1.7897091722595078E-2</v>
      </c>
      <c r="Q456" s="12">
        <v>6.0606060606060597</v>
      </c>
      <c r="R456" s="2">
        <v>2</v>
      </c>
      <c r="S456" s="25">
        <v>5.0377833753148613E-3</v>
      </c>
      <c r="T456" s="12">
        <v>2.4242425000000001</v>
      </c>
      <c r="U456" s="25"/>
      <c r="V456" s="2">
        <v>772</v>
      </c>
      <c r="W456" s="25">
        <v>1.2E-2</v>
      </c>
      <c r="X456" s="2">
        <v>122</v>
      </c>
      <c r="Y456" s="2">
        <v>999</v>
      </c>
      <c r="Z456" s="25">
        <v>1.6E-2</v>
      </c>
      <c r="AA456" s="12">
        <v>118.79</v>
      </c>
      <c r="AB456" s="2">
        <v>789</v>
      </c>
      <c r="AC456" s="25">
        <v>1.0999999999999999E-2</v>
      </c>
      <c r="AD456" s="12">
        <v>112.12</v>
      </c>
      <c r="AE456" s="25">
        <v>2.1999999999999999E-2</v>
      </c>
    </row>
    <row r="457" spans="1:31" x14ac:dyDescent="0.3">
      <c r="A457" t="s">
        <v>1763</v>
      </c>
      <c r="B457" s="2">
        <v>106</v>
      </c>
      <c r="C457" s="25">
        <v>0.79699248120300747</v>
      </c>
      <c r="D457" s="2"/>
      <c r="E457" s="2">
        <v>180</v>
      </c>
      <c r="F457" s="25">
        <v>0.73770491803278693</v>
      </c>
      <c r="G457" s="12"/>
      <c r="H457" s="2">
        <v>122</v>
      </c>
      <c r="I457" s="25">
        <v>0.74390243902439024</v>
      </c>
      <c r="J457" s="12"/>
      <c r="K457" s="25">
        <v>0.15094339622641506</v>
      </c>
      <c r="L457" s="2">
        <v>124</v>
      </c>
      <c r="M457" s="25">
        <v>0.52991452991452992</v>
      </c>
      <c r="N457" s="2">
        <v>32.727272727272698</v>
      </c>
      <c r="O457" s="2">
        <v>342</v>
      </c>
      <c r="P457" s="25">
        <v>0.7651006711409396</v>
      </c>
      <c r="Q457" s="12">
        <v>65.454545454545396</v>
      </c>
      <c r="R457" s="2">
        <v>290</v>
      </c>
      <c r="S457" s="25">
        <v>0.73047858942065491</v>
      </c>
      <c r="T457" s="12">
        <v>73.333335899999994</v>
      </c>
      <c r="U457" s="25">
        <v>1.3387096774193548</v>
      </c>
      <c r="V457" s="2">
        <v>55383</v>
      </c>
      <c r="W457" s="25">
        <v>0.83299999999999996</v>
      </c>
      <c r="X457" s="2">
        <v>1091</v>
      </c>
      <c r="Y457" s="2">
        <v>51586</v>
      </c>
      <c r="Z457" s="25">
        <v>0.81399999999999995</v>
      </c>
      <c r="AA457" s="12">
        <v>930</v>
      </c>
      <c r="AB457" s="2">
        <v>59634</v>
      </c>
      <c r="AC457" s="25">
        <v>0.85699999999999998</v>
      </c>
      <c r="AD457" s="12">
        <v>1029.7</v>
      </c>
      <c r="AE457" s="25">
        <v>7.6999999999999999E-2</v>
      </c>
    </row>
    <row r="458" spans="1:31" x14ac:dyDescent="0.3">
      <c r="A458" t="s">
        <v>1711</v>
      </c>
      <c r="B458" s="2">
        <v>79</v>
      </c>
      <c r="C458" s="25">
        <v>0.59398496240601506</v>
      </c>
      <c r="D458" s="2"/>
      <c r="E458" s="2">
        <v>104</v>
      </c>
      <c r="F458" s="25">
        <v>0.42622950819672129</v>
      </c>
      <c r="G458" s="12"/>
      <c r="H458" s="2">
        <v>76</v>
      </c>
      <c r="I458" s="25">
        <v>0.46341463414634149</v>
      </c>
      <c r="J458" s="12"/>
      <c r="K458" s="25">
        <v>-3.7974683544303778E-2</v>
      </c>
      <c r="L458" s="2">
        <v>94</v>
      </c>
      <c r="M458" s="25">
        <v>0.40170940170940173</v>
      </c>
      <c r="N458" s="2">
        <v>25.4545454545454</v>
      </c>
      <c r="O458" s="2">
        <v>161</v>
      </c>
      <c r="P458" s="25">
        <v>0.36017897091722595</v>
      </c>
      <c r="Q458" s="12">
        <v>38.181818181818102</v>
      </c>
      <c r="R458" s="2">
        <v>121</v>
      </c>
      <c r="S458" s="25">
        <v>0.30478589420654911</v>
      </c>
      <c r="T458" s="12">
        <v>32.121212</v>
      </c>
      <c r="U458" s="25">
        <v>0.28723404255319152</v>
      </c>
      <c r="V458" s="2">
        <v>37226</v>
      </c>
      <c r="W458" s="25">
        <v>0.56000000000000005</v>
      </c>
      <c r="X458" s="2">
        <v>927</v>
      </c>
      <c r="Y458" s="2">
        <v>33974</v>
      </c>
      <c r="Z458" s="25">
        <v>0.53600000000000003</v>
      </c>
      <c r="AA458" s="12">
        <v>735.15</v>
      </c>
      <c r="AB458" s="2">
        <v>37052</v>
      </c>
      <c r="AC458" s="25">
        <v>0.53300000000000003</v>
      </c>
      <c r="AD458" s="12">
        <v>828.48</v>
      </c>
      <c r="AE458" s="25">
        <v>-5.0000000000000001E-3</v>
      </c>
    </row>
    <row r="459" spans="1:31" x14ac:dyDescent="0.3">
      <c r="A459" t="s">
        <v>1765</v>
      </c>
      <c r="B459" s="2">
        <v>65</v>
      </c>
      <c r="C459" s="25">
        <v>0.48872180451127811</v>
      </c>
      <c r="D459" s="2"/>
      <c r="E459" s="2">
        <v>77</v>
      </c>
      <c r="F459" s="25">
        <v>0.3155737704918033</v>
      </c>
      <c r="G459" s="12"/>
      <c r="H459" s="2">
        <v>50</v>
      </c>
      <c r="I459" s="25">
        <v>0.3048780487804878</v>
      </c>
      <c r="J459" s="12"/>
      <c r="K459" s="25">
        <v>-0.23076923076923073</v>
      </c>
      <c r="L459" s="2">
        <v>71</v>
      </c>
      <c r="M459" s="25">
        <v>0.3034188034188034</v>
      </c>
      <c r="N459" s="2">
        <v>21.2121212121212</v>
      </c>
      <c r="O459" s="2">
        <v>80</v>
      </c>
      <c r="P459" s="25">
        <v>0.17897091722595079</v>
      </c>
      <c r="Q459" s="12">
        <v>22.424242424242401</v>
      </c>
      <c r="R459" s="2">
        <v>77</v>
      </c>
      <c r="S459" s="25">
        <v>0.19395465994962216</v>
      </c>
      <c r="T459" s="12">
        <v>21.818182</v>
      </c>
      <c r="U459" s="25">
        <v>8.4507042253521125E-2</v>
      </c>
      <c r="V459" s="2">
        <v>19830</v>
      </c>
      <c r="W459" s="25">
        <v>0.29799999999999999</v>
      </c>
      <c r="X459" s="2">
        <v>542</v>
      </c>
      <c r="Y459" s="2">
        <v>16177</v>
      </c>
      <c r="Z459" s="25">
        <v>0.255</v>
      </c>
      <c r="AA459" s="12">
        <v>562.41999999999996</v>
      </c>
      <c r="AB459" s="2">
        <v>17258</v>
      </c>
      <c r="AC459" s="25">
        <v>0.248</v>
      </c>
      <c r="AD459" s="12">
        <v>554.54999999999995</v>
      </c>
      <c r="AE459" s="25">
        <v>-0.13</v>
      </c>
    </row>
    <row r="460" spans="1:31" x14ac:dyDescent="0.3">
      <c r="A460" t="s">
        <v>1766</v>
      </c>
      <c r="B460" s="2">
        <v>0</v>
      </c>
      <c r="C460" s="25" t="s">
        <v>2472</v>
      </c>
      <c r="D460" s="2"/>
      <c r="E460" s="2">
        <v>3</v>
      </c>
      <c r="F460" s="25" t="s">
        <v>2472</v>
      </c>
      <c r="G460" s="12"/>
      <c r="H460" s="2">
        <v>5</v>
      </c>
      <c r="I460" s="25" t="s">
        <v>2472</v>
      </c>
      <c r="J460" s="12"/>
      <c r="K460" s="25" t="s">
        <v>2472</v>
      </c>
      <c r="L460" s="2">
        <v>0</v>
      </c>
      <c r="M460" s="25">
        <v>0</v>
      </c>
      <c r="N460" s="2">
        <v>80</v>
      </c>
      <c r="O460" s="2">
        <v>3</v>
      </c>
      <c r="P460" s="25">
        <v>6.7114093959731542E-3</v>
      </c>
      <c r="Q460" s="12">
        <v>3.63636363636363</v>
      </c>
      <c r="R460" s="2">
        <v>5</v>
      </c>
      <c r="S460" s="25">
        <v>1.2594458438287154E-2</v>
      </c>
      <c r="T460" s="12">
        <v>5.4545455</v>
      </c>
      <c r="U460" s="25"/>
      <c r="V460" s="2">
        <v>2935</v>
      </c>
      <c r="W460" s="25">
        <v>4.3999999999999997E-2</v>
      </c>
      <c r="X460" s="2">
        <v>225</v>
      </c>
      <c r="Y460" s="2">
        <v>2206</v>
      </c>
      <c r="Z460" s="25">
        <v>3.5000000000000003E-2</v>
      </c>
      <c r="AA460" s="12">
        <v>181.21</v>
      </c>
      <c r="AB460" s="2">
        <v>2350</v>
      </c>
      <c r="AC460" s="25">
        <v>3.4000000000000002E-2</v>
      </c>
      <c r="AD460" s="12">
        <v>203.03</v>
      </c>
      <c r="AE460" s="25">
        <v>-0.19900000000000001</v>
      </c>
    </row>
    <row r="461" spans="1:31" x14ac:dyDescent="0.3">
      <c r="A461" t="s">
        <v>1767</v>
      </c>
      <c r="B461" s="2">
        <v>26</v>
      </c>
      <c r="C461" s="25" t="s">
        <v>2472</v>
      </c>
      <c r="D461" s="2"/>
      <c r="E461" s="2">
        <v>16</v>
      </c>
      <c r="F461" s="25" t="s">
        <v>2472</v>
      </c>
      <c r="G461" s="12"/>
      <c r="H461" s="2">
        <v>19</v>
      </c>
      <c r="I461" s="25">
        <v>0.11585365853658537</v>
      </c>
      <c r="J461" s="12"/>
      <c r="K461" s="25">
        <v>-0.26923076923076927</v>
      </c>
      <c r="L461" s="2">
        <v>26</v>
      </c>
      <c r="M461" s="25">
        <v>0.1111111111111111</v>
      </c>
      <c r="N461" s="2">
        <v>12.1212121212121</v>
      </c>
      <c r="O461" s="2">
        <v>16</v>
      </c>
      <c r="P461" s="25">
        <v>3.5794183445190156E-2</v>
      </c>
      <c r="Q461" s="12">
        <v>7.2727272727272698</v>
      </c>
      <c r="R461" s="2">
        <v>24</v>
      </c>
      <c r="S461" s="25">
        <v>6.0453400503778336E-2</v>
      </c>
      <c r="T461" s="12">
        <v>10.30303</v>
      </c>
      <c r="U461" s="25">
        <v>-7.6923076923076927E-2</v>
      </c>
      <c r="V461" s="2">
        <v>4548</v>
      </c>
      <c r="W461" s="25">
        <v>6.8000000000000005E-2</v>
      </c>
      <c r="X461" s="2">
        <v>259</v>
      </c>
      <c r="Y461" s="2">
        <v>3646</v>
      </c>
      <c r="Z461" s="25">
        <v>5.8000000000000003E-2</v>
      </c>
      <c r="AA461" s="12">
        <v>263.64</v>
      </c>
      <c r="AB461" s="2">
        <v>3565</v>
      </c>
      <c r="AC461" s="25">
        <v>5.0999999999999997E-2</v>
      </c>
      <c r="AD461" s="12">
        <v>266.67</v>
      </c>
      <c r="AE461" s="25">
        <v>-0.216</v>
      </c>
    </row>
    <row r="462" spans="1:31" x14ac:dyDescent="0.3">
      <c r="A462" t="s">
        <v>1768</v>
      </c>
      <c r="B462" s="2">
        <v>39</v>
      </c>
      <c r="C462" s="25">
        <v>0.2932330827067669</v>
      </c>
      <c r="D462" s="2"/>
      <c r="E462" s="2">
        <v>58</v>
      </c>
      <c r="F462" s="25">
        <v>0.23770491803278687</v>
      </c>
      <c r="G462" s="12"/>
      <c r="H462" s="2">
        <v>26</v>
      </c>
      <c r="I462" s="25">
        <v>0.15853658536585363</v>
      </c>
      <c r="J462" s="12"/>
      <c r="K462" s="25">
        <v>-0.33333333333333337</v>
      </c>
      <c r="L462" s="2">
        <v>45</v>
      </c>
      <c r="M462" s="25">
        <v>0.19230769230769232</v>
      </c>
      <c r="N462" s="2">
        <v>17.5757575757575</v>
      </c>
      <c r="O462" s="2">
        <v>61</v>
      </c>
      <c r="P462" s="25">
        <v>0.13646532438478748</v>
      </c>
      <c r="Q462" s="12">
        <v>23.030303030302999</v>
      </c>
      <c r="R462" s="2">
        <v>48</v>
      </c>
      <c r="S462" s="25">
        <v>0.12090680100755667</v>
      </c>
      <c r="T462" s="12">
        <v>18.181818</v>
      </c>
      <c r="U462" s="25">
        <v>6.6666666666666666E-2</v>
      </c>
      <c r="V462" s="2">
        <v>12347</v>
      </c>
      <c r="W462" s="25">
        <v>0.186</v>
      </c>
      <c r="X462" s="2">
        <v>439</v>
      </c>
      <c r="Y462" s="2">
        <v>10325</v>
      </c>
      <c r="Z462" s="25">
        <v>0.16300000000000001</v>
      </c>
      <c r="AA462" s="12">
        <v>431.52</v>
      </c>
      <c r="AB462" s="2">
        <v>11343</v>
      </c>
      <c r="AC462" s="25">
        <v>0.16300000000000001</v>
      </c>
      <c r="AD462" s="12">
        <v>410.3</v>
      </c>
      <c r="AE462" s="25">
        <v>-8.1000000000000003E-2</v>
      </c>
    </row>
    <row r="463" spans="1:31" x14ac:dyDescent="0.3">
      <c r="A463" t="s">
        <v>1769</v>
      </c>
      <c r="B463" s="2">
        <v>14</v>
      </c>
      <c r="C463" s="25">
        <v>0.10526315789473684</v>
      </c>
      <c r="D463" s="2"/>
      <c r="E463" s="2">
        <v>27</v>
      </c>
      <c r="F463" s="25">
        <v>0.110655737704918</v>
      </c>
      <c r="G463" s="12"/>
      <c r="H463" s="2">
        <v>26</v>
      </c>
      <c r="I463" s="25">
        <v>0.15853658536585363</v>
      </c>
      <c r="J463" s="12"/>
      <c r="K463" s="25">
        <v>0.85714285714285721</v>
      </c>
      <c r="L463" s="2">
        <v>23</v>
      </c>
      <c r="M463" s="25">
        <v>9.8290598290598288E-2</v>
      </c>
      <c r="N463" s="2">
        <v>12.1212121212121</v>
      </c>
      <c r="O463" s="2">
        <v>81</v>
      </c>
      <c r="P463" s="25">
        <v>0.18120805369127516</v>
      </c>
      <c r="Q463" s="12">
        <v>27.272727272727199</v>
      </c>
      <c r="R463" s="2">
        <v>44</v>
      </c>
      <c r="S463" s="25">
        <v>0.11083123425692695</v>
      </c>
      <c r="T463" s="12">
        <v>19.393940000000001</v>
      </c>
      <c r="U463" s="25">
        <v>0.91304347826086951</v>
      </c>
      <c r="V463" s="2">
        <v>17396</v>
      </c>
      <c r="W463" s="25">
        <v>0.26200000000000001</v>
      </c>
      <c r="X463" s="2">
        <v>587</v>
      </c>
      <c r="Y463" s="2">
        <v>17797</v>
      </c>
      <c r="Z463" s="25">
        <v>0.28100000000000003</v>
      </c>
      <c r="AA463" s="12">
        <v>452.12</v>
      </c>
      <c r="AB463" s="2">
        <v>19794</v>
      </c>
      <c r="AC463" s="25">
        <v>0.28499999999999998</v>
      </c>
      <c r="AD463" s="12">
        <v>547.88</v>
      </c>
      <c r="AE463" s="25">
        <v>0.13800000000000001</v>
      </c>
    </row>
    <row r="464" spans="1:31" x14ac:dyDescent="0.3">
      <c r="A464" t="s">
        <v>1712</v>
      </c>
      <c r="B464" s="2">
        <v>27</v>
      </c>
      <c r="C464" s="25">
        <v>0.20300751879699244</v>
      </c>
      <c r="D464" s="2"/>
      <c r="E464" s="2">
        <v>76</v>
      </c>
      <c r="F464" s="25">
        <v>0.31147540983606559</v>
      </c>
      <c r="G464" s="12"/>
      <c r="H464" s="2">
        <v>46</v>
      </c>
      <c r="I464" s="25">
        <v>0.28048780487804881</v>
      </c>
      <c r="J464" s="12"/>
      <c r="K464" s="25">
        <v>0.70370370370370372</v>
      </c>
      <c r="L464" s="2">
        <v>30</v>
      </c>
      <c r="M464" s="25">
        <v>0.12820512820512819</v>
      </c>
      <c r="N464" s="2">
        <v>16.969696969696901</v>
      </c>
      <c r="O464" s="2">
        <v>181</v>
      </c>
      <c r="P464" s="25">
        <v>0.40492170022371365</v>
      </c>
      <c r="Q464" s="12">
        <v>50.909090909090899</v>
      </c>
      <c r="R464" s="2">
        <v>169</v>
      </c>
      <c r="S464" s="25">
        <v>0.4256926952141058</v>
      </c>
      <c r="T464" s="12">
        <v>66.060609999999997</v>
      </c>
      <c r="U464" s="25">
        <v>4.6333333333333337</v>
      </c>
      <c r="V464" s="2">
        <v>18157</v>
      </c>
      <c r="W464" s="25">
        <v>0.27300000000000002</v>
      </c>
      <c r="X464" s="2">
        <v>593</v>
      </c>
      <c r="Y464" s="2">
        <v>17612</v>
      </c>
      <c r="Z464" s="25">
        <v>0.27800000000000002</v>
      </c>
      <c r="AA464" s="12">
        <v>499.39</v>
      </c>
      <c r="AB464" s="2">
        <v>22582</v>
      </c>
      <c r="AC464" s="25">
        <v>0.32500000000000001</v>
      </c>
      <c r="AD464" s="12">
        <v>641.21</v>
      </c>
      <c r="AE464" s="25">
        <v>0.24399999999999999</v>
      </c>
    </row>
    <row r="465" spans="1:31" x14ac:dyDescent="0.3">
      <c r="A465" t="s">
        <v>1713</v>
      </c>
      <c r="B465" s="2">
        <v>7</v>
      </c>
      <c r="C465" s="25">
        <v>5.2631578947368418E-2</v>
      </c>
      <c r="D465" s="2"/>
      <c r="E465" s="2">
        <v>15</v>
      </c>
      <c r="F465" s="25">
        <v>6.1475409836065573E-2</v>
      </c>
      <c r="G465" s="12"/>
      <c r="H465" s="2">
        <v>10</v>
      </c>
      <c r="I465" s="25">
        <v>6.097560975609756E-2</v>
      </c>
      <c r="J465" s="12"/>
      <c r="K465" s="25">
        <v>0.4285714285714286</v>
      </c>
      <c r="L465" s="2">
        <v>10</v>
      </c>
      <c r="M465" s="25">
        <v>4.2735042735042736E-2</v>
      </c>
      <c r="N465" s="2">
        <v>9.6969696969696901</v>
      </c>
      <c r="O465" s="2">
        <v>59</v>
      </c>
      <c r="P465" s="25">
        <v>0.1319910514541387</v>
      </c>
      <c r="Q465" s="12">
        <v>36.363636363636303</v>
      </c>
      <c r="R465" s="2">
        <v>22</v>
      </c>
      <c r="S465" s="25">
        <v>5.5415617128463476E-2</v>
      </c>
      <c r="T465" s="12">
        <v>13.333333</v>
      </c>
      <c r="U465" s="25">
        <v>1.2</v>
      </c>
      <c r="V465" s="2">
        <v>6273</v>
      </c>
      <c r="W465" s="25">
        <v>9.4E-2</v>
      </c>
      <c r="X465" s="2">
        <v>325</v>
      </c>
      <c r="Y465" s="2">
        <v>5632</v>
      </c>
      <c r="Z465" s="25">
        <v>8.8999999999999996E-2</v>
      </c>
      <c r="AA465" s="12">
        <v>310.3</v>
      </c>
      <c r="AB465" s="2">
        <v>8506</v>
      </c>
      <c r="AC465" s="25">
        <v>0.122</v>
      </c>
      <c r="AD465" s="12">
        <v>364.85</v>
      </c>
      <c r="AE465" s="25">
        <v>0.35599999999999998</v>
      </c>
    </row>
    <row r="466" spans="1:31" x14ac:dyDescent="0.3">
      <c r="A466" t="s">
        <v>1770</v>
      </c>
      <c r="B466" s="2">
        <v>2</v>
      </c>
      <c r="C466" s="25" t="s">
        <v>2472</v>
      </c>
      <c r="D466" s="2"/>
      <c r="E466" s="2">
        <v>11</v>
      </c>
      <c r="F466" s="25">
        <v>4.5081967213114742E-2</v>
      </c>
      <c r="G466" s="12"/>
      <c r="H466" s="2">
        <v>10</v>
      </c>
      <c r="I466" s="25" t="s">
        <v>2472</v>
      </c>
      <c r="J466" s="12"/>
      <c r="K466" s="25">
        <v>4</v>
      </c>
      <c r="L466" s="2">
        <v>2</v>
      </c>
      <c r="M466" s="25">
        <v>8.5470085470085479E-3</v>
      </c>
      <c r="N466" s="2">
        <v>2.4242424242424199</v>
      </c>
      <c r="O466" s="2">
        <v>18</v>
      </c>
      <c r="P466" s="25">
        <v>4.0268456375838924E-2</v>
      </c>
      <c r="Q466" s="12">
        <v>8.4848484848484809</v>
      </c>
      <c r="R466" s="2">
        <v>10</v>
      </c>
      <c r="S466" s="25">
        <v>2.5188916876574308E-2</v>
      </c>
      <c r="T466" s="12">
        <v>5.4545455</v>
      </c>
      <c r="U466" s="25">
        <v>4</v>
      </c>
      <c r="V466" s="2">
        <v>3191</v>
      </c>
      <c r="W466" s="25">
        <v>4.8000000000000001E-2</v>
      </c>
      <c r="X466" s="2">
        <v>213</v>
      </c>
      <c r="Y466" s="2">
        <v>3145</v>
      </c>
      <c r="Z466" s="25">
        <v>0.05</v>
      </c>
      <c r="AA466" s="12">
        <v>262.42</v>
      </c>
      <c r="AB466" s="2">
        <v>4257</v>
      </c>
      <c r="AC466" s="25">
        <v>6.0999999999999999E-2</v>
      </c>
      <c r="AD466" s="12">
        <v>296.97000000000003</v>
      </c>
      <c r="AE466" s="25">
        <v>0.33400000000000002</v>
      </c>
    </row>
    <row r="467" spans="1:31" x14ac:dyDescent="0.3">
      <c r="A467" t="s">
        <v>1771</v>
      </c>
      <c r="B467" s="2">
        <v>0</v>
      </c>
      <c r="C467" s="25" t="s">
        <v>2472</v>
      </c>
      <c r="D467" s="2"/>
      <c r="E467" s="2">
        <v>2</v>
      </c>
      <c r="F467" s="25" t="s">
        <v>2472</v>
      </c>
      <c r="G467" s="12"/>
      <c r="H467" s="2">
        <v>0</v>
      </c>
      <c r="I467" s="25" t="s">
        <v>2472</v>
      </c>
      <c r="J467" s="12"/>
      <c r="K467" s="25" t="s">
        <v>2472</v>
      </c>
      <c r="L467" s="2">
        <v>0</v>
      </c>
      <c r="M467" s="25">
        <v>0</v>
      </c>
      <c r="N467" s="2">
        <v>80</v>
      </c>
      <c r="O467" s="2">
        <v>2</v>
      </c>
      <c r="P467" s="25">
        <v>4.4742729306487695E-3</v>
      </c>
      <c r="Q467" s="12">
        <v>2.4242424242424199</v>
      </c>
      <c r="R467" s="2">
        <v>0</v>
      </c>
      <c r="S467" s="25">
        <v>0</v>
      </c>
      <c r="T467" s="12">
        <v>18.787877999999999</v>
      </c>
      <c r="U467" s="25"/>
      <c r="V467" s="2">
        <v>605</v>
      </c>
      <c r="W467" s="25">
        <v>8.9999999999999993E-3</v>
      </c>
      <c r="X467" s="2">
        <v>105</v>
      </c>
      <c r="Y467" s="2">
        <v>767</v>
      </c>
      <c r="Z467" s="25">
        <v>1.2E-2</v>
      </c>
      <c r="AA467" s="12">
        <v>132.12</v>
      </c>
      <c r="AB467" s="2">
        <v>657</v>
      </c>
      <c r="AC467" s="25">
        <v>8.9999999999999993E-3</v>
      </c>
      <c r="AD467" s="12">
        <v>107.27</v>
      </c>
      <c r="AE467" s="25">
        <v>8.5999999999999993E-2</v>
      </c>
    </row>
    <row r="468" spans="1:31" x14ac:dyDescent="0.3">
      <c r="A468" t="s">
        <v>1772</v>
      </c>
      <c r="B468" s="2">
        <v>0</v>
      </c>
      <c r="C468" s="25" t="s">
        <v>2472</v>
      </c>
      <c r="D468" s="2"/>
      <c r="E468" s="2">
        <v>0</v>
      </c>
      <c r="F468" s="25" t="s">
        <v>2472</v>
      </c>
      <c r="G468" s="12"/>
      <c r="H468" s="2">
        <v>4</v>
      </c>
      <c r="I468" s="25" t="s">
        <v>2472</v>
      </c>
      <c r="J468" s="12"/>
      <c r="K468" s="25" t="s">
        <v>2472</v>
      </c>
      <c r="L468" s="2">
        <v>0</v>
      </c>
      <c r="M468" s="25">
        <v>0</v>
      </c>
      <c r="N468" s="2">
        <v>80</v>
      </c>
      <c r="O468" s="2">
        <v>0</v>
      </c>
      <c r="P468" s="25">
        <v>0</v>
      </c>
      <c r="Q468" s="12">
        <v>16.969696969696901</v>
      </c>
      <c r="R468" s="2">
        <v>4</v>
      </c>
      <c r="S468" s="25">
        <v>1.0075566750629723E-2</v>
      </c>
      <c r="T468" s="12">
        <v>3.6363637400000002</v>
      </c>
      <c r="U468" s="25"/>
      <c r="V468" s="2">
        <v>537</v>
      </c>
      <c r="W468" s="25">
        <v>8.0000000000000002E-3</v>
      </c>
      <c r="X468" s="2">
        <v>93</v>
      </c>
      <c r="Y468" s="2">
        <v>605</v>
      </c>
      <c r="Z468" s="25">
        <v>0.01</v>
      </c>
      <c r="AA468" s="12">
        <v>109.09</v>
      </c>
      <c r="AB468" s="2">
        <v>659</v>
      </c>
      <c r="AC468" s="25">
        <v>8.9999999999999993E-3</v>
      </c>
      <c r="AD468" s="12">
        <v>121.21</v>
      </c>
      <c r="AE468" s="25">
        <v>0.22700000000000001</v>
      </c>
    </row>
    <row r="469" spans="1:31" x14ac:dyDescent="0.3">
      <c r="A469" t="s">
        <v>1773</v>
      </c>
      <c r="B469" s="2">
        <v>2</v>
      </c>
      <c r="C469" s="25" t="s">
        <v>2472</v>
      </c>
      <c r="D469" s="2"/>
      <c r="E469" s="2">
        <v>9</v>
      </c>
      <c r="F469" s="25">
        <v>3.6885245901639344E-2</v>
      </c>
      <c r="G469" s="12"/>
      <c r="H469" s="2">
        <v>6</v>
      </c>
      <c r="I469" s="25" t="s">
        <v>2472</v>
      </c>
      <c r="J469" s="12"/>
      <c r="K469" s="25">
        <v>2</v>
      </c>
      <c r="L469" s="2">
        <v>2</v>
      </c>
      <c r="M469" s="25">
        <v>8.5470085470085479E-3</v>
      </c>
      <c r="N469" s="2">
        <v>2.4242424242424199</v>
      </c>
      <c r="O469" s="2">
        <v>16</v>
      </c>
      <c r="P469" s="25">
        <v>3.5794183445190156E-2</v>
      </c>
      <c r="Q469" s="12">
        <v>7.8787878787878798</v>
      </c>
      <c r="R469" s="2">
        <v>6</v>
      </c>
      <c r="S469" s="25">
        <v>1.5113350125944584E-2</v>
      </c>
      <c r="T469" s="12">
        <v>3.6363637400000002</v>
      </c>
      <c r="U469" s="25">
        <v>2</v>
      </c>
      <c r="V469" s="2">
        <v>2049</v>
      </c>
      <c r="W469" s="25">
        <v>3.1E-2</v>
      </c>
      <c r="X469" s="2">
        <v>175</v>
      </c>
      <c r="Y469" s="2">
        <v>1773</v>
      </c>
      <c r="Z469" s="25">
        <v>2.8000000000000001E-2</v>
      </c>
      <c r="AA469" s="12">
        <v>184.85</v>
      </c>
      <c r="AB469" s="2">
        <v>2941</v>
      </c>
      <c r="AC469" s="25">
        <v>4.2000000000000003E-2</v>
      </c>
      <c r="AD469" s="12">
        <v>258.18</v>
      </c>
      <c r="AE469" s="25">
        <v>0.435</v>
      </c>
    </row>
    <row r="470" spans="1:31" x14ac:dyDescent="0.3">
      <c r="A470" t="s">
        <v>1774</v>
      </c>
      <c r="B470" s="2">
        <v>5</v>
      </c>
      <c r="C470" s="25">
        <v>3.759398496240602E-2</v>
      </c>
      <c r="D470" s="2"/>
      <c r="E470" s="2">
        <v>4</v>
      </c>
      <c r="F470" s="25">
        <v>1.6393442622950821E-2</v>
      </c>
      <c r="G470" s="12"/>
      <c r="H470" s="2">
        <v>0</v>
      </c>
      <c r="I470" s="25">
        <v>0</v>
      </c>
      <c r="J470" s="12"/>
      <c r="K470" s="25">
        <v>-1</v>
      </c>
      <c r="L470" s="2">
        <v>8</v>
      </c>
      <c r="M470" s="25">
        <v>3.4188034188034191E-2</v>
      </c>
      <c r="N470" s="2">
        <v>9.0909090909090899</v>
      </c>
      <c r="O470" s="2">
        <v>41</v>
      </c>
      <c r="P470" s="25">
        <v>9.1722595078299773E-2</v>
      </c>
      <c r="Q470" s="12">
        <v>35.757575757575701</v>
      </c>
      <c r="R470" s="2">
        <v>12</v>
      </c>
      <c r="S470" s="25">
        <v>3.0226700251889168E-2</v>
      </c>
      <c r="T470" s="12">
        <v>13.333333</v>
      </c>
      <c r="U470" s="25">
        <v>0.5</v>
      </c>
      <c r="V470" s="2">
        <v>3082</v>
      </c>
      <c r="W470" s="25">
        <v>4.5999999999999999E-2</v>
      </c>
      <c r="X470" s="2">
        <v>239</v>
      </c>
      <c r="Y470" s="2">
        <v>2487</v>
      </c>
      <c r="Z470" s="25">
        <v>3.9E-2</v>
      </c>
      <c r="AA470" s="12">
        <v>210.91</v>
      </c>
      <c r="AB470" s="2">
        <v>4249</v>
      </c>
      <c r="AC470" s="25">
        <v>6.0999999999999999E-2</v>
      </c>
      <c r="AD470" s="12">
        <v>266.06</v>
      </c>
      <c r="AE470" s="25">
        <v>0.379</v>
      </c>
    </row>
    <row r="471" spans="1:31" x14ac:dyDescent="0.3">
      <c r="A471" t="s">
        <v>1714</v>
      </c>
      <c r="B471" s="2">
        <v>20</v>
      </c>
      <c r="C471" s="25" t="s">
        <v>2472</v>
      </c>
      <c r="D471" s="2"/>
      <c r="E471" s="2">
        <v>61</v>
      </c>
      <c r="F471" s="25">
        <v>0.24999999999999997</v>
      </c>
      <c r="G471" s="12"/>
      <c r="H471" s="2">
        <v>36</v>
      </c>
      <c r="I471" s="25">
        <v>0.21951219512195122</v>
      </c>
      <c r="J471" s="12"/>
      <c r="K471" s="25">
        <v>0.8</v>
      </c>
      <c r="L471" s="2">
        <v>20</v>
      </c>
      <c r="M471" s="25">
        <v>8.5470085470085472E-2</v>
      </c>
      <c r="N471" s="2">
        <v>12.7272727272727</v>
      </c>
      <c r="O471" s="2">
        <v>122</v>
      </c>
      <c r="P471" s="25">
        <v>0.27293064876957496</v>
      </c>
      <c r="Q471" s="12">
        <v>30.303030303030301</v>
      </c>
      <c r="R471" s="2">
        <v>147</v>
      </c>
      <c r="S471" s="25">
        <v>0.37027707808564231</v>
      </c>
      <c r="T471" s="12">
        <v>64.242424</v>
      </c>
      <c r="U471" s="25">
        <v>6.35</v>
      </c>
      <c r="V471" s="2">
        <v>11884</v>
      </c>
      <c r="W471" s="25">
        <v>0.17899999999999999</v>
      </c>
      <c r="X471" s="2">
        <v>467</v>
      </c>
      <c r="Y471" s="2">
        <v>11980</v>
      </c>
      <c r="Z471" s="25">
        <v>0.189</v>
      </c>
      <c r="AA471" s="12">
        <v>422.42</v>
      </c>
      <c r="AB471" s="2">
        <v>14076</v>
      </c>
      <c r="AC471" s="25">
        <v>0.20200000000000001</v>
      </c>
      <c r="AD471" s="12">
        <v>529.09</v>
      </c>
      <c r="AE471" s="25">
        <v>0.184</v>
      </c>
    </row>
    <row r="472" spans="1:31" x14ac:dyDescent="0.3">
      <c r="A472" t="s">
        <v>1770</v>
      </c>
      <c r="B472" s="2">
        <v>20</v>
      </c>
      <c r="C472" s="25" t="s">
        <v>2472</v>
      </c>
      <c r="D472" s="2"/>
      <c r="E472" s="2">
        <v>36</v>
      </c>
      <c r="F472" s="25">
        <v>0.14754098360655735</v>
      </c>
      <c r="G472" s="12"/>
      <c r="H472" s="2">
        <v>25</v>
      </c>
      <c r="I472" s="25">
        <v>0.1524390243902439</v>
      </c>
      <c r="J472" s="12"/>
      <c r="K472" s="25">
        <v>0.25</v>
      </c>
      <c r="L472" s="2">
        <v>20</v>
      </c>
      <c r="M472" s="25">
        <v>8.5470085470085472E-2</v>
      </c>
      <c r="N472" s="2">
        <v>12.7272727272727</v>
      </c>
      <c r="O472" s="2">
        <v>97</v>
      </c>
      <c r="P472" s="25">
        <v>0.21700223713646533</v>
      </c>
      <c r="Q472" s="12">
        <v>31.515151515151501</v>
      </c>
      <c r="R472" s="2">
        <v>94</v>
      </c>
      <c r="S472" s="25">
        <v>0.23677581863979849</v>
      </c>
      <c r="T472" s="12">
        <v>60</v>
      </c>
      <c r="U472" s="25">
        <v>3.7</v>
      </c>
      <c r="V472" s="2">
        <v>7547</v>
      </c>
      <c r="W472" s="25">
        <v>0.114</v>
      </c>
      <c r="X472" s="2">
        <v>359</v>
      </c>
      <c r="Y472" s="2">
        <v>6697</v>
      </c>
      <c r="Z472" s="25">
        <v>0.106</v>
      </c>
      <c r="AA472" s="12">
        <v>320.61</v>
      </c>
      <c r="AB472" s="2">
        <v>7239</v>
      </c>
      <c r="AC472" s="25">
        <v>0.104</v>
      </c>
      <c r="AD472" s="12">
        <v>404.85</v>
      </c>
      <c r="AE472" s="25">
        <v>-4.1000000000000002E-2</v>
      </c>
    </row>
    <row r="473" spans="1:31" x14ac:dyDescent="0.3">
      <c r="A473" t="s">
        <v>1771</v>
      </c>
      <c r="B473" s="2">
        <v>0</v>
      </c>
      <c r="C473" s="25" t="s">
        <v>2472</v>
      </c>
      <c r="D473" s="2"/>
      <c r="E473" s="2">
        <v>1</v>
      </c>
      <c r="F473" s="25" t="s">
        <v>2472</v>
      </c>
      <c r="G473" s="12"/>
      <c r="H473" s="2">
        <v>2</v>
      </c>
      <c r="I473" s="25" t="s">
        <v>2472</v>
      </c>
      <c r="J473" s="12"/>
      <c r="K473" s="25" t="s">
        <v>2472</v>
      </c>
      <c r="L473" s="2">
        <v>0</v>
      </c>
      <c r="M473" s="25">
        <v>0</v>
      </c>
      <c r="N473" s="2">
        <v>80</v>
      </c>
      <c r="O473" s="2">
        <v>1</v>
      </c>
      <c r="P473" s="25">
        <v>2.2371364653243847E-3</v>
      </c>
      <c r="Q473" s="12">
        <v>1.2121212121212099</v>
      </c>
      <c r="R473" s="2">
        <v>2</v>
      </c>
      <c r="S473" s="25">
        <v>5.0377833753148613E-3</v>
      </c>
      <c r="T473" s="12">
        <v>2.4242425000000001</v>
      </c>
      <c r="U473" s="25"/>
      <c r="V473" s="2">
        <v>953</v>
      </c>
      <c r="W473" s="25">
        <v>1.4E-2</v>
      </c>
      <c r="X473" s="2">
        <v>115</v>
      </c>
      <c r="Y473" s="2">
        <v>1162</v>
      </c>
      <c r="Z473" s="25">
        <v>1.7999999999999999E-2</v>
      </c>
      <c r="AA473" s="12">
        <v>139.38999999999999</v>
      </c>
      <c r="AB473" s="2">
        <v>932</v>
      </c>
      <c r="AC473" s="25">
        <v>1.2999999999999999E-2</v>
      </c>
      <c r="AD473" s="12">
        <v>145.44999999999999</v>
      </c>
      <c r="AE473" s="25">
        <v>-2.1999999999999999E-2</v>
      </c>
    </row>
    <row r="474" spans="1:31" x14ac:dyDescent="0.3">
      <c r="A474" t="s">
        <v>1772</v>
      </c>
      <c r="B474" s="2">
        <v>20</v>
      </c>
      <c r="C474" s="25" t="s">
        <v>2472</v>
      </c>
      <c r="D474" s="2"/>
      <c r="E474" s="2">
        <v>8</v>
      </c>
      <c r="F474" s="25">
        <v>3.2786885245901648E-2</v>
      </c>
      <c r="G474" s="12"/>
      <c r="H474" s="2">
        <v>12</v>
      </c>
      <c r="I474" s="25" t="s">
        <v>2472</v>
      </c>
      <c r="J474" s="12"/>
      <c r="K474" s="25">
        <v>-0.4</v>
      </c>
      <c r="L474" s="2">
        <v>20</v>
      </c>
      <c r="M474" s="25">
        <v>8.5470085470085472E-2</v>
      </c>
      <c r="N474" s="2">
        <v>12.7272727272727</v>
      </c>
      <c r="O474" s="2">
        <v>19</v>
      </c>
      <c r="P474" s="25">
        <v>4.2505592841163314E-2</v>
      </c>
      <c r="Q474" s="12">
        <v>11.5151515151515</v>
      </c>
      <c r="R474" s="2">
        <v>12</v>
      </c>
      <c r="S474" s="25">
        <v>3.0226700251889168E-2</v>
      </c>
      <c r="T474" s="12">
        <v>6.6666665099999998</v>
      </c>
      <c r="U474" s="25">
        <v>-0.4</v>
      </c>
      <c r="V474" s="2">
        <v>1379</v>
      </c>
      <c r="W474" s="25">
        <v>2.1000000000000001E-2</v>
      </c>
      <c r="X474" s="2">
        <v>136</v>
      </c>
      <c r="Y474" s="2">
        <v>1065</v>
      </c>
      <c r="Z474" s="25">
        <v>1.7000000000000001E-2</v>
      </c>
      <c r="AA474" s="12">
        <v>121.21</v>
      </c>
      <c r="AB474" s="2">
        <v>1156</v>
      </c>
      <c r="AC474" s="25">
        <v>1.7000000000000001E-2</v>
      </c>
      <c r="AD474" s="12">
        <v>140</v>
      </c>
      <c r="AE474" s="25">
        <v>-0.16200000000000001</v>
      </c>
    </row>
    <row r="475" spans="1:31" x14ac:dyDescent="0.3">
      <c r="A475" t="s">
        <v>1773</v>
      </c>
      <c r="B475" s="2">
        <v>0</v>
      </c>
      <c r="C475" s="25" t="s">
        <v>2472</v>
      </c>
      <c r="D475" s="2"/>
      <c r="E475" s="2">
        <v>27</v>
      </c>
      <c r="F475" s="25">
        <v>0.11065573770491803</v>
      </c>
      <c r="G475" s="12"/>
      <c r="H475" s="2">
        <v>11</v>
      </c>
      <c r="I475" s="25">
        <v>6.7073170731707321E-2</v>
      </c>
      <c r="J475" s="12"/>
      <c r="K475" s="25" t="s">
        <v>2472</v>
      </c>
      <c r="L475" s="2">
        <v>0</v>
      </c>
      <c r="M475" s="25">
        <v>0</v>
      </c>
      <c r="N475" s="2">
        <v>80</v>
      </c>
      <c r="O475" s="2">
        <v>77</v>
      </c>
      <c r="P475" s="25">
        <v>0.17225950782997762</v>
      </c>
      <c r="Q475" s="12">
        <v>29.090909090909101</v>
      </c>
      <c r="R475" s="2">
        <v>80</v>
      </c>
      <c r="S475" s="25">
        <v>0.20151133501259447</v>
      </c>
      <c r="T475" s="12">
        <v>58.181820000000002</v>
      </c>
      <c r="U475" s="25"/>
      <c r="V475" s="2">
        <v>5215</v>
      </c>
      <c r="W475" s="25">
        <v>7.8E-2</v>
      </c>
      <c r="X475" s="2">
        <v>304</v>
      </c>
      <c r="Y475" s="2">
        <v>4470</v>
      </c>
      <c r="Z475" s="25">
        <v>7.0999999999999994E-2</v>
      </c>
      <c r="AA475" s="12">
        <v>263.64</v>
      </c>
      <c r="AB475" s="2">
        <v>5151</v>
      </c>
      <c r="AC475" s="25">
        <v>7.3999999999999996E-2</v>
      </c>
      <c r="AD475" s="12">
        <v>335.76</v>
      </c>
      <c r="AE475" s="25">
        <v>-1.2E-2</v>
      </c>
    </row>
    <row r="476" spans="1:31" x14ac:dyDescent="0.3">
      <c r="A476" t="s">
        <v>1774</v>
      </c>
      <c r="B476" s="2">
        <v>0</v>
      </c>
      <c r="C476" s="25" t="s">
        <v>2472</v>
      </c>
      <c r="D476" s="2"/>
      <c r="E476" s="2">
        <v>25</v>
      </c>
      <c r="F476" s="25" t="s">
        <v>2472</v>
      </c>
      <c r="G476" s="12"/>
      <c r="H476" s="2">
        <v>11</v>
      </c>
      <c r="I476" s="25">
        <v>6.7073170731707293E-2</v>
      </c>
      <c r="J476" s="12"/>
      <c r="K476" s="25" t="s">
        <v>2472</v>
      </c>
      <c r="L476" s="2">
        <v>0</v>
      </c>
      <c r="M476" s="25">
        <v>0</v>
      </c>
      <c r="N476" s="2">
        <v>80</v>
      </c>
      <c r="O476" s="2">
        <v>25</v>
      </c>
      <c r="P476" s="25">
        <v>5.5928411633109618E-2</v>
      </c>
      <c r="Q476" s="12">
        <v>20.606060606060598</v>
      </c>
      <c r="R476" s="2">
        <v>53</v>
      </c>
      <c r="S476" s="25">
        <v>0.13350125944584382</v>
      </c>
      <c r="T476" s="12">
        <v>23.030304000000001</v>
      </c>
      <c r="U476" s="25"/>
      <c r="V476" s="2">
        <v>4337</v>
      </c>
      <c r="W476" s="25">
        <v>6.5000000000000002E-2</v>
      </c>
      <c r="X476" s="2">
        <v>244</v>
      </c>
      <c r="Y476" s="2">
        <v>5283</v>
      </c>
      <c r="Z476" s="25">
        <v>8.3000000000000004E-2</v>
      </c>
      <c r="AA476" s="12">
        <v>298</v>
      </c>
      <c r="AB476" s="2">
        <v>6837</v>
      </c>
      <c r="AC476" s="25">
        <v>9.8000000000000004E-2</v>
      </c>
      <c r="AD476" s="12">
        <v>331.52</v>
      </c>
      <c r="AE476" s="25">
        <v>0.57599999999999996</v>
      </c>
    </row>
    <row r="477" spans="1:31" x14ac:dyDescent="0.3">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c r="AA477" s="16"/>
      <c r="AB477" s="16"/>
      <c r="AC477" s="16"/>
      <c r="AD477" s="16"/>
      <c r="AE477" s="16"/>
    </row>
    <row r="478" spans="1:31" x14ac:dyDescent="0.3">
      <c r="A478" s="103" t="s">
        <v>1778</v>
      </c>
      <c r="B478" s="103"/>
      <c r="C478" s="103"/>
      <c r="D478" s="103"/>
      <c r="E478" s="103"/>
      <c r="F478" s="103"/>
      <c r="G478" s="103"/>
      <c r="H478" s="103"/>
      <c r="I478" s="103"/>
      <c r="J478" s="103"/>
      <c r="K478" s="103"/>
      <c r="L478" s="103"/>
      <c r="M478" s="103"/>
      <c r="N478" s="103"/>
      <c r="O478" s="103"/>
      <c r="P478" s="103"/>
      <c r="Q478" s="103"/>
      <c r="R478" s="103"/>
      <c r="S478" s="103"/>
      <c r="T478" s="103"/>
      <c r="U478" s="103"/>
      <c r="V478" s="103"/>
      <c r="W478" s="103"/>
      <c r="X478" s="103"/>
      <c r="Y478" s="103"/>
      <c r="Z478" s="103"/>
      <c r="AA478" s="103"/>
      <c r="AB478" s="103"/>
      <c r="AC478" s="103"/>
      <c r="AD478" s="103"/>
      <c r="AE478" s="103"/>
    </row>
    <row r="479" spans="1:31" x14ac:dyDescent="0.3">
      <c r="B479" s="188"/>
      <c r="C479" s="188"/>
      <c r="D479" s="188"/>
      <c r="E479" s="188"/>
      <c r="F479" s="188"/>
      <c r="G479" s="188"/>
      <c r="H479" s="188"/>
      <c r="I479" s="188"/>
      <c r="J479" s="188"/>
      <c r="L479" s="188" t="s">
        <v>1649</v>
      </c>
      <c r="M479" s="188"/>
      <c r="N479" s="188" t="s">
        <v>1650</v>
      </c>
      <c r="O479" s="188" t="s">
        <v>1649</v>
      </c>
      <c r="P479" s="188"/>
      <c r="Q479" s="188" t="s">
        <v>1650</v>
      </c>
      <c r="R479" s="188" t="s">
        <v>1649</v>
      </c>
      <c r="S479" s="188"/>
      <c r="T479" s="188" t="s">
        <v>1650</v>
      </c>
      <c r="U479" t="s">
        <v>165</v>
      </c>
      <c r="V479" s="188" t="s">
        <v>1649</v>
      </c>
      <c r="W479" s="188"/>
      <c r="X479" s="188" t="s">
        <v>1650</v>
      </c>
      <c r="Y479" s="188" t="s">
        <v>1649</v>
      </c>
      <c r="Z479" s="188"/>
      <c r="AA479" s="188" t="s">
        <v>1650</v>
      </c>
      <c r="AB479" s="188" t="s">
        <v>1649</v>
      </c>
      <c r="AC479" s="188"/>
      <c r="AD479" s="188" t="s">
        <v>1650</v>
      </c>
      <c r="AE479" t="s">
        <v>165</v>
      </c>
    </row>
    <row r="480" spans="1:31" x14ac:dyDescent="0.3">
      <c r="A480" t="s">
        <v>167</v>
      </c>
      <c r="B480" s="2">
        <v>219</v>
      </c>
      <c r="C480" s="25" t="s">
        <v>2472</v>
      </c>
      <c r="D480" s="2"/>
      <c r="E480" s="2">
        <v>162</v>
      </c>
      <c r="F480" s="25" t="s">
        <v>2472</v>
      </c>
      <c r="G480" s="12"/>
      <c r="H480" s="2">
        <v>217</v>
      </c>
      <c r="I480" s="25" t="s">
        <v>2472</v>
      </c>
      <c r="J480" s="12"/>
      <c r="K480" s="25">
        <v>-9.1324200913242004E-3</v>
      </c>
      <c r="L480" s="2">
        <v>1274</v>
      </c>
      <c r="M480" s="25" t="s">
        <v>165</v>
      </c>
      <c r="N480" s="2">
        <v>97.575757575757606</v>
      </c>
      <c r="O480" s="2">
        <v>1146</v>
      </c>
      <c r="P480" s="25" t="s">
        <v>165</v>
      </c>
      <c r="Q480" s="12">
        <v>105.454545454545</v>
      </c>
      <c r="R480" s="2">
        <v>1199</v>
      </c>
      <c r="S480" s="25" t="s">
        <v>165</v>
      </c>
      <c r="T480" s="12">
        <v>92.727270000000004</v>
      </c>
      <c r="U480" s="25">
        <v>-5.8869701726844581E-2</v>
      </c>
      <c r="V480" s="2">
        <v>1122706</v>
      </c>
      <c r="W480" s="25" t="s">
        <v>165</v>
      </c>
      <c r="X480" s="2">
        <v>3142</v>
      </c>
      <c r="Y480" s="2">
        <v>1236758</v>
      </c>
      <c r="Z480" s="25" t="s">
        <v>165</v>
      </c>
      <c r="AA480" s="12">
        <v>3473.33</v>
      </c>
      <c r="AB480" s="2">
        <v>1379441</v>
      </c>
      <c r="AC480" s="25" t="s">
        <v>165</v>
      </c>
      <c r="AD480" s="12">
        <v>3968.48</v>
      </c>
      <c r="AE480" s="25">
        <v>0.22900000000000001</v>
      </c>
    </row>
    <row r="481" spans="1:31" x14ac:dyDescent="0.3">
      <c r="A481" t="s">
        <v>1747</v>
      </c>
      <c r="B481" s="2">
        <v>16</v>
      </c>
      <c r="C481" s="25">
        <v>7.3059360730593603E-2</v>
      </c>
      <c r="D481" s="2"/>
      <c r="E481" s="2">
        <v>9</v>
      </c>
      <c r="F481" s="25">
        <v>5.5555555555555518E-2</v>
      </c>
      <c r="G481" s="12"/>
      <c r="H481" s="2">
        <v>32</v>
      </c>
      <c r="I481" s="25">
        <v>0.14746543778801843</v>
      </c>
      <c r="J481" s="12"/>
      <c r="K481" s="25">
        <v>1</v>
      </c>
      <c r="L481" s="2">
        <v>45</v>
      </c>
      <c r="M481" s="25">
        <v>3.5321821036106753E-2</v>
      </c>
      <c r="N481" s="2">
        <v>20.606060606060598</v>
      </c>
      <c r="O481" s="2">
        <v>83</v>
      </c>
      <c r="P481" s="25">
        <v>7.2425828970331591E-2</v>
      </c>
      <c r="Q481" s="12">
        <v>35.151515151515099</v>
      </c>
      <c r="R481" s="2">
        <v>119</v>
      </c>
      <c r="S481" s="25">
        <v>9.9249374478732277E-2</v>
      </c>
      <c r="T481" s="12">
        <v>47.878788</v>
      </c>
      <c r="U481" s="25">
        <v>1.6444444444444444</v>
      </c>
      <c r="V481" s="2">
        <v>87644</v>
      </c>
      <c r="W481" s="25">
        <v>7.8E-2</v>
      </c>
      <c r="X481" s="2">
        <v>1265</v>
      </c>
      <c r="Y481" s="2">
        <v>104566</v>
      </c>
      <c r="Z481" s="25">
        <v>8.5000000000000006E-2</v>
      </c>
      <c r="AA481" s="12">
        <v>1078.79</v>
      </c>
      <c r="AB481" s="2">
        <v>96657</v>
      </c>
      <c r="AC481" s="25">
        <v>7.0000000000000007E-2</v>
      </c>
      <c r="AD481" s="12">
        <v>1280.6099999999999</v>
      </c>
      <c r="AE481" s="25">
        <v>0.10299999999999999</v>
      </c>
    </row>
    <row r="482" spans="1:31" x14ac:dyDescent="0.3">
      <c r="A482" t="s">
        <v>1711</v>
      </c>
      <c r="B482" s="2">
        <v>3</v>
      </c>
      <c r="C482" s="25">
        <v>1.3698630136986301E-2</v>
      </c>
      <c r="D482" s="2"/>
      <c r="E482" s="2">
        <v>0</v>
      </c>
      <c r="F482" s="25">
        <v>0</v>
      </c>
      <c r="G482" s="12"/>
      <c r="H482" s="2">
        <v>25</v>
      </c>
      <c r="I482" s="25">
        <v>0.1152073732718894</v>
      </c>
      <c r="J482" s="12"/>
      <c r="K482" s="25">
        <v>7.3333333333333339</v>
      </c>
      <c r="L482" s="2">
        <v>14</v>
      </c>
      <c r="M482" s="25">
        <v>1.098901098901099E-2</v>
      </c>
      <c r="N482" s="2">
        <v>12.1212121212121</v>
      </c>
      <c r="O482" s="2">
        <v>21</v>
      </c>
      <c r="P482" s="25">
        <v>1.832460732984293E-2</v>
      </c>
      <c r="Q482" s="12">
        <v>14.545454545454501</v>
      </c>
      <c r="R482" s="2">
        <v>79</v>
      </c>
      <c r="S482" s="25">
        <v>6.58882402001668E-2</v>
      </c>
      <c r="T482" s="12">
        <v>41.212119999999999</v>
      </c>
      <c r="U482" s="25">
        <v>4.6428571428571432</v>
      </c>
      <c r="V482" s="2">
        <v>52229</v>
      </c>
      <c r="W482" s="25">
        <v>4.7E-2</v>
      </c>
      <c r="X482" s="2">
        <v>1000</v>
      </c>
      <c r="Y482" s="2">
        <v>61603</v>
      </c>
      <c r="Z482" s="25">
        <v>0.05</v>
      </c>
      <c r="AA482" s="12">
        <v>900.61</v>
      </c>
      <c r="AB482" s="2">
        <v>59389</v>
      </c>
      <c r="AC482" s="25">
        <v>4.2999999999999997E-2</v>
      </c>
      <c r="AD482" s="12">
        <v>1142.42</v>
      </c>
      <c r="AE482" s="25">
        <v>0.13700000000000001</v>
      </c>
    </row>
    <row r="483" spans="1:31" x14ac:dyDescent="0.3">
      <c r="A483" t="s">
        <v>1765</v>
      </c>
      <c r="B483" s="2">
        <v>3</v>
      </c>
      <c r="C483" s="25">
        <v>1.3698630136986301E-2</v>
      </c>
      <c r="D483" s="2"/>
      <c r="E483" s="2">
        <v>0</v>
      </c>
      <c r="F483" s="25">
        <v>0</v>
      </c>
      <c r="G483" s="12"/>
      <c r="H483" s="2">
        <v>21</v>
      </c>
      <c r="I483" s="25">
        <v>9.677419354838715E-2</v>
      </c>
      <c r="J483" s="12"/>
      <c r="K483" s="25">
        <v>6</v>
      </c>
      <c r="L483" s="2">
        <v>14</v>
      </c>
      <c r="M483" s="25">
        <v>1.098901098901099E-2</v>
      </c>
      <c r="N483" s="2">
        <v>12.1212121212121</v>
      </c>
      <c r="O483" s="2">
        <v>13</v>
      </c>
      <c r="P483" s="25">
        <v>1.1343804537521814E-2</v>
      </c>
      <c r="Q483" s="12">
        <v>12.7272727272727</v>
      </c>
      <c r="R483" s="2">
        <v>29</v>
      </c>
      <c r="S483" s="25">
        <v>2.4186822351959968E-2</v>
      </c>
      <c r="T483" s="12">
        <v>25.454546000000001</v>
      </c>
      <c r="U483" s="25">
        <v>1.0714285714285714</v>
      </c>
      <c r="V483" s="2">
        <v>30789</v>
      </c>
      <c r="W483" s="25">
        <v>2.7E-2</v>
      </c>
      <c r="X483" s="2">
        <v>735</v>
      </c>
      <c r="Y483" s="2">
        <v>33623</v>
      </c>
      <c r="Z483" s="25">
        <v>2.7E-2</v>
      </c>
      <c r="AA483" s="12">
        <v>711.52</v>
      </c>
      <c r="AB483" s="2">
        <v>29823</v>
      </c>
      <c r="AC483" s="25">
        <v>2.1999999999999999E-2</v>
      </c>
      <c r="AD483" s="12">
        <v>864.85</v>
      </c>
      <c r="AE483" s="25">
        <v>-3.1E-2</v>
      </c>
    </row>
    <row r="484" spans="1:31" x14ac:dyDescent="0.3">
      <c r="A484" t="s">
        <v>1766</v>
      </c>
      <c r="B484" s="2">
        <v>0</v>
      </c>
      <c r="C484" s="25" t="s">
        <v>2472</v>
      </c>
      <c r="D484" s="2"/>
      <c r="E484" s="2">
        <v>0</v>
      </c>
      <c r="F484" s="25">
        <v>0</v>
      </c>
      <c r="G484" s="12"/>
      <c r="H484" s="2">
        <v>0</v>
      </c>
      <c r="I484" s="25" t="s">
        <v>2472</v>
      </c>
      <c r="J484" s="12"/>
      <c r="K484" s="25" t="s">
        <v>2472</v>
      </c>
      <c r="L484" s="2">
        <v>0</v>
      </c>
      <c r="M484" s="25">
        <v>0</v>
      </c>
      <c r="N484" s="2">
        <v>80</v>
      </c>
      <c r="O484" s="2">
        <v>12</v>
      </c>
      <c r="P484" s="25">
        <v>1.0471204188481676E-2</v>
      </c>
      <c r="Q484" s="12">
        <v>12.7272727272727</v>
      </c>
      <c r="R484" s="2">
        <v>0</v>
      </c>
      <c r="S484" s="25">
        <v>0</v>
      </c>
      <c r="T484" s="12">
        <v>18.787877999999999</v>
      </c>
      <c r="U484" s="25"/>
      <c r="V484" s="2">
        <v>4568</v>
      </c>
      <c r="W484" s="25">
        <v>4.0000000000000001E-3</v>
      </c>
      <c r="X484" s="2">
        <v>275</v>
      </c>
      <c r="Y484" s="2">
        <v>5584</v>
      </c>
      <c r="Z484" s="25">
        <v>5.0000000000000001E-3</v>
      </c>
      <c r="AA484" s="12">
        <v>295.14999999999998</v>
      </c>
      <c r="AB484" s="2">
        <v>5281</v>
      </c>
      <c r="AC484" s="25">
        <v>4.0000000000000001E-3</v>
      </c>
      <c r="AD484" s="12">
        <v>381.21</v>
      </c>
      <c r="AE484" s="25">
        <v>0.156</v>
      </c>
    </row>
    <row r="485" spans="1:31" x14ac:dyDescent="0.3">
      <c r="A485" t="s">
        <v>1767</v>
      </c>
      <c r="B485" s="2">
        <v>0</v>
      </c>
      <c r="C485" s="25" t="s">
        <v>2472</v>
      </c>
      <c r="D485" s="2"/>
      <c r="E485" s="2">
        <v>0</v>
      </c>
      <c r="F485" s="25" t="s">
        <v>2472</v>
      </c>
      <c r="G485" s="12"/>
      <c r="H485" s="2">
        <v>21</v>
      </c>
      <c r="I485" s="25" t="s">
        <v>2472</v>
      </c>
      <c r="J485" s="12"/>
      <c r="K485" s="25" t="s">
        <v>2472</v>
      </c>
      <c r="L485" s="2">
        <v>0</v>
      </c>
      <c r="M485" s="25">
        <v>0</v>
      </c>
      <c r="N485" s="2">
        <v>80</v>
      </c>
      <c r="O485" s="2">
        <v>0</v>
      </c>
      <c r="P485" s="25">
        <v>0</v>
      </c>
      <c r="Q485" s="12">
        <v>16.969696969696901</v>
      </c>
      <c r="R485" s="2">
        <v>21</v>
      </c>
      <c r="S485" s="25">
        <v>1.7514595496246871E-2</v>
      </c>
      <c r="T485" s="12">
        <v>25.454546000000001</v>
      </c>
      <c r="U485" s="25"/>
      <c r="V485" s="2">
        <v>6890</v>
      </c>
      <c r="W485" s="25">
        <v>6.0000000000000001E-3</v>
      </c>
      <c r="X485" s="2">
        <v>338</v>
      </c>
      <c r="Y485" s="2">
        <v>7325</v>
      </c>
      <c r="Z485" s="25">
        <v>6.0000000000000001E-3</v>
      </c>
      <c r="AA485" s="12">
        <v>322.42</v>
      </c>
      <c r="AB485" s="2">
        <v>6690</v>
      </c>
      <c r="AC485" s="25">
        <v>5.0000000000000001E-3</v>
      </c>
      <c r="AD485" s="12">
        <v>417.58</v>
      </c>
      <c r="AE485" s="25">
        <v>-2.9000000000000001E-2</v>
      </c>
    </row>
    <row r="486" spans="1:31" x14ac:dyDescent="0.3">
      <c r="A486" t="s">
        <v>1768</v>
      </c>
      <c r="B486" s="2">
        <v>3</v>
      </c>
      <c r="C486" s="25">
        <v>1.3698630136986301E-2</v>
      </c>
      <c r="D486" s="2"/>
      <c r="E486" s="2">
        <v>0</v>
      </c>
      <c r="F486" s="25">
        <v>0</v>
      </c>
      <c r="G486" s="12"/>
      <c r="H486" s="2">
        <v>0</v>
      </c>
      <c r="I486" s="25">
        <v>0</v>
      </c>
      <c r="J486" s="12"/>
      <c r="K486" s="25">
        <v>-1</v>
      </c>
      <c r="L486" s="2">
        <v>14</v>
      </c>
      <c r="M486" s="25">
        <v>1.098901098901099E-2</v>
      </c>
      <c r="N486" s="2">
        <v>12.1212121212121</v>
      </c>
      <c r="O486" s="2">
        <v>1</v>
      </c>
      <c r="P486" s="25">
        <v>8.7260034904013963E-4</v>
      </c>
      <c r="Q486" s="12">
        <v>1.8181818181818099</v>
      </c>
      <c r="R486" s="2">
        <v>8</v>
      </c>
      <c r="S486" s="25">
        <v>6.672226855713094E-3</v>
      </c>
      <c r="T486" s="12">
        <v>7.2727274900000003</v>
      </c>
      <c r="U486" s="25">
        <v>-0.42857142857142855</v>
      </c>
      <c r="V486" s="2">
        <v>19331</v>
      </c>
      <c r="W486" s="25">
        <v>1.7000000000000001E-2</v>
      </c>
      <c r="X486" s="2">
        <v>631</v>
      </c>
      <c r="Y486" s="2">
        <v>20714</v>
      </c>
      <c r="Z486" s="25">
        <v>1.7000000000000001E-2</v>
      </c>
      <c r="AA486" s="12">
        <v>571.52</v>
      </c>
      <c r="AB486" s="2">
        <v>17852</v>
      </c>
      <c r="AC486" s="25">
        <v>1.2999999999999999E-2</v>
      </c>
      <c r="AD486" s="12">
        <v>596.97</v>
      </c>
      <c r="AE486" s="25">
        <v>-7.6999999999999999E-2</v>
      </c>
    </row>
    <row r="487" spans="1:31" x14ac:dyDescent="0.3">
      <c r="A487" t="s">
        <v>1769</v>
      </c>
      <c r="B487" s="2">
        <v>0</v>
      </c>
      <c r="C487" s="25" t="s">
        <v>2472</v>
      </c>
      <c r="D487" s="2"/>
      <c r="E487" s="2">
        <v>0</v>
      </c>
      <c r="F487" s="25">
        <v>0</v>
      </c>
      <c r="G487" s="12"/>
      <c r="H487" s="2">
        <v>4</v>
      </c>
      <c r="I487" s="25">
        <v>1.8433179723502304E-2</v>
      </c>
      <c r="J487" s="12"/>
      <c r="K487" s="25" t="s">
        <v>2472</v>
      </c>
      <c r="L487" s="2">
        <v>0</v>
      </c>
      <c r="M487" s="25">
        <v>0</v>
      </c>
      <c r="N487" s="2">
        <v>80</v>
      </c>
      <c r="O487" s="2">
        <v>8</v>
      </c>
      <c r="P487" s="25">
        <v>6.9808027923211171E-3</v>
      </c>
      <c r="Q487" s="12">
        <v>7.8787878787878798</v>
      </c>
      <c r="R487" s="2">
        <v>50</v>
      </c>
      <c r="S487" s="25">
        <v>4.1701417848206836E-2</v>
      </c>
      <c r="T487" s="12">
        <v>29.090910000000001</v>
      </c>
      <c r="U487" s="25"/>
      <c r="V487" s="2">
        <v>21440</v>
      </c>
      <c r="W487" s="25">
        <v>1.9E-2</v>
      </c>
      <c r="X487" s="2">
        <v>562</v>
      </c>
      <c r="Y487" s="2">
        <v>27980</v>
      </c>
      <c r="Z487" s="25">
        <v>2.3E-2</v>
      </c>
      <c r="AA487" s="12">
        <v>673.33</v>
      </c>
      <c r="AB487" s="2">
        <v>29566</v>
      </c>
      <c r="AC487" s="25">
        <v>2.1000000000000001E-2</v>
      </c>
      <c r="AD487" s="12">
        <v>901.82</v>
      </c>
      <c r="AE487" s="25">
        <v>0.379</v>
      </c>
    </row>
    <row r="488" spans="1:31" x14ac:dyDescent="0.3">
      <c r="A488" t="s">
        <v>1712</v>
      </c>
      <c r="B488" s="2">
        <v>13</v>
      </c>
      <c r="C488" s="25">
        <v>5.9360730593607303E-2</v>
      </c>
      <c r="D488" s="2"/>
      <c r="E488" s="2">
        <v>9</v>
      </c>
      <c r="F488" s="25">
        <v>5.5555555555555552E-2</v>
      </c>
      <c r="G488" s="12"/>
      <c r="H488" s="2">
        <v>7</v>
      </c>
      <c r="I488" s="25">
        <v>3.2258064516129031E-2</v>
      </c>
      <c r="J488" s="12"/>
      <c r="K488" s="25">
        <v>-0.46153846153846156</v>
      </c>
      <c r="L488" s="2">
        <v>31</v>
      </c>
      <c r="M488" s="25">
        <v>2.4332810047095761E-2</v>
      </c>
      <c r="N488" s="2">
        <v>15.151515151515101</v>
      </c>
      <c r="O488" s="2">
        <v>62</v>
      </c>
      <c r="P488" s="25">
        <v>5.4101221640488653E-2</v>
      </c>
      <c r="Q488" s="12">
        <v>32.727272727272698</v>
      </c>
      <c r="R488" s="2">
        <v>40</v>
      </c>
      <c r="S488" s="25">
        <v>3.336113427856547E-2</v>
      </c>
      <c r="T488" s="12">
        <v>22.424242</v>
      </c>
      <c r="U488" s="25">
        <v>0.29032258064516131</v>
      </c>
      <c r="V488" s="2">
        <v>35415</v>
      </c>
      <c r="W488" s="25">
        <v>3.2000000000000001E-2</v>
      </c>
      <c r="X488" s="2">
        <v>856</v>
      </c>
      <c r="Y488" s="2">
        <v>42963</v>
      </c>
      <c r="Z488" s="25">
        <v>3.5000000000000003E-2</v>
      </c>
      <c r="AA488" s="12">
        <v>770.91</v>
      </c>
      <c r="AB488" s="2">
        <v>37268</v>
      </c>
      <c r="AC488" s="25">
        <v>2.7E-2</v>
      </c>
      <c r="AD488" s="12">
        <v>953.33</v>
      </c>
      <c r="AE488" s="25">
        <v>5.1999999999999998E-2</v>
      </c>
    </row>
    <row r="489" spans="1:31" x14ac:dyDescent="0.3">
      <c r="A489" t="s">
        <v>1713</v>
      </c>
      <c r="B489" s="2">
        <v>0</v>
      </c>
      <c r="C489" s="25" t="s">
        <v>2472</v>
      </c>
      <c r="D489" s="2"/>
      <c r="E489" s="2">
        <v>0</v>
      </c>
      <c r="F489" s="25" t="s">
        <v>2472</v>
      </c>
      <c r="G489" s="12"/>
      <c r="H489" s="2">
        <v>0</v>
      </c>
      <c r="I489" s="25" t="s">
        <v>2472</v>
      </c>
      <c r="J489" s="12"/>
      <c r="K489" s="25" t="s">
        <v>2472</v>
      </c>
      <c r="L489" s="2">
        <v>0</v>
      </c>
      <c r="M489" s="25">
        <v>0</v>
      </c>
      <c r="N489" s="2">
        <v>80</v>
      </c>
      <c r="O489" s="2">
        <v>0</v>
      </c>
      <c r="P489" s="25">
        <v>0</v>
      </c>
      <c r="Q489" s="12">
        <v>16.969696969696901</v>
      </c>
      <c r="R489" s="2">
        <v>0</v>
      </c>
      <c r="S489" s="25">
        <v>0</v>
      </c>
      <c r="T489" s="12">
        <v>18.787877999999999</v>
      </c>
      <c r="U489" s="25"/>
      <c r="V489" s="2">
        <v>8490</v>
      </c>
      <c r="W489" s="25">
        <v>8.0000000000000002E-3</v>
      </c>
      <c r="X489" s="2">
        <v>344</v>
      </c>
      <c r="Y489" s="2">
        <v>10898</v>
      </c>
      <c r="Z489" s="25">
        <v>8.9999999999999993E-3</v>
      </c>
      <c r="AA489" s="12">
        <v>400</v>
      </c>
      <c r="AB489" s="2">
        <v>9442</v>
      </c>
      <c r="AC489" s="25">
        <v>7.0000000000000001E-3</v>
      </c>
      <c r="AD489" s="12">
        <v>435.76</v>
      </c>
      <c r="AE489" s="25">
        <v>0.112</v>
      </c>
    </row>
    <row r="490" spans="1:31" x14ac:dyDescent="0.3">
      <c r="A490" t="s">
        <v>1770</v>
      </c>
      <c r="B490" s="2">
        <v>0</v>
      </c>
      <c r="C490" s="25" t="s">
        <v>2472</v>
      </c>
      <c r="D490" s="2"/>
      <c r="E490" s="2">
        <v>0</v>
      </c>
      <c r="F490" s="25" t="s">
        <v>2472</v>
      </c>
      <c r="G490" s="12"/>
      <c r="H490" s="2">
        <v>0</v>
      </c>
      <c r="I490" s="25" t="s">
        <v>2472</v>
      </c>
      <c r="J490" s="12"/>
      <c r="K490" s="25" t="s">
        <v>2472</v>
      </c>
      <c r="L490" s="2">
        <v>0</v>
      </c>
      <c r="M490" s="25">
        <v>0</v>
      </c>
      <c r="N490" s="2">
        <v>80</v>
      </c>
      <c r="O490" s="2">
        <v>0</v>
      </c>
      <c r="P490" s="25">
        <v>0</v>
      </c>
      <c r="Q490" s="12">
        <v>16.969696969696901</v>
      </c>
      <c r="R490" s="2">
        <v>0</v>
      </c>
      <c r="S490" s="25">
        <v>0</v>
      </c>
      <c r="T490" s="12">
        <v>18.787877999999999</v>
      </c>
      <c r="U490" s="25"/>
      <c r="V490" s="2">
        <v>4452</v>
      </c>
      <c r="W490" s="25">
        <v>4.0000000000000001E-3</v>
      </c>
      <c r="X490" s="2">
        <v>274</v>
      </c>
      <c r="Y490" s="2">
        <v>5730</v>
      </c>
      <c r="Z490" s="25">
        <v>5.0000000000000001E-3</v>
      </c>
      <c r="AA490" s="12">
        <v>292.73</v>
      </c>
      <c r="AB490" s="2">
        <v>4171</v>
      </c>
      <c r="AC490" s="25">
        <v>3.0000000000000001E-3</v>
      </c>
      <c r="AD490" s="12">
        <v>311.52</v>
      </c>
      <c r="AE490" s="25">
        <v>-6.3E-2</v>
      </c>
    </row>
    <row r="491" spans="1:31" x14ac:dyDescent="0.3">
      <c r="A491" t="s">
        <v>1771</v>
      </c>
      <c r="B491" s="2">
        <v>0</v>
      </c>
      <c r="C491" s="25" t="s">
        <v>2472</v>
      </c>
      <c r="D491" s="2"/>
      <c r="E491" s="2">
        <v>0</v>
      </c>
      <c r="F491" s="25" t="s">
        <v>2472</v>
      </c>
      <c r="G491" s="12"/>
      <c r="H491" s="2">
        <v>0</v>
      </c>
      <c r="I491" s="25" t="s">
        <v>2472</v>
      </c>
      <c r="J491" s="12"/>
      <c r="K491" s="25" t="s">
        <v>2472</v>
      </c>
      <c r="L491" s="2">
        <v>0</v>
      </c>
      <c r="M491" s="25">
        <v>0</v>
      </c>
      <c r="N491" s="2">
        <v>80</v>
      </c>
      <c r="O491" s="2">
        <v>0</v>
      </c>
      <c r="P491" s="25">
        <v>0</v>
      </c>
      <c r="Q491" s="12">
        <v>16.969696969696901</v>
      </c>
      <c r="R491" s="2">
        <v>0</v>
      </c>
      <c r="S491" s="25">
        <v>0</v>
      </c>
      <c r="T491" s="12">
        <v>18.787877999999999</v>
      </c>
      <c r="U491" s="25"/>
      <c r="V491" s="2">
        <v>837</v>
      </c>
      <c r="W491" s="25">
        <v>1E-3</v>
      </c>
      <c r="X491" s="2">
        <v>121</v>
      </c>
      <c r="Y491" s="2">
        <v>977</v>
      </c>
      <c r="Z491" s="25">
        <v>1E-3</v>
      </c>
      <c r="AA491" s="12">
        <v>124.85</v>
      </c>
      <c r="AB491" s="2">
        <v>571</v>
      </c>
      <c r="AC491" s="25">
        <v>0</v>
      </c>
      <c r="AD491" s="12">
        <v>138.79</v>
      </c>
      <c r="AE491" s="25">
        <v>-0.318</v>
      </c>
    </row>
    <row r="492" spans="1:31" x14ac:dyDescent="0.3">
      <c r="A492" t="s">
        <v>1772</v>
      </c>
      <c r="B492" s="2">
        <v>0</v>
      </c>
      <c r="C492" s="25" t="s">
        <v>2472</v>
      </c>
      <c r="D492" s="2"/>
      <c r="E492" s="2">
        <v>0</v>
      </c>
      <c r="F492" s="25" t="s">
        <v>2472</v>
      </c>
      <c r="G492" s="12"/>
      <c r="H492" s="2">
        <v>0</v>
      </c>
      <c r="I492" s="25" t="s">
        <v>2472</v>
      </c>
      <c r="J492" s="12"/>
      <c r="K492" s="25" t="s">
        <v>2472</v>
      </c>
      <c r="L492" s="2">
        <v>0</v>
      </c>
      <c r="M492" s="25">
        <v>0</v>
      </c>
      <c r="N492" s="2">
        <v>80</v>
      </c>
      <c r="O492" s="2">
        <v>0</v>
      </c>
      <c r="P492" s="25">
        <v>0</v>
      </c>
      <c r="Q492" s="12">
        <v>16.969696969696901</v>
      </c>
      <c r="R492" s="2">
        <v>0</v>
      </c>
      <c r="S492" s="25">
        <v>0</v>
      </c>
      <c r="T492" s="12">
        <v>18.787877999999999</v>
      </c>
      <c r="U492" s="25"/>
      <c r="V492" s="2">
        <v>850</v>
      </c>
      <c r="W492" s="25">
        <v>1E-3</v>
      </c>
      <c r="X492" s="2">
        <v>151</v>
      </c>
      <c r="Y492" s="2">
        <v>1018</v>
      </c>
      <c r="Z492" s="25">
        <v>1E-3</v>
      </c>
      <c r="AA492" s="12">
        <v>130.30000000000001</v>
      </c>
      <c r="AB492" s="2">
        <v>694</v>
      </c>
      <c r="AC492" s="25">
        <v>1E-3</v>
      </c>
      <c r="AD492" s="12">
        <v>106.67</v>
      </c>
      <c r="AE492" s="25">
        <v>-0.184</v>
      </c>
    </row>
    <row r="493" spans="1:31" x14ac:dyDescent="0.3">
      <c r="A493" t="s">
        <v>1773</v>
      </c>
      <c r="B493" s="2">
        <v>0</v>
      </c>
      <c r="C493" s="25" t="s">
        <v>2472</v>
      </c>
      <c r="D493" s="2"/>
      <c r="E493" s="2">
        <v>0</v>
      </c>
      <c r="F493" s="25" t="s">
        <v>2472</v>
      </c>
      <c r="G493" s="12"/>
      <c r="H493" s="2">
        <v>0</v>
      </c>
      <c r="I493" s="25" t="s">
        <v>2472</v>
      </c>
      <c r="J493" s="12"/>
      <c r="K493" s="25" t="s">
        <v>2472</v>
      </c>
      <c r="L493" s="2">
        <v>0</v>
      </c>
      <c r="M493" s="25">
        <v>0</v>
      </c>
      <c r="N493" s="2">
        <v>80</v>
      </c>
      <c r="O493" s="2">
        <v>0</v>
      </c>
      <c r="P493" s="25">
        <v>0</v>
      </c>
      <c r="Q493" s="12">
        <v>16.969696969696901</v>
      </c>
      <c r="R493" s="2">
        <v>0</v>
      </c>
      <c r="S493" s="25">
        <v>0</v>
      </c>
      <c r="T493" s="12">
        <v>18.787877999999999</v>
      </c>
      <c r="U493" s="25"/>
      <c r="V493" s="2">
        <v>2765</v>
      </c>
      <c r="W493" s="25">
        <v>2E-3</v>
      </c>
      <c r="X493" s="2">
        <v>232</v>
      </c>
      <c r="Y493" s="2">
        <v>3735</v>
      </c>
      <c r="Z493" s="25">
        <v>3.0000000000000001E-3</v>
      </c>
      <c r="AA493" s="12">
        <v>243.03</v>
      </c>
      <c r="AB493" s="2">
        <v>2906</v>
      </c>
      <c r="AC493" s="25">
        <v>2E-3</v>
      </c>
      <c r="AD493" s="12">
        <v>254.55</v>
      </c>
      <c r="AE493" s="25">
        <v>5.0999999999999997E-2</v>
      </c>
    </row>
    <row r="494" spans="1:31" x14ac:dyDescent="0.3">
      <c r="A494" t="s">
        <v>1774</v>
      </c>
      <c r="B494" s="2">
        <v>0</v>
      </c>
      <c r="C494" s="25" t="s">
        <v>2472</v>
      </c>
      <c r="D494" s="2"/>
      <c r="E494" s="2">
        <v>0</v>
      </c>
      <c r="F494" s="25" t="s">
        <v>2472</v>
      </c>
      <c r="G494" s="12"/>
      <c r="H494" s="2">
        <v>0</v>
      </c>
      <c r="I494" s="25" t="s">
        <v>2472</v>
      </c>
      <c r="J494" s="12"/>
      <c r="K494" s="25" t="s">
        <v>2472</v>
      </c>
      <c r="L494" s="2">
        <v>0</v>
      </c>
      <c r="M494" s="25">
        <v>0</v>
      </c>
      <c r="N494" s="2">
        <v>80</v>
      </c>
      <c r="O494" s="2">
        <v>0</v>
      </c>
      <c r="P494" s="25">
        <v>0</v>
      </c>
      <c r="Q494" s="12">
        <v>16.969696969696901</v>
      </c>
      <c r="R494" s="2">
        <v>0</v>
      </c>
      <c r="S494" s="25">
        <v>0</v>
      </c>
      <c r="T494" s="12">
        <v>18.787877999999999</v>
      </c>
      <c r="U494" s="25"/>
      <c r="V494" s="2">
        <v>4038</v>
      </c>
      <c r="W494" s="25">
        <v>4.0000000000000001E-3</v>
      </c>
      <c r="X494" s="2">
        <v>256</v>
      </c>
      <c r="Y494" s="2">
        <v>5168</v>
      </c>
      <c r="Z494" s="25">
        <v>4.0000000000000001E-3</v>
      </c>
      <c r="AA494" s="12">
        <v>315.14999999999998</v>
      </c>
      <c r="AB494" s="2">
        <v>5271</v>
      </c>
      <c r="AC494" s="25">
        <v>4.0000000000000001E-3</v>
      </c>
      <c r="AD494" s="12">
        <v>334.55</v>
      </c>
      <c r="AE494" s="25">
        <v>0.30499999999999999</v>
      </c>
    </row>
    <row r="495" spans="1:31" x14ac:dyDescent="0.3">
      <c r="A495" t="s">
        <v>1714</v>
      </c>
      <c r="B495" s="2">
        <v>13</v>
      </c>
      <c r="C495" s="25">
        <v>5.9360730593607303E-2</v>
      </c>
      <c r="D495" s="2"/>
      <c r="E495" s="2">
        <v>9</v>
      </c>
      <c r="F495" s="25">
        <v>5.5555555555555552E-2</v>
      </c>
      <c r="G495" s="12"/>
      <c r="H495" s="2">
        <v>7</v>
      </c>
      <c r="I495" s="25">
        <v>3.2258064516129031E-2</v>
      </c>
      <c r="J495" s="12"/>
      <c r="K495" s="25">
        <v>-0.46153846153846156</v>
      </c>
      <c r="L495" s="2">
        <v>31</v>
      </c>
      <c r="M495" s="25">
        <v>2.4332810047095761E-2</v>
      </c>
      <c r="N495" s="2">
        <v>15.151515151515101</v>
      </c>
      <c r="O495" s="2">
        <v>62</v>
      </c>
      <c r="P495" s="25">
        <v>5.4101221640488653E-2</v>
      </c>
      <c r="Q495" s="12">
        <v>32.727272727272698</v>
      </c>
      <c r="R495" s="2">
        <v>40</v>
      </c>
      <c r="S495" s="25">
        <v>3.336113427856547E-2</v>
      </c>
      <c r="T495" s="12">
        <v>22.424242</v>
      </c>
      <c r="U495" s="25">
        <v>0.29032258064516131</v>
      </c>
      <c r="V495" s="2">
        <v>26925</v>
      </c>
      <c r="W495" s="25">
        <v>2.4E-2</v>
      </c>
      <c r="X495" s="2">
        <v>835</v>
      </c>
      <c r="Y495" s="2">
        <v>32065</v>
      </c>
      <c r="Z495" s="25">
        <v>2.5999999999999999E-2</v>
      </c>
      <c r="AA495" s="12">
        <v>649.09</v>
      </c>
      <c r="AB495" s="2">
        <v>27826</v>
      </c>
      <c r="AC495" s="25">
        <v>0.02</v>
      </c>
      <c r="AD495" s="12">
        <v>777.58</v>
      </c>
      <c r="AE495" s="25">
        <v>3.3000000000000002E-2</v>
      </c>
    </row>
    <row r="496" spans="1:31" x14ac:dyDescent="0.3">
      <c r="A496" t="s">
        <v>1770</v>
      </c>
      <c r="B496" s="2">
        <v>13</v>
      </c>
      <c r="C496" s="25">
        <v>5.9360730593607303E-2</v>
      </c>
      <c r="D496" s="2"/>
      <c r="E496" s="2">
        <v>9</v>
      </c>
      <c r="F496" s="25">
        <v>5.5555555555555552E-2</v>
      </c>
      <c r="G496" s="12"/>
      <c r="H496" s="2">
        <v>7</v>
      </c>
      <c r="I496" s="25">
        <v>3.2258064516129031E-2</v>
      </c>
      <c r="J496" s="12"/>
      <c r="K496" s="25">
        <v>-0.46153846153846156</v>
      </c>
      <c r="L496" s="2">
        <v>31</v>
      </c>
      <c r="M496" s="25">
        <v>2.4332810047095761E-2</v>
      </c>
      <c r="N496" s="2">
        <v>15.151515151515101</v>
      </c>
      <c r="O496" s="2">
        <v>62</v>
      </c>
      <c r="P496" s="25">
        <v>5.4101221640488653E-2</v>
      </c>
      <c r="Q496" s="12">
        <v>32.727272727272698</v>
      </c>
      <c r="R496" s="2">
        <v>27</v>
      </c>
      <c r="S496" s="25">
        <v>2.2518765638031693E-2</v>
      </c>
      <c r="T496" s="12">
        <v>20</v>
      </c>
      <c r="U496" s="25">
        <v>-0.12903225806451613</v>
      </c>
      <c r="V496" s="2">
        <v>18926</v>
      </c>
      <c r="W496" s="25">
        <v>1.7000000000000001E-2</v>
      </c>
      <c r="X496" s="2">
        <v>726</v>
      </c>
      <c r="Y496" s="2">
        <v>21418</v>
      </c>
      <c r="Z496" s="25">
        <v>1.7000000000000001E-2</v>
      </c>
      <c r="AA496" s="12">
        <v>541.82000000000005</v>
      </c>
      <c r="AB496" s="2">
        <v>18402</v>
      </c>
      <c r="AC496" s="25">
        <v>1.2999999999999999E-2</v>
      </c>
      <c r="AD496" s="12">
        <v>656.97</v>
      </c>
      <c r="AE496" s="25">
        <v>-2.8000000000000001E-2</v>
      </c>
    </row>
    <row r="497" spans="1:31" x14ac:dyDescent="0.3">
      <c r="A497" t="s">
        <v>1771</v>
      </c>
      <c r="B497" s="2">
        <v>8</v>
      </c>
      <c r="C497" s="25">
        <v>3.6529680365296802E-2</v>
      </c>
      <c r="D497" s="2"/>
      <c r="E497" s="2">
        <v>0</v>
      </c>
      <c r="F497" s="25">
        <v>0</v>
      </c>
      <c r="G497" s="12"/>
      <c r="H497" s="2">
        <v>0</v>
      </c>
      <c r="I497" s="25">
        <v>0</v>
      </c>
      <c r="J497" s="12"/>
      <c r="K497" s="25">
        <v>-1</v>
      </c>
      <c r="L497" s="2">
        <v>14</v>
      </c>
      <c r="M497" s="25">
        <v>1.098901098901099E-2</v>
      </c>
      <c r="N497" s="2">
        <v>10.909090909090899</v>
      </c>
      <c r="O497" s="2">
        <v>8</v>
      </c>
      <c r="P497" s="25">
        <v>6.9808027923211171E-3</v>
      </c>
      <c r="Q497" s="12">
        <v>7.8787878787878798</v>
      </c>
      <c r="R497" s="2">
        <v>20</v>
      </c>
      <c r="S497" s="25">
        <v>1.6680567139282735E-2</v>
      </c>
      <c r="T497" s="12">
        <v>18.787877999999999</v>
      </c>
      <c r="U497" s="25">
        <v>0.42857142857142855</v>
      </c>
      <c r="V497" s="2">
        <v>3120</v>
      </c>
      <c r="W497" s="25">
        <v>3.0000000000000001E-3</v>
      </c>
      <c r="X497" s="2">
        <v>239</v>
      </c>
      <c r="Y497" s="2">
        <v>3229</v>
      </c>
      <c r="Z497" s="25">
        <v>3.0000000000000001E-3</v>
      </c>
      <c r="AA497" s="12">
        <v>228</v>
      </c>
      <c r="AB497" s="2">
        <v>2421</v>
      </c>
      <c r="AC497" s="25">
        <v>2E-3</v>
      </c>
      <c r="AD497" s="12">
        <v>213.33</v>
      </c>
      <c r="AE497" s="25">
        <v>-0.224</v>
      </c>
    </row>
    <row r="498" spans="1:31" x14ac:dyDescent="0.3">
      <c r="A498" t="s">
        <v>1772</v>
      </c>
      <c r="B498" s="2">
        <v>5</v>
      </c>
      <c r="C498" s="25">
        <v>2.2831050228310501E-2</v>
      </c>
      <c r="D498" s="2"/>
      <c r="E498" s="2">
        <v>9</v>
      </c>
      <c r="F498" s="25" t="s">
        <v>2472</v>
      </c>
      <c r="G498" s="12"/>
      <c r="H498" s="2">
        <v>7</v>
      </c>
      <c r="I498" s="25" t="s">
        <v>2472</v>
      </c>
      <c r="J498" s="12"/>
      <c r="K498" s="25">
        <v>0.39999999999999991</v>
      </c>
      <c r="L498" s="2">
        <v>11</v>
      </c>
      <c r="M498" s="25">
        <v>8.634222919937205E-3</v>
      </c>
      <c r="N498" s="2">
        <v>8.4848484848484809</v>
      </c>
      <c r="O498" s="2">
        <v>9</v>
      </c>
      <c r="P498" s="25">
        <v>7.8534031413612562E-3</v>
      </c>
      <c r="Q498" s="12">
        <v>9.0909090909090899</v>
      </c>
      <c r="R498" s="2">
        <v>7</v>
      </c>
      <c r="S498" s="25">
        <v>5.8381984987489572E-3</v>
      </c>
      <c r="T498" s="12">
        <v>6.6666665099999998</v>
      </c>
      <c r="U498" s="25">
        <v>-0.36363636363636365</v>
      </c>
      <c r="V498" s="2">
        <v>2884</v>
      </c>
      <c r="W498" s="25">
        <v>3.0000000000000001E-3</v>
      </c>
      <c r="X498" s="2">
        <v>239</v>
      </c>
      <c r="Y498" s="2">
        <v>3937</v>
      </c>
      <c r="Z498" s="25">
        <v>3.0000000000000001E-3</v>
      </c>
      <c r="AA498" s="12">
        <v>250.3</v>
      </c>
      <c r="AB498" s="2">
        <v>3319</v>
      </c>
      <c r="AC498" s="25">
        <v>2E-3</v>
      </c>
      <c r="AD498" s="12">
        <v>290.91000000000003</v>
      </c>
      <c r="AE498" s="25">
        <v>0.151</v>
      </c>
    </row>
    <row r="499" spans="1:31" x14ac:dyDescent="0.3">
      <c r="A499" t="s">
        <v>1773</v>
      </c>
      <c r="B499" s="2">
        <v>0</v>
      </c>
      <c r="C499" s="25">
        <v>0</v>
      </c>
      <c r="D499" s="2"/>
      <c r="E499" s="2">
        <v>0</v>
      </c>
      <c r="F499" s="25">
        <v>0</v>
      </c>
      <c r="G499" s="12"/>
      <c r="H499" s="2">
        <v>0</v>
      </c>
      <c r="I499" s="25" t="s">
        <v>2472</v>
      </c>
      <c r="J499" s="12"/>
      <c r="K499" s="25" t="s">
        <v>2472</v>
      </c>
      <c r="L499" s="2">
        <v>6</v>
      </c>
      <c r="M499" s="25">
        <v>4.7095761381475663E-3</v>
      </c>
      <c r="N499" s="2">
        <v>7.2727272727272698</v>
      </c>
      <c r="O499" s="2">
        <v>45</v>
      </c>
      <c r="P499" s="25">
        <v>3.9267015706806283E-2</v>
      </c>
      <c r="Q499" s="12">
        <v>28.484848484848399</v>
      </c>
      <c r="R499" s="2">
        <v>0</v>
      </c>
      <c r="S499" s="25">
        <v>0</v>
      </c>
      <c r="T499" s="12">
        <v>18.787877999999999</v>
      </c>
      <c r="U499" s="25">
        <v>-1</v>
      </c>
      <c r="V499" s="2">
        <v>12922</v>
      </c>
      <c r="W499" s="25">
        <v>1.2E-2</v>
      </c>
      <c r="X499" s="2">
        <v>567</v>
      </c>
      <c r="Y499" s="2">
        <v>14252</v>
      </c>
      <c r="Z499" s="25">
        <v>1.2E-2</v>
      </c>
      <c r="AA499" s="12">
        <v>467.88</v>
      </c>
      <c r="AB499" s="2">
        <v>12662</v>
      </c>
      <c r="AC499" s="25">
        <v>8.9999999999999993E-3</v>
      </c>
      <c r="AD499" s="12">
        <v>512.73</v>
      </c>
      <c r="AE499" s="25">
        <v>-0.02</v>
      </c>
    </row>
    <row r="500" spans="1:31" x14ac:dyDescent="0.3">
      <c r="A500" t="s">
        <v>1774</v>
      </c>
      <c r="B500" s="2">
        <v>0</v>
      </c>
      <c r="C500" s="25" t="s">
        <v>2472</v>
      </c>
      <c r="D500" s="2"/>
      <c r="E500" s="2">
        <v>0</v>
      </c>
      <c r="F500" s="25" t="s">
        <v>2472</v>
      </c>
      <c r="G500" s="12"/>
      <c r="H500" s="2">
        <v>0</v>
      </c>
      <c r="I500" s="25">
        <v>0</v>
      </c>
      <c r="J500" s="12"/>
      <c r="K500" s="25" t="s">
        <v>2472</v>
      </c>
      <c r="L500" s="2">
        <v>0</v>
      </c>
      <c r="M500" s="25">
        <v>0</v>
      </c>
      <c r="N500" s="2">
        <v>80</v>
      </c>
      <c r="O500" s="2">
        <v>0</v>
      </c>
      <c r="P500" s="25">
        <v>0</v>
      </c>
      <c r="Q500" s="12">
        <v>16.969696969696901</v>
      </c>
      <c r="R500" s="2">
        <v>13</v>
      </c>
      <c r="S500" s="25">
        <v>1.0842368640533779E-2</v>
      </c>
      <c r="T500" s="12">
        <v>12.727273</v>
      </c>
      <c r="U500" s="25"/>
      <c r="V500" s="2">
        <v>7999</v>
      </c>
      <c r="W500" s="25">
        <v>7.0000000000000001E-3</v>
      </c>
      <c r="X500" s="2">
        <v>368</v>
      </c>
      <c r="Y500" s="2">
        <v>10647</v>
      </c>
      <c r="Z500" s="25">
        <v>8.9999999999999993E-3</v>
      </c>
      <c r="AA500" s="12">
        <v>400.61</v>
      </c>
      <c r="AB500" s="2">
        <v>9424</v>
      </c>
      <c r="AC500" s="25">
        <v>7.0000000000000001E-3</v>
      </c>
      <c r="AD500" s="12">
        <v>411.52</v>
      </c>
      <c r="AE500" s="25">
        <v>0.17799999999999999</v>
      </c>
    </row>
    <row r="501" spans="1:31" x14ac:dyDescent="0.3">
      <c r="A501" t="s">
        <v>1763</v>
      </c>
      <c r="B501" s="2">
        <v>203</v>
      </c>
      <c r="C501" s="25">
        <v>0.9269406392694064</v>
      </c>
      <c r="D501" s="2"/>
      <c r="E501" s="2">
        <v>153</v>
      </c>
      <c r="F501" s="25">
        <v>0.94444444444444442</v>
      </c>
      <c r="G501" s="12"/>
      <c r="H501" s="2">
        <v>185</v>
      </c>
      <c r="I501" s="25">
        <v>0.85253456221198154</v>
      </c>
      <c r="J501" s="12"/>
      <c r="K501" s="25">
        <v>-8.8669950738916259E-2</v>
      </c>
      <c r="L501" s="2">
        <v>1229</v>
      </c>
      <c r="M501" s="25">
        <v>0.9646781789638933</v>
      </c>
      <c r="N501" s="2">
        <v>90.303030303030297</v>
      </c>
      <c r="O501" s="2">
        <v>1063</v>
      </c>
      <c r="P501" s="25">
        <v>0.92757417102966844</v>
      </c>
      <c r="Q501" s="12">
        <v>99.393939393939405</v>
      </c>
      <c r="R501" s="2">
        <v>1080</v>
      </c>
      <c r="S501" s="25">
        <v>0.90075062552126772</v>
      </c>
      <c r="T501" s="12">
        <v>89.696969999999993</v>
      </c>
      <c r="U501" s="25">
        <v>-0.12123677786818551</v>
      </c>
      <c r="V501" s="2">
        <v>1035062</v>
      </c>
      <c r="W501" s="25">
        <v>0.92200000000000004</v>
      </c>
      <c r="X501" s="2">
        <v>3094</v>
      </c>
      <c r="Y501" s="2">
        <v>1132192</v>
      </c>
      <c r="Z501" s="25">
        <v>0.91500000000000004</v>
      </c>
      <c r="AA501" s="12">
        <v>3358.18</v>
      </c>
      <c r="AB501" s="2">
        <v>1282784</v>
      </c>
      <c r="AC501" s="25">
        <v>0.93</v>
      </c>
      <c r="AD501" s="12">
        <v>4167.2700000000004</v>
      </c>
      <c r="AE501" s="25">
        <v>0.23899999999999999</v>
      </c>
    </row>
    <row r="502" spans="1:31" x14ac:dyDescent="0.3">
      <c r="A502" t="s">
        <v>1711</v>
      </c>
      <c r="B502" s="2">
        <v>203</v>
      </c>
      <c r="C502" s="25">
        <v>0.9269406392694064</v>
      </c>
      <c r="D502" s="2"/>
      <c r="E502" s="2">
        <v>145</v>
      </c>
      <c r="F502" s="25">
        <v>0.89506172839506171</v>
      </c>
      <c r="G502" s="12"/>
      <c r="H502" s="2">
        <v>175</v>
      </c>
      <c r="I502" s="25">
        <v>0.80645161290322576</v>
      </c>
      <c r="J502" s="12"/>
      <c r="K502" s="25">
        <v>-0.13793103448275867</v>
      </c>
      <c r="L502" s="2">
        <v>1022</v>
      </c>
      <c r="M502" s="25">
        <v>0.80219780219780223</v>
      </c>
      <c r="N502" s="2">
        <v>92.121212121212096</v>
      </c>
      <c r="O502" s="2">
        <v>852</v>
      </c>
      <c r="P502" s="25">
        <v>0.74345549738219896</v>
      </c>
      <c r="Q502" s="12">
        <v>87.878787878787904</v>
      </c>
      <c r="R502" s="2">
        <v>980</v>
      </c>
      <c r="S502" s="25">
        <v>0.81734778982485401</v>
      </c>
      <c r="T502" s="12">
        <v>87.272729999999996</v>
      </c>
      <c r="U502" s="25">
        <v>-4.1095890410958902E-2</v>
      </c>
      <c r="V502" s="2">
        <v>832812</v>
      </c>
      <c r="W502" s="25">
        <v>0.74199999999999999</v>
      </c>
      <c r="X502" s="2">
        <v>3516</v>
      </c>
      <c r="Y502" s="2">
        <v>909780</v>
      </c>
      <c r="Z502" s="25">
        <v>0.73599999999999999</v>
      </c>
      <c r="AA502" s="12">
        <v>3381.21</v>
      </c>
      <c r="AB502" s="2">
        <v>1035590</v>
      </c>
      <c r="AC502" s="25">
        <v>0.751</v>
      </c>
      <c r="AD502" s="12">
        <v>4364.24</v>
      </c>
      <c r="AE502" s="25">
        <v>0.24299999999999999</v>
      </c>
    </row>
    <row r="503" spans="1:31" x14ac:dyDescent="0.3">
      <c r="A503" t="s">
        <v>1765</v>
      </c>
      <c r="B503" s="2">
        <v>164</v>
      </c>
      <c r="C503" s="25">
        <v>0.74885844748858443</v>
      </c>
      <c r="D503" s="2"/>
      <c r="E503" s="2">
        <v>115</v>
      </c>
      <c r="F503" s="25">
        <v>0.70987654320987659</v>
      </c>
      <c r="G503" s="12"/>
      <c r="H503" s="2">
        <v>135</v>
      </c>
      <c r="I503" s="25">
        <v>0.6221198156682024</v>
      </c>
      <c r="J503" s="12"/>
      <c r="K503" s="25">
        <v>-0.17682926829268297</v>
      </c>
      <c r="L503" s="2">
        <v>674</v>
      </c>
      <c r="M503" s="25">
        <v>0.52904238618524335</v>
      </c>
      <c r="N503" s="2">
        <v>83.030303030303003</v>
      </c>
      <c r="O503" s="2">
        <v>483</v>
      </c>
      <c r="P503" s="25">
        <v>0.42146596858638741</v>
      </c>
      <c r="Q503" s="12">
        <v>66.6666666666666</v>
      </c>
      <c r="R503" s="2">
        <v>359</v>
      </c>
      <c r="S503" s="25">
        <v>0.29941618015012511</v>
      </c>
      <c r="T503" s="12">
        <v>73.333335899999994</v>
      </c>
      <c r="U503" s="25">
        <v>-0.46735905044510384</v>
      </c>
      <c r="V503" s="2">
        <v>448888</v>
      </c>
      <c r="W503" s="25">
        <v>0.4</v>
      </c>
      <c r="X503" s="2">
        <v>2780</v>
      </c>
      <c r="Y503" s="2">
        <v>469119</v>
      </c>
      <c r="Z503" s="25">
        <v>0.379</v>
      </c>
      <c r="AA503" s="12">
        <v>2690</v>
      </c>
      <c r="AB503" s="2">
        <v>505838</v>
      </c>
      <c r="AC503" s="25">
        <v>0.36699999999999999</v>
      </c>
      <c r="AD503" s="12">
        <v>3067.88</v>
      </c>
      <c r="AE503" s="25">
        <v>0.127</v>
      </c>
    </row>
    <row r="504" spans="1:31" x14ac:dyDescent="0.3">
      <c r="A504" t="s">
        <v>1766</v>
      </c>
      <c r="B504" s="2">
        <v>21</v>
      </c>
      <c r="C504" s="25">
        <v>9.5890410958904104E-2</v>
      </c>
      <c r="D504" s="2"/>
      <c r="E504" s="2">
        <v>5</v>
      </c>
      <c r="F504" s="25">
        <v>3.0864197530864196E-2</v>
      </c>
      <c r="G504" s="12"/>
      <c r="H504" s="2">
        <v>49</v>
      </c>
      <c r="I504" s="25" t="s">
        <v>2472</v>
      </c>
      <c r="J504" s="12"/>
      <c r="K504" s="25">
        <v>1.3333333333333335</v>
      </c>
      <c r="L504" s="2">
        <v>78</v>
      </c>
      <c r="M504" s="25">
        <v>6.1224489795918366E-2</v>
      </c>
      <c r="N504" s="2">
        <v>39.393939393939398</v>
      </c>
      <c r="O504" s="2">
        <v>39</v>
      </c>
      <c r="P504" s="25">
        <v>3.4031413612565446E-2</v>
      </c>
      <c r="Q504" s="12">
        <v>19.393939393939299</v>
      </c>
      <c r="R504" s="2">
        <v>49</v>
      </c>
      <c r="S504" s="25">
        <v>4.0867389491242703E-2</v>
      </c>
      <c r="T504" s="12">
        <v>37.5757561</v>
      </c>
      <c r="U504" s="25">
        <v>-0.37179487179487181</v>
      </c>
      <c r="V504" s="2">
        <v>101320</v>
      </c>
      <c r="W504" s="25">
        <v>0.09</v>
      </c>
      <c r="X504" s="2">
        <v>1358</v>
      </c>
      <c r="Y504" s="2">
        <v>102175</v>
      </c>
      <c r="Z504" s="25">
        <v>8.3000000000000004E-2</v>
      </c>
      <c r="AA504" s="12">
        <v>1235.76</v>
      </c>
      <c r="AB504" s="2">
        <v>106951</v>
      </c>
      <c r="AC504" s="25">
        <v>7.8E-2</v>
      </c>
      <c r="AD504" s="12">
        <v>1728.48</v>
      </c>
      <c r="AE504" s="25">
        <v>5.6000000000000001E-2</v>
      </c>
    </row>
    <row r="505" spans="1:31" x14ac:dyDescent="0.3">
      <c r="A505" t="s">
        <v>1767</v>
      </c>
      <c r="B505" s="2">
        <v>78</v>
      </c>
      <c r="C505" s="25">
        <v>0.35616438356164382</v>
      </c>
      <c r="D505" s="2"/>
      <c r="E505" s="2">
        <v>0</v>
      </c>
      <c r="F505" s="25">
        <v>0</v>
      </c>
      <c r="G505" s="12"/>
      <c r="H505" s="2">
        <v>15</v>
      </c>
      <c r="I505" s="25">
        <v>6.9124423963133605E-2</v>
      </c>
      <c r="J505" s="12"/>
      <c r="K505" s="25">
        <v>-0.80769230769230771</v>
      </c>
      <c r="L505" s="2">
        <v>143</v>
      </c>
      <c r="M505" s="25">
        <v>0.11224489795918367</v>
      </c>
      <c r="N505" s="2">
        <v>46.060606060605998</v>
      </c>
      <c r="O505" s="2">
        <v>68</v>
      </c>
      <c r="P505" s="25">
        <v>5.9336823734729496E-2</v>
      </c>
      <c r="Q505" s="12">
        <v>26.060606060605998</v>
      </c>
      <c r="R505" s="2">
        <v>90</v>
      </c>
      <c r="S505" s="25">
        <v>7.5062552126772306E-2</v>
      </c>
      <c r="T505" s="12">
        <v>37.5757561</v>
      </c>
      <c r="U505" s="25">
        <v>-0.37062937062937062</v>
      </c>
      <c r="V505" s="2">
        <v>79913</v>
      </c>
      <c r="W505" s="25">
        <v>7.0999999999999994E-2</v>
      </c>
      <c r="X505" s="2">
        <v>987</v>
      </c>
      <c r="Y505" s="2">
        <v>81531</v>
      </c>
      <c r="Z505" s="25">
        <v>6.6000000000000003E-2</v>
      </c>
      <c r="AA505" s="12">
        <v>1120</v>
      </c>
      <c r="AB505" s="2">
        <v>83278</v>
      </c>
      <c r="AC505" s="25">
        <v>0.06</v>
      </c>
      <c r="AD505" s="12">
        <v>1343.64</v>
      </c>
      <c r="AE505" s="25">
        <v>4.2000000000000003E-2</v>
      </c>
    </row>
    <row r="506" spans="1:31" x14ac:dyDescent="0.3">
      <c r="A506" t="s">
        <v>1768</v>
      </c>
      <c r="B506" s="2">
        <v>65</v>
      </c>
      <c r="C506" s="25">
        <v>0.29680365296803651</v>
      </c>
      <c r="D506" s="2"/>
      <c r="E506" s="2">
        <v>110</v>
      </c>
      <c r="F506" s="25">
        <v>0.67901234567901236</v>
      </c>
      <c r="G506" s="12"/>
      <c r="H506" s="2">
        <v>71</v>
      </c>
      <c r="I506" s="25">
        <v>0.32718894009216593</v>
      </c>
      <c r="J506" s="12"/>
      <c r="K506" s="25">
        <v>9.2307692307692202E-2</v>
      </c>
      <c r="L506" s="2">
        <v>453</v>
      </c>
      <c r="M506" s="25">
        <v>0.35557299843014128</v>
      </c>
      <c r="N506" s="2">
        <v>56.969696969696898</v>
      </c>
      <c r="O506" s="2">
        <v>376</v>
      </c>
      <c r="P506" s="25">
        <v>0.32809773123909247</v>
      </c>
      <c r="Q506" s="12">
        <v>65.454545454545396</v>
      </c>
      <c r="R506" s="2">
        <v>220</v>
      </c>
      <c r="S506" s="25">
        <v>0.1834862385321101</v>
      </c>
      <c r="T506" s="12">
        <v>53.939392099999999</v>
      </c>
      <c r="U506" s="25">
        <v>-0.51434878587196464</v>
      </c>
      <c r="V506" s="2">
        <v>267655</v>
      </c>
      <c r="W506" s="25">
        <v>0.23799999999999999</v>
      </c>
      <c r="X506" s="2">
        <v>2145</v>
      </c>
      <c r="Y506" s="2">
        <v>285413</v>
      </c>
      <c r="Z506" s="25">
        <v>0.23100000000000001</v>
      </c>
      <c r="AA506" s="12">
        <v>1888.48</v>
      </c>
      <c r="AB506" s="2">
        <v>315609</v>
      </c>
      <c r="AC506" s="25">
        <v>0.22900000000000001</v>
      </c>
      <c r="AD506" s="12">
        <v>2284.85</v>
      </c>
      <c r="AE506" s="25">
        <v>0.17899999999999999</v>
      </c>
    </row>
    <row r="507" spans="1:31" x14ac:dyDescent="0.3">
      <c r="A507" t="s">
        <v>1769</v>
      </c>
      <c r="B507" s="2">
        <v>39</v>
      </c>
      <c r="C507" s="25">
        <v>0.17808219178082191</v>
      </c>
      <c r="D507" s="2"/>
      <c r="E507" s="2">
        <v>30</v>
      </c>
      <c r="F507" s="25">
        <v>0.18518518518518531</v>
      </c>
      <c r="G507" s="12"/>
      <c r="H507" s="2">
        <v>40</v>
      </c>
      <c r="I507" s="25">
        <v>0.18433179723502305</v>
      </c>
      <c r="J507" s="12"/>
      <c r="K507" s="25">
        <v>2.564102564102555E-2</v>
      </c>
      <c r="L507" s="2">
        <v>348</v>
      </c>
      <c r="M507" s="25">
        <v>0.27315541601255888</v>
      </c>
      <c r="N507" s="2">
        <v>67.878787878787804</v>
      </c>
      <c r="O507" s="2">
        <v>369</v>
      </c>
      <c r="P507" s="25">
        <v>0.3219895287958115</v>
      </c>
      <c r="Q507" s="12">
        <v>56.363636363636303</v>
      </c>
      <c r="R507" s="2">
        <v>621</v>
      </c>
      <c r="S507" s="25">
        <v>0.51793160967472895</v>
      </c>
      <c r="T507" s="12">
        <v>66.666664100000006</v>
      </c>
      <c r="U507" s="25">
        <v>0.78448275862068961</v>
      </c>
      <c r="V507" s="2">
        <v>383924</v>
      </c>
      <c r="W507" s="25">
        <v>0.34200000000000003</v>
      </c>
      <c r="X507" s="2">
        <v>2124</v>
      </c>
      <c r="Y507" s="2">
        <v>440661</v>
      </c>
      <c r="Z507" s="25">
        <v>0.35599999999999998</v>
      </c>
      <c r="AA507" s="12">
        <v>2233.33</v>
      </c>
      <c r="AB507" s="2">
        <v>529752</v>
      </c>
      <c r="AC507" s="25">
        <v>0.38400000000000001</v>
      </c>
      <c r="AD507" s="12">
        <v>3095.15</v>
      </c>
      <c r="AE507" s="25">
        <v>0.38</v>
      </c>
    </row>
    <row r="508" spans="1:31" x14ac:dyDescent="0.3">
      <c r="A508" t="s">
        <v>1712</v>
      </c>
      <c r="B508" s="2">
        <v>0</v>
      </c>
      <c r="C508" s="25">
        <v>0</v>
      </c>
      <c r="D508" s="2"/>
      <c r="E508" s="2">
        <v>8</v>
      </c>
      <c r="F508" s="25">
        <v>4.9382716049382713E-2</v>
      </c>
      <c r="G508" s="12"/>
      <c r="H508" s="2">
        <v>10</v>
      </c>
      <c r="I508" s="25">
        <v>4.6082949308755762E-2</v>
      </c>
      <c r="J508" s="12"/>
      <c r="K508" s="25" t="s">
        <v>2472</v>
      </c>
      <c r="L508" s="2">
        <v>207</v>
      </c>
      <c r="M508" s="25">
        <v>0.16248037676609106</v>
      </c>
      <c r="N508" s="2">
        <v>52.121212121212103</v>
      </c>
      <c r="O508" s="2">
        <v>211</v>
      </c>
      <c r="P508" s="25">
        <v>0.18411867364746945</v>
      </c>
      <c r="Q508" s="12">
        <v>54.545454545454497</v>
      </c>
      <c r="R508" s="2">
        <v>100</v>
      </c>
      <c r="S508" s="25">
        <v>8.3402835696413671E-2</v>
      </c>
      <c r="T508" s="12">
        <v>30.909089999999999</v>
      </c>
      <c r="U508" s="25">
        <v>-0.51690821256038644</v>
      </c>
      <c r="V508" s="2">
        <v>202250</v>
      </c>
      <c r="W508" s="25">
        <v>0.18</v>
      </c>
      <c r="X508" s="2">
        <v>1851</v>
      </c>
      <c r="Y508" s="2">
        <v>222412</v>
      </c>
      <c r="Z508" s="25">
        <v>0.18</v>
      </c>
      <c r="AA508" s="12">
        <v>1706.67</v>
      </c>
      <c r="AB508" s="2">
        <v>247194</v>
      </c>
      <c r="AC508" s="25">
        <v>0.17899999999999999</v>
      </c>
      <c r="AD508" s="12">
        <v>2046.06</v>
      </c>
      <c r="AE508" s="25">
        <v>0.222</v>
      </c>
    </row>
    <row r="509" spans="1:31" x14ac:dyDescent="0.3">
      <c r="A509" t="s">
        <v>1713</v>
      </c>
      <c r="B509" s="2">
        <v>0</v>
      </c>
      <c r="C509" s="25">
        <v>0</v>
      </c>
      <c r="D509" s="2"/>
      <c r="E509" s="2">
        <v>0</v>
      </c>
      <c r="F509" s="25">
        <v>0</v>
      </c>
      <c r="G509" s="12"/>
      <c r="H509" s="2">
        <v>4</v>
      </c>
      <c r="I509" s="25">
        <v>1.8433179723502304E-2</v>
      </c>
      <c r="J509" s="12"/>
      <c r="K509" s="25" t="s">
        <v>2472</v>
      </c>
      <c r="L509" s="2">
        <v>37</v>
      </c>
      <c r="M509" s="25">
        <v>2.9042386185243328E-2</v>
      </c>
      <c r="N509" s="2">
        <v>18.7878787878787</v>
      </c>
      <c r="O509" s="2">
        <v>57</v>
      </c>
      <c r="P509" s="25">
        <v>4.9738219895287955E-2</v>
      </c>
      <c r="Q509" s="12">
        <v>34.545454545454497</v>
      </c>
      <c r="R509" s="2">
        <v>47</v>
      </c>
      <c r="S509" s="25">
        <v>3.9199332777314431E-2</v>
      </c>
      <c r="T509" s="12">
        <v>23.030304000000001</v>
      </c>
      <c r="U509" s="25">
        <v>0.27027027027027029</v>
      </c>
      <c r="V509" s="2">
        <v>70793</v>
      </c>
      <c r="W509" s="25">
        <v>6.3E-2</v>
      </c>
      <c r="X509" s="2">
        <v>1122</v>
      </c>
      <c r="Y509" s="2">
        <v>76812</v>
      </c>
      <c r="Z509" s="25">
        <v>6.2E-2</v>
      </c>
      <c r="AA509" s="12">
        <v>1082.42</v>
      </c>
      <c r="AB509" s="2">
        <v>86327</v>
      </c>
      <c r="AC509" s="25">
        <v>6.3E-2</v>
      </c>
      <c r="AD509" s="12">
        <v>1368.48</v>
      </c>
      <c r="AE509" s="25">
        <v>0.219</v>
      </c>
    </row>
    <row r="510" spans="1:31" x14ac:dyDescent="0.3">
      <c r="A510" t="s">
        <v>1770</v>
      </c>
      <c r="B510" s="2">
        <v>0</v>
      </c>
      <c r="C510" s="25">
        <v>0</v>
      </c>
      <c r="D510" s="2"/>
      <c r="E510" s="2">
        <v>0</v>
      </c>
      <c r="F510" s="25">
        <v>0</v>
      </c>
      <c r="G510" s="12"/>
      <c r="H510" s="2">
        <v>4</v>
      </c>
      <c r="I510" s="25">
        <v>1.8433179723502304E-2</v>
      </c>
      <c r="J510" s="12"/>
      <c r="K510" s="25" t="s">
        <v>2472</v>
      </c>
      <c r="L510" s="2">
        <v>37</v>
      </c>
      <c r="M510" s="25">
        <v>2.9042386185243328E-2</v>
      </c>
      <c r="N510" s="2">
        <v>18.7878787878787</v>
      </c>
      <c r="O510" s="2">
        <v>31</v>
      </c>
      <c r="P510" s="25">
        <v>2.7050610820244327E-2</v>
      </c>
      <c r="Q510" s="12">
        <v>29.090909090909101</v>
      </c>
      <c r="R510" s="2">
        <v>38</v>
      </c>
      <c r="S510" s="25">
        <v>3.1693077564637198E-2</v>
      </c>
      <c r="T510" s="12">
        <v>21.212122000000001</v>
      </c>
      <c r="U510" s="25">
        <v>2.7027027027027029E-2</v>
      </c>
      <c r="V510" s="2">
        <v>25359</v>
      </c>
      <c r="W510" s="25">
        <v>2.3E-2</v>
      </c>
      <c r="X510" s="2">
        <v>683</v>
      </c>
      <c r="Y510" s="2">
        <v>25735</v>
      </c>
      <c r="Z510" s="25">
        <v>2.1000000000000001E-2</v>
      </c>
      <c r="AA510" s="12">
        <v>587.88</v>
      </c>
      <c r="AB510" s="2">
        <v>27500</v>
      </c>
      <c r="AC510" s="25">
        <v>0.02</v>
      </c>
      <c r="AD510" s="12">
        <v>864.85</v>
      </c>
      <c r="AE510" s="25">
        <v>8.4000000000000005E-2</v>
      </c>
    </row>
    <row r="511" spans="1:31" x14ac:dyDescent="0.3">
      <c r="A511" t="s">
        <v>1771</v>
      </c>
      <c r="B511" s="2">
        <v>0</v>
      </c>
      <c r="C511" s="25">
        <v>0</v>
      </c>
      <c r="D511" s="2"/>
      <c r="E511" s="2">
        <v>0</v>
      </c>
      <c r="F511" s="25" t="s">
        <v>2472</v>
      </c>
      <c r="G511" s="12"/>
      <c r="H511" s="2">
        <v>1</v>
      </c>
      <c r="I511" s="25" t="s">
        <v>2472</v>
      </c>
      <c r="J511" s="12"/>
      <c r="K511" s="25" t="s">
        <v>2472</v>
      </c>
      <c r="L511" s="2">
        <v>6</v>
      </c>
      <c r="M511" s="25">
        <v>4.7095761381475663E-3</v>
      </c>
      <c r="N511" s="2">
        <v>7.8787878787878798</v>
      </c>
      <c r="O511" s="2">
        <v>0</v>
      </c>
      <c r="P511" s="25">
        <v>0</v>
      </c>
      <c r="Q511" s="12">
        <v>16.969696969696901</v>
      </c>
      <c r="R511" s="2">
        <v>1</v>
      </c>
      <c r="S511" s="25">
        <v>8.3402835696413675E-4</v>
      </c>
      <c r="T511" s="12">
        <v>2.4242425000000001</v>
      </c>
      <c r="U511" s="25">
        <v>-0.83333333333333337</v>
      </c>
      <c r="V511" s="2">
        <v>4696</v>
      </c>
      <c r="W511" s="25">
        <v>4.0000000000000001E-3</v>
      </c>
      <c r="X511" s="2">
        <v>291</v>
      </c>
      <c r="Y511" s="2">
        <v>5187</v>
      </c>
      <c r="Z511" s="25">
        <v>4.0000000000000001E-3</v>
      </c>
      <c r="AA511" s="12">
        <v>278.18</v>
      </c>
      <c r="AB511" s="2">
        <v>5527</v>
      </c>
      <c r="AC511" s="25">
        <v>4.0000000000000001E-3</v>
      </c>
      <c r="AD511" s="12">
        <v>366.67</v>
      </c>
      <c r="AE511" s="25">
        <v>0.17699999999999999</v>
      </c>
    </row>
    <row r="512" spans="1:31" x14ac:dyDescent="0.3">
      <c r="A512" t="s">
        <v>1772</v>
      </c>
      <c r="B512" s="2">
        <v>0</v>
      </c>
      <c r="C512" s="25">
        <v>0</v>
      </c>
      <c r="D512" s="2"/>
      <c r="E512" s="2">
        <v>0</v>
      </c>
      <c r="F512" s="25" t="s">
        <v>2472</v>
      </c>
      <c r="G512" s="12"/>
      <c r="H512" s="2">
        <v>3</v>
      </c>
      <c r="I512" s="25">
        <v>1.3824884792626729E-2</v>
      </c>
      <c r="J512" s="12"/>
      <c r="K512" s="25" t="s">
        <v>2472</v>
      </c>
      <c r="L512" s="2">
        <v>11</v>
      </c>
      <c r="M512" s="25">
        <v>8.634222919937205E-3</v>
      </c>
      <c r="N512" s="2">
        <v>11.5151515151515</v>
      </c>
      <c r="O512" s="2">
        <v>0</v>
      </c>
      <c r="P512" s="25">
        <v>0</v>
      </c>
      <c r="Q512" s="12">
        <v>16.969696969696901</v>
      </c>
      <c r="R512" s="2">
        <v>16</v>
      </c>
      <c r="S512" s="25">
        <v>1.3344453711426188E-2</v>
      </c>
      <c r="T512" s="12">
        <v>8.4848479999999995</v>
      </c>
      <c r="U512" s="25">
        <v>0.45454545454545453</v>
      </c>
      <c r="V512" s="2">
        <v>3355</v>
      </c>
      <c r="W512" s="25">
        <v>3.0000000000000001E-3</v>
      </c>
      <c r="X512" s="2">
        <v>249</v>
      </c>
      <c r="Y512" s="2">
        <v>3262</v>
      </c>
      <c r="Z512" s="25">
        <v>3.0000000000000001E-3</v>
      </c>
      <c r="AA512" s="12">
        <v>226.06</v>
      </c>
      <c r="AB512" s="2">
        <v>3278</v>
      </c>
      <c r="AC512" s="25">
        <v>2E-3</v>
      </c>
      <c r="AD512" s="12">
        <v>271.52</v>
      </c>
      <c r="AE512" s="25">
        <v>-2.3E-2</v>
      </c>
    </row>
    <row r="513" spans="1:31" x14ac:dyDescent="0.3">
      <c r="A513" t="s">
        <v>1773</v>
      </c>
      <c r="B513" s="2">
        <v>0</v>
      </c>
      <c r="C513" s="25">
        <v>0</v>
      </c>
      <c r="D513" s="2"/>
      <c r="E513" s="2">
        <v>0</v>
      </c>
      <c r="F513" s="25">
        <v>0</v>
      </c>
      <c r="G513" s="12"/>
      <c r="H513" s="2">
        <v>0</v>
      </c>
      <c r="I513" s="25">
        <v>0</v>
      </c>
      <c r="J513" s="12"/>
      <c r="K513" s="25" t="s">
        <v>2472</v>
      </c>
      <c r="L513" s="2">
        <v>20</v>
      </c>
      <c r="M513" s="25">
        <v>1.5698587127158554E-2</v>
      </c>
      <c r="N513" s="2">
        <v>13.3333333333333</v>
      </c>
      <c r="O513" s="2">
        <v>31</v>
      </c>
      <c r="P513" s="25">
        <v>2.7050610820244327E-2</v>
      </c>
      <c r="Q513" s="12">
        <v>29.090909090909101</v>
      </c>
      <c r="R513" s="2">
        <v>21</v>
      </c>
      <c r="S513" s="25">
        <v>1.7514595496246871E-2</v>
      </c>
      <c r="T513" s="12">
        <v>19.393940000000001</v>
      </c>
      <c r="U513" s="25">
        <v>0.05</v>
      </c>
      <c r="V513" s="2">
        <v>17308</v>
      </c>
      <c r="W513" s="25">
        <v>1.4999999999999999E-2</v>
      </c>
      <c r="X513" s="2">
        <v>558</v>
      </c>
      <c r="Y513" s="2">
        <v>17286</v>
      </c>
      <c r="Z513" s="25">
        <v>1.4E-2</v>
      </c>
      <c r="AA513" s="12">
        <v>535.15</v>
      </c>
      <c r="AB513" s="2">
        <v>18695</v>
      </c>
      <c r="AC513" s="25">
        <v>1.4E-2</v>
      </c>
      <c r="AD513" s="12">
        <v>579.39</v>
      </c>
      <c r="AE513" s="25">
        <v>0.08</v>
      </c>
    </row>
    <row r="514" spans="1:31" x14ac:dyDescent="0.3">
      <c r="A514" t="s">
        <v>1774</v>
      </c>
      <c r="B514" s="2">
        <v>0</v>
      </c>
      <c r="C514" s="25" t="s">
        <v>2472</v>
      </c>
      <c r="D514" s="2"/>
      <c r="E514" s="2">
        <v>0</v>
      </c>
      <c r="F514" s="25">
        <v>0</v>
      </c>
      <c r="G514" s="12"/>
      <c r="H514" s="2">
        <v>0</v>
      </c>
      <c r="I514" s="25">
        <v>0</v>
      </c>
      <c r="J514" s="12"/>
      <c r="K514" s="25" t="s">
        <v>2472</v>
      </c>
      <c r="L514" s="2">
        <v>0</v>
      </c>
      <c r="M514" s="25">
        <v>0</v>
      </c>
      <c r="N514" s="2">
        <v>80</v>
      </c>
      <c r="O514" s="2">
        <v>26</v>
      </c>
      <c r="P514" s="25">
        <v>2.2687609075043629E-2</v>
      </c>
      <c r="Q514" s="12">
        <v>16.969696969696901</v>
      </c>
      <c r="R514" s="2">
        <v>9</v>
      </c>
      <c r="S514" s="25">
        <v>7.5062552126772307E-3</v>
      </c>
      <c r="T514" s="12">
        <v>9.0909089999999999</v>
      </c>
      <c r="U514" s="25"/>
      <c r="V514" s="2">
        <v>45434</v>
      </c>
      <c r="W514" s="25">
        <v>0.04</v>
      </c>
      <c r="X514" s="2">
        <v>943</v>
      </c>
      <c r="Y514" s="2">
        <v>51077</v>
      </c>
      <c r="Z514" s="25">
        <v>4.1000000000000002E-2</v>
      </c>
      <c r="AA514" s="12">
        <v>826.06</v>
      </c>
      <c r="AB514" s="2">
        <v>58827</v>
      </c>
      <c r="AC514" s="25">
        <v>4.2999999999999997E-2</v>
      </c>
      <c r="AD514" s="12">
        <v>1122.42</v>
      </c>
      <c r="AE514" s="25">
        <v>0.29499999999999998</v>
      </c>
    </row>
    <row r="515" spans="1:31" x14ac:dyDescent="0.3">
      <c r="A515" t="s">
        <v>1714</v>
      </c>
      <c r="B515" s="2">
        <v>0</v>
      </c>
      <c r="C515" s="25">
        <v>0</v>
      </c>
      <c r="D515" s="2"/>
      <c r="E515" s="2">
        <v>8</v>
      </c>
      <c r="F515" s="25">
        <v>4.9382716049382713E-2</v>
      </c>
      <c r="G515" s="12"/>
      <c r="H515" s="2">
        <v>6</v>
      </c>
      <c r="I515" s="25">
        <v>2.7649769585253472E-2</v>
      </c>
      <c r="J515" s="12"/>
      <c r="K515" s="25" t="s">
        <v>2472</v>
      </c>
      <c r="L515" s="2">
        <v>170</v>
      </c>
      <c r="M515" s="25">
        <v>0.13343799058084774</v>
      </c>
      <c r="N515" s="2">
        <v>47.272727272727202</v>
      </c>
      <c r="O515" s="2">
        <v>154</v>
      </c>
      <c r="P515" s="25">
        <v>0.13438045375218149</v>
      </c>
      <c r="Q515" s="12">
        <v>42.424242424242401</v>
      </c>
      <c r="R515" s="2">
        <v>53</v>
      </c>
      <c r="S515" s="25">
        <v>4.4203502919099247E-2</v>
      </c>
      <c r="T515" s="12">
        <v>21.818182</v>
      </c>
      <c r="U515" s="25">
        <v>-0.68823529411764706</v>
      </c>
      <c r="V515" s="2">
        <v>131457</v>
      </c>
      <c r="W515" s="25">
        <v>0.11700000000000001</v>
      </c>
      <c r="X515" s="2">
        <v>1358</v>
      </c>
      <c r="Y515" s="2">
        <v>145600</v>
      </c>
      <c r="Z515" s="25">
        <v>0.11799999999999999</v>
      </c>
      <c r="AA515" s="12">
        <v>1510.3</v>
      </c>
      <c r="AB515" s="2">
        <v>160867</v>
      </c>
      <c r="AC515" s="25">
        <v>0.11700000000000001</v>
      </c>
      <c r="AD515" s="12">
        <v>1626.67</v>
      </c>
      <c r="AE515" s="25">
        <v>0.224</v>
      </c>
    </row>
    <row r="516" spans="1:31" x14ac:dyDescent="0.3">
      <c r="A516" t="s">
        <v>1770</v>
      </c>
      <c r="B516" s="2">
        <v>0</v>
      </c>
      <c r="C516" s="25">
        <v>0</v>
      </c>
      <c r="D516" s="2"/>
      <c r="E516" s="2">
        <v>8</v>
      </c>
      <c r="F516" s="25">
        <v>4.9382716049382713E-2</v>
      </c>
      <c r="G516" s="12"/>
      <c r="H516" s="2">
        <v>0</v>
      </c>
      <c r="I516" s="25">
        <v>0</v>
      </c>
      <c r="J516" s="12"/>
      <c r="K516" s="25" t="s">
        <v>2472</v>
      </c>
      <c r="L516" s="2">
        <v>63</v>
      </c>
      <c r="M516" s="25">
        <v>4.9450549450549448E-2</v>
      </c>
      <c r="N516" s="2">
        <v>26.060606060605998</v>
      </c>
      <c r="O516" s="2">
        <v>88</v>
      </c>
      <c r="P516" s="25">
        <v>7.6788830715532289E-2</v>
      </c>
      <c r="Q516" s="12">
        <v>32.727272727272698</v>
      </c>
      <c r="R516" s="2">
        <v>22</v>
      </c>
      <c r="S516" s="25">
        <v>1.834862385321101E-2</v>
      </c>
      <c r="T516" s="12">
        <v>14.545455</v>
      </c>
      <c r="U516" s="25">
        <v>-0.65079365079365081</v>
      </c>
      <c r="V516" s="2">
        <v>60530</v>
      </c>
      <c r="W516" s="25">
        <v>5.3999999999999999E-2</v>
      </c>
      <c r="X516" s="2">
        <v>1099</v>
      </c>
      <c r="Y516" s="2">
        <v>61800</v>
      </c>
      <c r="Z516" s="25">
        <v>0.05</v>
      </c>
      <c r="AA516" s="12">
        <v>995.15</v>
      </c>
      <c r="AB516" s="2">
        <v>58094</v>
      </c>
      <c r="AC516" s="25">
        <v>4.2000000000000003E-2</v>
      </c>
      <c r="AD516" s="12">
        <v>952.12</v>
      </c>
      <c r="AE516" s="25">
        <v>-0.04</v>
      </c>
    </row>
    <row r="517" spans="1:31" x14ac:dyDescent="0.3">
      <c r="A517" t="s">
        <v>1771</v>
      </c>
      <c r="B517" s="2">
        <v>0</v>
      </c>
      <c r="C517" s="25">
        <v>0</v>
      </c>
      <c r="D517" s="2"/>
      <c r="E517" s="2">
        <v>0</v>
      </c>
      <c r="F517" s="25">
        <v>0</v>
      </c>
      <c r="G517" s="12"/>
      <c r="H517" s="2">
        <v>0</v>
      </c>
      <c r="I517" s="25" t="s">
        <v>2472</v>
      </c>
      <c r="J517" s="12"/>
      <c r="K517" s="25" t="s">
        <v>2472</v>
      </c>
      <c r="L517" s="2">
        <v>8</v>
      </c>
      <c r="M517" s="25">
        <v>6.2794348508634227E-3</v>
      </c>
      <c r="N517" s="2">
        <v>7.8787878787878798</v>
      </c>
      <c r="O517" s="2">
        <v>11</v>
      </c>
      <c r="P517" s="25">
        <v>9.5986038394415361E-3</v>
      </c>
      <c r="Q517" s="12">
        <v>10.303030303030299</v>
      </c>
      <c r="R517" s="2">
        <v>0</v>
      </c>
      <c r="S517" s="25">
        <v>0</v>
      </c>
      <c r="T517" s="12">
        <v>18.787877999999999</v>
      </c>
      <c r="U517" s="25">
        <v>-1</v>
      </c>
      <c r="V517" s="2">
        <v>8899</v>
      </c>
      <c r="W517" s="25">
        <v>8.0000000000000002E-3</v>
      </c>
      <c r="X517" s="2">
        <v>449</v>
      </c>
      <c r="Y517" s="2">
        <v>9072</v>
      </c>
      <c r="Z517" s="25">
        <v>7.0000000000000001E-3</v>
      </c>
      <c r="AA517" s="12">
        <v>447</v>
      </c>
      <c r="AB517" s="2">
        <v>7387</v>
      </c>
      <c r="AC517" s="25">
        <v>5.0000000000000001E-3</v>
      </c>
      <c r="AD517" s="12">
        <v>375.76</v>
      </c>
      <c r="AE517" s="25">
        <v>-0.17</v>
      </c>
    </row>
    <row r="518" spans="1:31" x14ac:dyDescent="0.3">
      <c r="A518" t="s">
        <v>1772</v>
      </c>
      <c r="B518" s="2">
        <v>0</v>
      </c>
      <c r="C518" s="25">
        <v>0</v>
      </c>
      <c r="D518" s="2"/>
      <c r="E518" s="2">
        <v>0</v>
      </c>
      <c r="F518" s="25">
        <v>0</v>
      </c>
      <c r="G518" s="12"/>
      <c r="H518" s="2">
        <v>0</v>
      </c>
      <c r="I518" s="25" t="s">
        <v>2472</v>
      </c>
      <c r="J518" s="12"/>
      <c r="K518" s="25" t="s">
        <v>2472</v>
      </c>
      <c r="L518" s="2">
        <v>7</v>
      </c>
      <c r="M518" s="25">
        <v>5.4945054945054949E-3</v>
      </c>
      <c r="N518" s="2">
        <v>7.2727272727272698</v>
      </c>
      <c r="O518" s="2">
        <v>12</v>
      </c>
      <c r="P518" s="25">
        <v>1.0471204188481676E-2</v>
      </c>
      <c r="Q518" s="12">
        <v>9.0909090909090899</v>
      </c>
      <c r="R518" s="2">
        <v>0</v>
      </c>
      <c r="S518" s="25">
        <v>0</v>
      </c>
      <c r="T518" s="12">
        <v>18.787877999999999</v>
      </c>
      <c r="U518" s="25">
        <v>-1</v>
      </c>
      <c r="V518" s="2">
        <v>6287</v>
      </c>
      <c r="W518" s="25">
        <v>6.0000000000000001E-3</v>
      </c>
      <c r="X518" s="2">
        <v>338</v>
      </c>
      <c r="Y518" s="2">
        <v>6985</v>
      </c>
      <c r="Z518" s="25">
        <v>6.0000000000000001E-3</v>
      </c>
      <c r="AA518" s="12">
        <v>320.61</v>
      </c>
      <c r="AB518" s="2">
        <v>7085</v>
      </c>
      <c r="AC518" s="25">
        <v>5.0000000000000001E-3</v>
      </c>
      <c r="AD518" s="12">
        <v>399.39</v>
      </c>
      <c r="AE518" s="25">
        <v>0.127</v>
      </c>
    </row>
    <row r="519" spans="1:31" x14ac:dyDescent="0.3">
      <c r="A519" t="s">
        <v>1773</v>
      </c>
      <c r="B519" s="2">
        <v>0</v>
      </c>
      <c r="C519" s="25">
        <v>0</v>
      </c>
      <c r="D519" s="2"/>
      <c r="E519" s="2">
        <v>8</v>
      </c>
      <c r="F519" s="25">
        <v>4.9382716049382713E-2</v>
      </c>
      <c r="G519" s="12"/>
      <c r="H519" s="2">
        <v>0</v>
      </c>
      <c r="I519" s="25">
        <v>0</v>
      </c>
      <c r="J519" s="12"/>
      <c r="K519" s="25" t="s">
        <v>2472</v>
      </c>
      <c r="L519" s="2">
        <v>48</v>
      </c>
      <c r="M519" s="25">
        <v>3.7676609105180531E-2</v>
      </c>
      <c r="N519" s="2">
        <v>23.636363636363601</v>
      </c>
      <c r="O519" s="2">
        <v>65</v>
      </c>
      <c r="P519" s="25">
        <v>5.6719022687609075E-2</v>
      </c>
      <c r="Q519" s="12">
        <v>33.3333333333333</v>
      </c>
      <c r="R519" s="2">
        <v>22</v>
      </c>
      <c r="S519" s="25">
        <v>1.834862385321101E-2</v>
      </c>
      <c r="T519" s="12">
        <v>14.545455</v>
      </c>
      <c r="U519" s="25">
        <v>-0.54166666666666663</v>
      </c>
      <c r="V519" s="2">
        <v>45344</v>
      </c>
      <c r="W519" s="25">
        <v>0.04</v>
      </c>
      <c r="X519" s="2">
        <v>946</v>
      </c>
      <c r="Y519" s="2">
        <v>45743</v>
      </c>
      <c r="Z519" s="25">
        <v>3.6999999999999998E-2</v>
      </c>
      <c r="AA519" s="12">
        <v>825.45</v>
      </c>
      <c r="AB519" s="2">
        <v>43622</v>
      </c>
      <c r="AC519" s="25">
        <v>3.2000000000000001E-2</v>
      </c>
      <c r="AD519" s="12">
        <v>890.3</v>
      </c>
      <c r="AE519" s="25">
        <v>-3.7999999999999999E-2</v>
      </c>
    </row>
    <row r="520" spans="1:31" x14ac:dyDescent="0.3">
      <c r="A520" t="s">
        <v>1774</v>
      </c>
      <c r="B520" s="2">
        <v>0</v>
      </c>
      <c r="C520" s="25">
        <v>0</v>
      </c>
      <c r="D520" s="2"/>
      <c r="E520" s="2">
        <v>0</v>
      </c>
      <c r="F520" s="25">
        <v>0</v>
      </c>
      <c r="G520" s="12"/>
      <c r="H520" s="2">
        <v>6</v>
      </c>
      <c r="I520" s="25">
        <v>2.7649769585253441E-2</v>
      </c>
      <c r="J520" s="12"/>
      <c r="K520" s="25" t="s">
        <v>2472</v>
      </c>
      <c r="L520" s="2">
        <v>107</v>
      </c>
      <c r="M520" s="25">
        <v>8.3987441130298268E-2</v>
      </c>
      <c r="N520" s="2">
        <v>41.212121212121197</v>
      </c>
      <c r="O520" s="2">
        <v>66</v>
      </c>
      <c r="P520" s="25">
        <v>5.7591623036649213E-2</v>
      </c>
      <c r="Q520" s="12">
        <v>21.818181818181799</v>
      </c>
      <c r="R520" s="2">
        <v>31</v>
      </c>
      <c r="S520" s="25">
        <v>2.585487906588824E-2</v>
      </c>
      <c r="T520" s="12">
        <v>16.363636</v>
      </c>
      <c r="U520" s="25">
        <v>-0.71028037383177567</v>
      </c>
      <c r="V520" s="2">
        <v>70927</v>
      </c>
      <c r="W520" s="25">
        <v>6.3E-2</v>
      </c>
      <c r="X520" s="2">
        <v>915</v>
      </c>
      <c r="Y520" s="2">
        <v>83800</v>
      </c>
      <c r="Z520" s="25">
        <v>6.8000000000000005E-2</v>
      </c>
      <c r="AA520" s="12">
        <v>1220.6099999999999</v>
      </c>
      <c r="AB520" s="2">
        <v>102773</v>
      </c>
      <c r="AC520" s="25">
        <v>7.4999999999999997E-2</v>
      </c>
      <c r="AD520" s="12">
        <v>1217.58</v>
      </c>
      <c r="AE520" s="25">
        <v>0.44900000000000001</v>
      </c>
    </row>
    <row r="521" spans="1:31" x14ac:dyDescent="0.3">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c r="AA521" s="16"/>
      <c r="AB521" s="16"/>
      <c r="AC521" s="16"/>
      <c r="AD521" s="16"/>
      <c r="AE521" s="16"/>
    </row>
    <row r="522" spans="1:31" x14ac:dyDescent="0.3">
      <c r="A522" s="103" t="s">
        <v>1779</v>
      </c>
      <c r="B522" s="103"/>
      <c r="C522" s="103"/>
      <c r="D522" s="103"/>
      <c r="E522" s="103"/>
      <c r="F522" s="103"/>
      <c r="G522" s="103"/>
      <c r="H522" s="103"/>
      <c r="I522" s="103"/>
      <c r="J522" s="103"/>
      <c r="K522" s="103"/>
      <c r="L522" s="103"/>
      <c r="M522" s="103"/>
      <c r="N522" s="103"/>
      <c r="O522" s="103"/>
      <c r="P522" s="103"/>
      <c r="Q522" s="103"/>
      <c r="R522" s="103"/>
      <c r="S522" s="103"/>
      <c r="T522" s="103"/>
      <c r="U522" s="103"/>
      <c r="V522" s="103"/>
      <c r="W522" s="103"/>
      <c r="X522" s="103"/>
      <c r="Y522" s="103"/>
      <c r="Z522" s="103"/>
      <c r="AA522" s="103"/>
      <c r="AB522" s="103"/>
      <c r="AC522" s="103"/>
      <c r="AD522" s="103"/>
      <c r="AE522" s="103"/>
    </row>
    <row r="523" spans="1:31" x14ac:dyDescent="0.3">
      <c r="B523" s="188"/>
      <c r="C523" s="188"/>
      <c r="D523" s="188"/>
      <c r="E523" s="188"/>
      <c r="F523" s="188"/>
      <c r="G523" s="188"/>
      <c r="H523" s="188"/>
      <c r="I523" s="188"/>
      <c r="J523" s="188"/>
      <c r="L523" s="188" t="s">
        <v>1649</v>
      </c>
      <c r="M523" s="188"/>
      <c r="N523" s="188" t="s">
        <v>1650</v>
      </c>
      <c r="O523" s="188" t="s">
        <v>1649</v>
      </c>
      <c r="P523" s="188"/>
      <c r="Q523" s="188" t="s">
        <v>1650</v>
      </c>
      <c r="R523" s="188" t="s">
        <v>1649</v>
      </c>
      <c r="S523" s="188"/>
      <c r="T523" s="188" t="s">
        <v>1650</v>
      </c>
      <c r="U523" t="s">
        <v>165</v>
      </c>
      <c r="V523" s="188" t="s">
        <v>1649</v>
      </c>
      <c r="W523" s="188"/>
      <c r="X523" s="188" t="s">
        <v>1650</v>
      </c>
      <c r="Y523" s="188" t="s">
        <v>1649</v>
      </c>
      <c r="Z523" s="188"/>
      <c r="AA523" s="188" t="s">
        <v>1650</v>
      </c>
      <c r="AB523" s="188" t="s">
        <v>1649</v>
      </c>
      <c r="AC523" s="188"/>
      <c r="AD523" s="188" t="s">
        <v>1650</v>
      </c>
      <c r="AE523" t="s">
        <v>165</v>
      </c>
    </row>
    <row r="524" spans="1:31" x14ac:dyDescent="0.3">
      <c r="A524" t="s">
        <v>167</v>
      </c>
      <c r="B524" s="2">
        <v>0</v>
      </c>
      <c r="C524" s="25" t="s">
        <v>2472</v>
      </c>
      <c r="D524" s="2"/>
      <c r="E524" s="2">
        <v>0</v>
      </c>
      <c r="F524" s="25" t="s">
        <v>2472</v>
      </c>
      <c r="G524" s="12"/>
      <c r="H524" s="2">
        <v>11</v>
      </c>
      <c r="I524" s="25" t="s">
        <v>2472</v>
      </c>
      <c r="J524" s="12"/>
      <c r="K524" s="25" t="s">
        <v>2472</v>
      </c>
      <c r="L524" s="2">
        <v>24</v>
      </c>
      <c r="M524" s="25" t="s">
        <v>165</v>
      </c>
      <c r="N524" s="2">
        <v>23.030303030302999</v>
      </c>
      <c r="O524" s="2">
        <v>43</v>
      </c>
      <c r="P524" s="25" t="s">
        <v>165</v>
      </c>
      <c r="Q524" s="12">
        <v>10.303030303030299</v>
      </c>
      <c r="R524" s="2">
        <v>46</v>
      </c>
      <c r="S524" s="25" t="s">
        <v>165</v>
      </c>
      <c r="T524" s="12">
        <v>22.424242</v>
      </c>
      <c r="U524" s="25">
        <v>0.91666666666666663</v>
      </c>
      <c r="V524" s="2">
        <v>30307</v>
      </c>
      <c r="W524" s="25" t="s">
        <v>165</v>
      </c>
      <c r="X524" s="2">
        <v>548</v>
      </c>
      <c r="Y524" s="2">
        <v>31254</v>
      </c>
      <c r="Z524" s="25" t="s">
        <v>165</v>
      </c>
      <c r="AA524" s="12">
        <v>593.33000000000004</v>
      </c>
      <c r="AB524" s="2">
        <v>30901</v>
      </c>
      <c r="AC524" s="25" t="s">
        <v>165</v>
      </c>
      <c r="AD524" s="12">
        <v>630.91</v>
      </c>
      <c r="AE524" s="25">
        <v>0.02</v>
      </c>
    </row>
    <row r="525" spans="1:31" x14ac:dyDescent="0.3">
      <c r="A525" t="s">
        <v>1747</v>
      </c>
      <c r="B525" s="2">
        <v>0</v>
      </c>
      <c r="C525" s="25" t="s">
        <v>2472</v>
      </c>
      <c r="D525" s="2"/>
      <c r="E525" s="2">
        <v>0</v>
      </c>
      <c r="F525" s="25" t="s">
        <v>2472</v>
      </c>
      <c r="G525" s="12"/>
      <c r="H525" s="2">
        <v>0</v>
      </c>
      <c r="I525" s="25" t="s">
        <v>2472</v>
      </c>
      <c r="J525" s="12"/>
      <c r="K525" s="25" t="s">
        <v>2472</v>
      </c>
      <c r="L525" s="2">
        <v>0</v>
      </c>
      <c r="M525" s="25">
        <v>0</v>
      </c>
      <c r="N525" s="2">
        <v>80</v>
      </c>
      <c r="O525" s="2">
        <v>10</v>
      </c>
      <c r="P525" s="25">
        <v>0.23255813953488372</v>
      </c>
      <c r="Q525" s="12">
        <v>7.2727272727272698</v>
      </c>
      <c r="R525" s="2">
        <v>0</v>
      </c>
      <c r="S525" s="25">
        <v>0</v>
      </c>
      <c r="T525" s="12">
        <v>18.787877999999999</v>
      </c>
      <c r="U525" s="25"/>
      <c r="V525" s="2">
        <v>3083</v>
      </c>
      <c r="W525" s="25">
        <v>0.10199999999999999</v>
      </c>
      <c r="X525" s="2">
        <v>280</v>
      </c>
      <c r="Y525" s="2">
        <v>4532</v>
      </c>
      <c r="Z525" s="25">
        <v>0.14499999999999999</v>
      </c>
      <c r="AA525" s="12">
        <v>245.45</v>
      </c>
      <c r="AB525" s="2">
        <v>2702</v>
      </c>
      <c r="AC525" s="25">
        <v>8.6999999999999994E-2</v>
      </c>
      <c r="AD525" s="12">
        <v>222.42</v>
      </c>
      <c r="AE525" s="25">
        <v>-0.124</v>
      </c>
    </row>
    <row r="526" spans="1:31" x14ac:dyDescent="0.3">
      <c r="A526" t="s">
        <v>1711</v>
      </c>
      <c r="B526" s="2">
        <v>0</v>
      </c>
      <c r="C526" s="25" t="s">
        <v>2472</v>
      </c>
      <c r="D526" s="2"/>
      <c r="E526" s="2">
        <v>0</v>
      </c>
      <c r="F526" s="25" t="s">
        <v>2472</v>
      </c>
      <c r="G526" s="12"/>
      <c r="H526" s="2">
        <v>0</v>
      </c>
      <c r="I526" s="25" t="s">
        <v>2472</v>
      </c>
      <c r="J526" s="12"/>
      <c r="K526" s="25" t="s">
        <v>2472</v>
      </c>
      <c r="L526" s="2">
        <v>0</v>
      </c>
      <c r="M526" s="25">
        <v>0</v>
      </c>
      <c r="N526" s="2">
        <v>80</v>
      </c>
      <c r="O526" s="2">
        <v>10</v>
      </c>
      <c r="P526" s="25">
        <v>0.23255813953488372</v>
      </c>
      <c r="Q526" s="12">
        <v>7.2727272727272698</v>
      </c>
      <c r="R526" s="2">
        <v>0</v>
      </c>
      <c r="S526" s="25">
        <v>0</v>
      </c>
      <c r="T526" s="12">
        <v>18.787877999999999</v>
      </c>
      <c r="U526" s="174"/>
      <c r="V526" s="2">
        <v>1415</v>
      </c>
      <c r="W526" s="25">
        <v>4.7E-2</v>
      </c>
      <c r="X526" s="2">
        <v>184</v>
      </c>
      <c r="Y526" s="2">
        <v>2055</v>
      </c>
      <c r="Z526" s="25">
        <v>6.6000000000000003E-2</v>
      </c>
      <c r="AA526" s="12">
        <v>161.82</v>
      </c>
      <c r="AB526" s="2">
        <v>1187</v>
      </c>
      <c r="AC526" s="25">
        <v>3.7999999999999999E-2</v>
      </c>
      <c r="AD526" s="12">
        <v>165.45</v>
      </c>
      <c r="AE526" s="25">
        <v>-0.161</v>
      </c>
    </row>
    <row r="527" spans="1:31" x14ac:dyDescent="0.3">
      <c r="A527" t="s">
        <v>1765</v>
      </c>
      <c r="B527" s="2">
        <v>0</v>
      </c>
      <c r="C527" s="25" t="s">
        <v>2472</v>
      </c>
      <c r="D527" s="2"/>
      <c r="E527" s="2">
        <v>0</v>
      </c>
      <c r="F527" s="25" t="s">
        <v>2472</v>
      </c>
      <c r="G527" s="12"/>
      <c r="H527" s="2">
        <v>0</v>
      </c>
      <c r="I527" s="25" t="s">
        <v>2472</v>
      </c>
      <c r="J527" s="12"/>
      <c r="K527" s="25" t="s">
        <v>2472</v>
      </c>
      <c r="L527" s="2">
        <v>0</v>
      </c>
      <c r="M527" s="25">
        <v>0</v>
      </c>
      <c r="N527" s="2">
        <v>80</v>
      </c>
      <c r="O527" s="2">
        <v>10</v>
      </c>
      <c r="P527" s="25">
        <v>0.23255813953488372</v>
      </c>
      <c r="Q527" s="12">
        <v>7.2727272727272698</v>
      </c>
      <c r="R527" s="2">
        <v>0</v>
      </c>
      <c r="S527" s="25">
        <v>0</v>
      </c>
      <c r="T527" s="12">
        <v>18.787877999999999</v>
      </c>
      <c r="U527" s="174"/>
      <c r="V527" s="2">
        <v>1080</v>
      </c>
      <c r="W527" s="25">
        <v>3.5999999999999997E-2</v>
      </c>
      <c r="X527" s="2">
        <v>151</v>
      </c>
      <c r="Y527" s="2">
        <v>1536</v>
      </c>
      <c r="Z527" s="25">
        <v>4.9000000000000002E-2</v>
      </c>
      <c r="AA527" s="12">
        <v>142.41999999999999</v>
      </c>
      <c r="AB527" s="2">
        <v>795</v>
      </c>
      <c r="AC527" s="25">
        <v>2.5999999999999999E-2</v>
      </c>
      <c r="AD527" s="12">
        <v>135.76</v>
      </c>
      <c r="AE527" s="25">
        <v>-0.26400000000000001</v>
      </c>
    </row>
    <row r="528" spans="1:31" x14ac:dyDescent="0.3">
      <c r="A528" t="s">
        <v>1766</v>
      </c>
      <c r="B528" s="2">
        <v>0</v>
      </c>
      <c r="C528" s="25" t="s">
        <v>2472</v>
      </c>
      <c r="D528" s="2"/>
      <c r="E528" s="2">
        <v>0</v>
      </c>
      <c r="F528" s="25" t="s">
        <v>2472</v>
      </c>
      <c r="G528" s="12"/>
      <c r="H528" s="2">
        <v>0</v>
      </c>
      <c r="I528" s="25" t="s">
        <v>2472</v>
      </c>
      <c r="J528" s="12"/>
      <c r="K528" s="25" t="s">
        <v>2472</v>
      </c>
      <c r="L528" s="2">
        <v>0</v>
      </c>
      <c r="M528" s="25">
        <v>0</v>
      </c>
      <c r="N528" s="2">
        <v>80</v>
      </c>
      <c r="O528" s="2">
        <v>0</v>
      </c>
      <c r="P528" s="25">
        <v>0</v>
      </c>
      <c r="Q528" s="12">
        <v>16.969696969696901</v>
      </c>
      <c r="R528" s="2">
        <v>0</v>
      </c>
      <c r="S528" s="25">
        <v>0</v>
      </c>
      <c r="T528" s="12">
        <v>18.787877999999999</v>
      </c>
      <c r="V528" s="2">
        <v>156</v>
      </c>
      <c r="W528" s="25">
        <v>5.0000000000000001E-3</v>
      </c>
      <c r="X528" s="2">
        <v>62</v>
      </c>
      <c r="Y528" s="2">
        <v>193</v>
      </c>
      <c r="Z528" s="25">
        <v>6.0000000000000001E-3</v>
      </c>
      <c r="AA528" s="12">
        <v>54.55</v>
      </c>
      <c r="AB528" s="2">
        <v>74</v>
      </c>
      <c r="AC528" s="25">
        <v>2E-3</v>
      </c>
      <c r="AD528" s="12">
        <v>38.79</v>
      </c>
      <c r="AE528" s="25">
        <v>-0.52600000000000002</v>
      </c>
    </row>
    <row r="529" spans="1:31" x14ac:dyDescent="0.3">
      <c r="A529" t="s">
        <v>1767</v>
      </c>
      <c r="B529" s="2">
        <v>0</v>
      </c>
      <c r="C529" s="25" t="s">
        <v>2472</v>
      </c>
      <c r="D529" s="2"/>
      <c r="E529" s="2">
        <v>0</v>
      </c>
      <c r="F529" s="25" t="s">
        <v>2472</v>
      </c>
      <c r="G529" s="12"/>
      <c r="H529" s="2">
        <v>0</v>
      </c>
      <c r="I529" s="25" t="s">
        <v>2472</v>
      </c>
      <c r="J529" s="12"/>
      <c r="K529" s="25" t="s">
        <v>2472</v>
      </c>
      <c r="L529" s="2">
        <v>0</v>
      </c>
      <c r="M529" s="25">
        <v>0</v>
      </c>
      <c r="N529" s="2">
        <v>80</v>
      </c>
      <c r="O529" s="2">
        <v>10</v>
      </c>
      <c r="P529" s="25">
        <v>0.23255813953488372</v>
      </c>
      <c r="Q529" s="12">
        <v>7.2727272727272698</v>
      </c>
      <c r="R529" s="2">
        <v>0</v>
      </c>
      <c r="S529" s="25">
        <v>0</v>
      </c>
      <c r="T529" s="12">
        <v>18.787877999999999</v>
      </c>
      <c r="V529" s="2">
        <v>491</v>
      </c>
      <c r="W529" s="25">
        <v>1.6E-2</v>
      </c>
      <c r="X529" s="2">
        <v>93</v>
      </c>
      <c r="Y529" s="2">
        <v>530</v>
      </c>
      <c r="Z529" s="25">
        <v>1.7000000000000001E-2</v>
      </c>
      <c r="AA529" s="12">
        <v>82.42</v>
      </c>
      <c r="AB529" s="2">
        <v>284</v>
      </c>
      <c r="AC529" s="25">
        <v>8.9999999999999993E-3</v>
      </c>
      <c r="AD529" s="12">
        <v>92.12</v>
      </c>
      <c r="AE529" s="25">
        <v>-0.42199999999999999</v>
      </c>
    </row>
    <row r="530" spans="1:31" x14ac:dyDescent="0.3">
      <c r="A530" t="s">
        <v>1768</v>
      </c>
      <c r="B530" s="2">
        <v>0</v>
      </c>
      <c r="C530" s="25" t="s">
        <v>2472</v>
      </c>
      <c r="D530" s="2"/>
      <c r="E530" s="2">
        <v>0</v>
      </c>
      <c r="F530" s="25" t="s">
        <v>2472</v>
      </c>
      <c r="G530" s="12"/>
      <c r="H530" s="2">
        <v>0</v>
      </c>
      <c r="I530" s="25" t="s">
        <v>2472</v>
      </c>
      <c r="J530" s="12"/>
      <c r="K530" s="25" t="s">
        <v>2472</v>
      </c>
      <c r="L530" s="2">
        <v>0</v>
      </c>
      <c r="M530" s="25">
        <v>0</v>
      </c>
      <c r="N530" s="2">
        <v>80</v>
      </c>
      <c r="O530" s="2">
        <v>0</v>
      </c>
      <c r="P530" s="25">
        <v>0</v>
      </c>
      <c r="Q530" s="12">
        <v>16.969696969696901</v>
      </c>
      <c r="R530" s="2">
        <v>0</v>
      </c>
      <c r="S530" s="25">
        <v>0</v>
      </c>
      <c r="T530" s="12">
        <v>18.787877999999999</v>
      </c>
      <c r="U530" s="174"/>
      <c r="V530" s="2">
        <v>433</v>
      </c>
      <c r="W530" s="25">
        <v>1.4E-2</v>
      </c>
      <c r="X530" s="2">
        <v>105</v>
      </c>
      <c r="Y530" s="2">
        <v>813</v>
      </c>
      <c r="Z530" s="25">
        <v>2.5999999999999999E-2</v>
      </c>
      <c r="AA530" s="12">
        <v>129.09</v>
      </c>
      <c r="AB530" s="2">
        <v>437</v>
      </c>
      <c r="AC530" s="25">
        <v>1.4E-2</v>
      </c>
      <c r="AD530" s="12">
        <v>90.91</v>
      </c>
      <c r="AE530" s="25">
        <v>8.9999999999999993E-3</v>
      </c>
    </row>
    <row r="531" spans="1:31" x14ac:dyDescent="0.3">
      <c r="A531" t="s">
        <v>1769</v>
      </c>
      <c r="B531" s="2">
        <v>0</v>
      </c>
      <c r="C531" s="25" t="s">
        <v>2472</v>
      </c>
      <c r="D531" s="2"/>
      <c r="E531" s="2">
        <v>0</v>
      </c>
      <c r="F531" s="25" t="s">
        <v>2472</v>
      </c>
      <c r="G531" s="12"/>
      <c r="H531" s="2">
        <v>0</v>
      </c>
      <c r="I531" s="25" t="s">
        <v>2472</v>
      </c>
      <c r="J531" s="12"/>
      <c r="K531" s="25" t="s">
        <v>2472</v>
      </c>
      <c r="L531" s="2">
        <v>0</v>
      </c>
      <c r="M531" s="25">
        <v>0</v>
      </c>
      <c r="N531" s="2">
        <v>80</v>
      </c>
      <c r="O531" s="2">
        <v>0</v>
      </c>
      <c r="P531" s="25">
        <v>0</v>
      </c>
      <c r="Q531" s="12">
        <v>16.969696969696901</v>
      </c>
      <c r="R531" s="2">
        <v>0</v>
      </c>
      <c r="S531" s="25">
        <v>0</v>
      </c>
      <c r="T531" s="12">
        <v>18.787877999999999</v>
      </c>
      <c r="V531" s="2">
        <v>335</v>
      </c>
      <c r="W531" s="25">
        <v>1.0999999999999999E-2</v>
      </c>
      <c r="X531" s="2">
        <v>88</v>
      </c>
      <c r="Y531" s="2">
        <v>519</v>
      </c>
      <c r="Z531" s="25">
        <v>1.7000000000000001E-2</v>
      </c>
      <c r="AA531" s="12">
        <v>94.55</v>
      </c>
      <c r="AB531" s="2">
        <v>392</v>
      </c>
      <c r="AC531" s="25">
        <v>1.2999999999999999E-2</v>
      </c>
      <c r="AD531" s="12">
        <v>96.36</v>
      </c>
      <c r="AE531" s="25">
        <v>0.17</v>
      </c>
    </row>
    <row r="532" spans="1:31" x14ac:dyDescent="0.3">
      <c r="A532" t="s">
        <v>1712</v>
      </c>
      <c r="B532" s="2">
        <v>0</v>
      </c>
      <c r="C532" s="25" t="s">
        <v>2472</v>
      </c>
      <c r="D532" s="2"/>
      <c r="E532" s="2">
        <v>0</v>
      </c>
      <c r="F532" s="25" t="s">
        <v>2472</v>
      </c>
      <c r="G532" s="12"/>
      <c r="H532" s="2">
        <v>0</v>
      </c>
      <c r="I532" s="25" t="s">
        <v>2472</v>
      </c>
      <c r="J532" s="12"/>
      <c r="K532" s="25" t="s">
        <v>2472</v>
      </c>
      <c r="L532" s="2">
        <v>0</v>
      </c>
      <c r="M532" s="25">
        <v>0</v>
      </c>
      <c r="N532" s="2">
        <v>80</v>
      </c>
      <c r="O532" s="2">
        <v>0</v>
      </c>
      <c r="P532" s="25">
        <v>0</v>
      </c>
      <c r="Q532" s="12">
        <v>16.969696969696901</v>
      </c>
      <c r="R532" s="2">
        <v>0</v>
      </c>
      <c r="S532" s="25">
        <v>0</v>
      </c>
      <c r="T532" s="12">
        <v>18.787877999999999</v>
      </c>
      <c r="U532" s="25"/>
      <c r="V532" s="2">
        <v>1668</v>
      </c>
      <c r="W532" s="25">
        <v>5.5E-2</v>
      </c>
      <c r="X532" s="2">
        <v>189</v>
      </c>
      <c r="Y532" s="2">
        <v>2477</v>
      </c>
      <c r="Z532" s="25">
        <v>7.9000000000000001E-2</v>
      </c>
      <c r="AA532" s="12">
        <v>188.48</v>
      </c>
      <c r="AB532" s="2">
        <v>1515</v>
      </c>
      <c r="AC532" s="25">
        <v>4.9000000000000002E-2</v>
      </c>
      <c r="AD532" s="12">
        <v>164.24</v>
      </c>
      <c r="AE532" s="25">
        <v>-9.1999999999999998E-2</v>
      </c>
    </row>
    <row r="533" spans="1:31" x14ac:dyDescent="0.3">
      <c r="A533" t="s">
        <v>1713</v>
      </c>
      <c r="B533" s="2">
        <v>0</v>
      </c>
      <c r="C533" s="25" t="s">
        <v>2472</v>
      </c>
      <c r="D533" s="2"/>
      <c r="E533" s="2">
        <v>0</v>
      </c>
      <c r="F533" s="25" t="s">
        <v>2472</v>
      </c>
      <c r="G533" s="12"/>
      <c r="H533" s="2">
        <v>0</v>
      </c>
      <c r="I533" s="25" t="s">
        <v>2472</v>
      </c>
      <c r="J533" s="12"/>
      <c r="K533" s="25" t="s">
        <v>2472</v>
      </c>
      <c r="L533" s="2">
        <v>0</v>
      </c>
      <c r="M533" s="25">
        <v>0</v>
      </c>
      <c r="N533" s="2">
        <v>80</v>
      </c>
      <c r="O533" s="2">
        <v>0</v>
      </c>
      <c r="P533" s="25">
        <v>0</v>
      </c>
      <c r="Q533" s="12">
        <v>16.969696969696901</v>
      </c>
      <c r="R533" s="2">
        <v>0</v>
      </c>
      <c r="S533" s="25">
        <v>0</v>
      </c>
      <c r="T533" s="12">
        <v>18.787877999999999</v>
      </c>
      <c r="V533" s="2">
        <v>428</v>
      </c>
      <c r="W533" s="25">
        <v>1.4E-2</v>
      </c>
      <c r="X533" s="2">
        <v>102</v>
      </c>
      <c r="Y533" s="2">
        <v>489</v>
      </c>
      <c r="Z533" s="25">
        <v>1.6E-2</v>
      </c>
      <c r="AA533" s="12">
        <v>83.64</v>
      </c>
      <c r="AB533" s="2">
        <v>330</v>
      </c>
      <c r="AC533" s="25">
        <v>1.0999999999999999E-2</v>
      </c>
      <c r="AD533" s="12">
        <v>76.97</v>
      </c>
      <c r="AE533" s="25">
        <v>-0.22900000000000001</v>
      </c>
    </row>
    <row r="534" spans="1:31" x14ac:dyDescent="0.3">
      <c r="A534" t="s">
        <v>1770</v>
      </c>
      <c r="B534" s="2">
        <v>0</v>
      </c>
      <c r="C534" s="25" t="s">
        <v>2472</v>
      </c>
      <c r="D534" s="2"/>
      <c r="E534" s="2">
        <v>0</v>
      </c>
      <c r="F534" s="25" t="s">
        <v>2472</v>
      </c>
      <c r="G534" s="12"/>
      <c r="H534" s="2">
        <v>0</v>
      </c>
      <c r="I534" s="25" t="s">
        <v>2472</v>
      </c>
      <c r="J534" s="12"/>
      <c r="K534" s="25" t="s">
        <v>2472</v>
      </c>
      <c r="L534" s="2">
        <v>0</v>
      </c>
      <c r="M534" s="25">
        <v>0</v>
      </c>
      <c r="N534" s="2">
        <v>80</v>
      </c>
      <c r="O534" s="2">
        <v>0</v>
      </c>
      <c r="P534" s="25">
        <v>0</v>
      </c>
      <c r="Q534" s="12">
        <v>16.969696969696901</v>
      </c>
      <c r="R534" s="2">
        <v>0</v>
      </c>
      <c r="S534" s="25">
        <v>0</v>
      </c>
      <c r="T534" s="12">
        <v>18.787877999999999</v>
      </c>
      <c r="V534" s="2">
        <v>192</v>
      </c>
      <c r="W534" s="25">
        <v>6.0000000000000001E-3</v>
      </c>
      <c r="X534" s="2">
        <v>59</v>
      </c>
      <c r="Y534" s="2">
        <v>401</v>
      </c>
      <c r="Z534" s="25">
        <v>1.2999999999999999E-2</v>
      </c>
      <c r="AA534" s="12">
        <v>83.03</v>
      </c>
      <c r="AB534" s="2">
        <v>251</v>
      </c>
      <c r="AC534" s="25">
        <v>8.0000000000000002E-3</v>
      </c>
      <c r="AD534" s="12">
        <v>75.150000000000006</v>
      </c>
      <c r="AE534" s="25">
        <v>0.307</v>
      </c>
    </row>
    <row r="535" spans="1:31" x14ac:dyDescent="0.3">
      <c r="A535" t="s">
        <v>1771</v>
      </c>
      <c r="B535" s="2">
        <v>0</v>
      </c>
      <c r="C535" s="25" t="s">
        <v>2472</v>
      </c>
      <c r="D535" s="2"/>
      <c r="E535" s="2">
        <v>0</v>
      </c>
      <c r="F535" s="25" t="s">
        <v>2472</v>
      </c>
      <c r="G535" s="12"/>
      <c r="H535" s="2">
        <v>0</v>
      </c>
      <c r="I535" s="25" t="s">
        <v>2472</v>
      </c>
      <c r="J535" s="12"/>
      <c r="K535" s="25" t="s">
        <v>2472</v>
      </c>
      <c r="L535" s="2">
        <v>0</v>
      </c>
      <c r="M535" s="25">
        <v>0</v>
      </c>
      <c r="N535" s="2">
        <v>80</v>
      </c>
      <c r="O535" s="2">
        <v>0</v>
      </c>
      <c r="P535" s="25">
        <v>0</v>
      </c>
      <c r="Q535" s="12">
        <v>16.969696969696901</v>
      </c>
      <c r="R535" s="2">
        <v>0</v>
      </c>
      <c r="S535" s="25">
        <v>0</v>
      </c>
      <c r="T535" s="12">
        <v>18.787877999999999</v>
      </c>
      <c r="V535" s="2">
        <v>41</v>
      </c>
      <c r="W535" s="25">
        <v>1E-3</v>
      </c>
      <c r="X535" s="2">
        <v>24</v>
      </c>
      <c r="Y535" s="2">
        <v>107</v>
      </c>
      <c r="Z535" s="25">
        <v>3.0000000000000001E-3</v>
      </c>
      <c r="AA535" s="12">
        <v>40.61</v>
      </c>
      <c r="AB535" s="2">
        <v>79</v>
      </c>
      <c r="AC535" s="25">
        <v>3.0000000000000001E-3</v>
      </c>
      <c r="AD535" s="12">
        <v>52.73</v>
      </c>
      <c r="AE535" s="25">
        <v>0.92700000000000005</v>
      </c>
    </row>
    <row r="536" spans="1:31" x14ac:dyDescent="0.3">
      <c r="A536" t="s">
        <v>1772</v>
      </c>
      <c r="B536" s="2">
        <v>0</v>
      </c>
      <c r="C536" s="25" t="s">
        <v>2472</v>
      </c>
      <c r="D536" s="2"/>
      <c r="E536" s="2">
        <v>0</v>
      </c>
      <c r="F536" s="25" t="s">
        <v>2472</v>
      </c>
      <c r="G536" s="12"/>
      <c r="H536" s="2">
        <v>0</v>
      </c>
      <c r="I536" s="25" t="s">
        <v>2472</v>
      </c>
      <c r="J536" s="12"/>
      <c r="K536" s="25" t="s">
        <v>2472</v>
      </c>
      <c r="L536" s="2">
        <v>0</v>
      </c>
      <c r="M536" s="25">
        <v>0</v>
      </c>
      <c r="N536" s="2">
        <v>80</v>
      </c>
      <c r="O536" s="2">
        <v>0</v>
      </c>
      <c r="P536" s="25">
        <v>0</v>
      </c>
      <c r="Q536" s="12">
        <v>16.969696969696901</v>
      </c>
      <c r="R536" s="2">
        <v>0</v>
      </c>
      <c r="S536" s="25">
        <v>0</v>
      </c>
      <c r="T536" s="12">
        <v>18.787877999999999</v>
      </c>
      <c r="V536" s="2">
        <v>58</v>
      </c>
      <c r="W536" s="25">
        <v>2E-3</v>
      </c>
      <c r="X536" s="2">
        <v>38</v>
      </c>
      <c r="Y536" s="2">
        <v>49</v>
      </c>
      <c r="Z536" s="25">
        <v>2E-3</v>
      </c>
      <c r="AA536" s="12">
        <v>33.33</v>
      </c>
      <c r="AB536" s="2">
        <v>35</v>
      </c>
      <c r="AC536" s="25">
        <v>1E-3</v>
      </c>
      <c r="AD536" s="12">
        <v>22.42</v>
      </c>
      <c r="AE536" s="25">
        <v>-0.39700000000000002</v>
      </c>
    </row>
    <row r="537" spans="1:31" x14ac:dyDescent="0.3">
      <c r="A537" t="s">
        <v>1773</v>
      </c>
      <c r="B537" s="2">
        <v>0</v>
      </c>
      <c r="C537" s="25" t="s">
        <v>2472</v>
      </c>
      <c r="D537" s="2"/>
      <c r="E537" s="2">
        <v>0</v>
      </c>
      <c r="F537" s="25" t="s">
        <v>2472</v>
      </c>
      <c r="G537" s="12"/>
      <c r="H537" s="2">
        <v>0</v>
      </c>
      <c r="I537" s="25" t="s">
        <v>2472</v>
      </c>
      <c r="J537" s="12"/>
      <c r="K537" s="25" t="s">
        <v>2472</v>
      </c>
      <c r="L537" s="2">
        <v>0</v>
      </c>
      <c r="M537" s="25">
        <v>0</v>
      </c>
      <c r="N537" s="2">
        <v>80</v>
      </c>
      <c r="O537" s="2">
        <v>0</v>
      </c>
      <c r="P537" s="25">
        <v>0</v>
      </c>
      <c r="Q537" s="12">
        <v>16.969696969696901</v>
      </c>
      <c r="R537" s="2">
        <v>0</v>
      </c>
      <c r="S537" s="25">
        <v>0</v>
      </c>
      <c r="T537" s="12">
        <v>18.787877999999999</v>
      </c>
      <c r="V537" s="2">
        <v>93</v>
      </c>
      <c r="W537" s="25">
        <v>3.0000000000000001E-3</v>
      </c>
      <c r="X537" s="2">
        <v>40</v>
      </c>
      <c r="Y537" s="2">
        <v>245</v>
      </c>
      <c r="Z537" s="25">
        <v>8.0000000000000002E-3</v>
      </c>
      <c r="AA537" s="12">
        <v>70.91</v>
      </c>
      <c r="AB537" s="2">
        <v>137</v>
      </c>
      <c r="AC537" s="25">
        <v>4.0000000000000001E-3</v>
      </c>
      <c r="AD537" s="12">
        <v>56.97</v>
      </c>
      <c r="AE537" s="25">
        <v>0.47299999999999998</v>
      </c>
    </row>
    <row r="538" spans="1:31" x14ac:dyDescent="0.3">
      <c r="A538" t="s">
        <v>1774</v>
      </c>
      <c r="B538" s="2">
        <v>0</v>
      </c>
      <c r="C538" s="25" t="s">
        <v>2472</v>
      </c>
      <c r="D538" s="2"/>
      <c r="E538" s="2">
        <v>0</v>
      </c>
      <c r="F538" s="25" t="s">
        <v>2472</v>
      </c>
      <c r="G538" s="12"/>
      <c r="H538" s="2">
        <v>0</v>
      </c>
      <c r="I538" s="25" t="s">
        <v>2472</v>
      </c>
      <c r="J538" s="12"/>
      <c r="K538" s="25" t="s">
        <v>2472</v>
      </c>
      <c r="L538" s="2">
        <v>0</v>
      </c>
      <c r="M538" s="25">
        <v>0</v>
      </c>
      <c r="N538" s="2">
        <v>80</v>
      </c>
      <c r="O538" s="2">
        <v>0</v>
      </c>
      <c r="P538" s="25">
        <v>0</v>
      </c>
      <c r="Q538" s="12">
        <v>16.969696969696901</v>
      </c>
      <c r="R538" s="2">
        <v>0</v>
      </c>
      <c r="S538" s="25">
        <v>0</v>
      </c>
      <c r="T538" s="12">
        <v>18.787877999999999</v>
      </c>
      <c r="V538" s="2">
        <v>236</v>
      </c>
      <c r="W538" s="25">
        <v>8.0000000000000002E-3</v>
      </c>
      <c r="X538" s="2">
        <v>84</v>
      </c>
      <c r="Y538" s="2">
        <v>88</v>
      </c>
      <c r="Z538" s="25">
        <v>3.0000000000000001E-3</v>
      </c>
      <c r="AA538" s="12">
        <v>40</v>
      </c>
      <c r="AB538" s="2">
        <v>79</v>
      </c>
      <c r="AC538" s="25">
        <v>3.0000000000000001E-3</v>
      </c>
      <c r="AD538" s="12">
        <v>32.119999999999997</v>
      </c>
      <c r="AE538" s="25">
        <v>-0.66500000000000004</v>
      </c>
    </row>
    <row r="539" spans="1:31" x14ac:dyDescent="0.3">
      <c r="A539" t="s">
        <v>1714</v>
      </c>
      <c r="B539" s="2">
        <v>0</v>
      </c>
      <c r="C539" s="25" t="s">
        <v>2472</v>
      </c>
      <c r="D539" s="2"/>
      <c r="E539" s="2">
        <v>0</v>
      </c>
      <c r="F539" s="25" t="s">
        <v>2472</v>
      </c>
      <c r="G539" s="12"/>
      <c r="H539" s="2">
        <v>0</v>
      </c>
      <c r="I539" s="25" t="s">
        <v>2472</v>
      </c>
      <c r="J539" s="12"/>
      <c r="K539" s="25" t="s">
        <v>2472</v>
      </c>
      <c r="L539" s="2">
        <v>0</v>
      </c>
      <c r="M539" s="25">
        <v>0</v>
      </c>
      <c r="N539" s="2">
        <v>80</v>
      </c>
      <c r="O539" s="2">
        <v>0</v>
      </c>
      <c r="P539" s="25">
        <v>0</v>
      </c>
      <c r="Q539" s="12">
        <v>16.969696969696901</v>
      </c>
      <c r="R539" s="2">
        <v>0</v>
      </c>
      <c r="S539" s="25">
        <v>0</v>
      </c>
      <c r="T539" s="12">
        <v>18.787877999999999</v>
      </c>
      <c r="U539" s="25"/>
      <c r="V539" s="2">
        <v>1240</v>
      </c>
      <c r="W539" s="25">
        <v>4.1000000000000002E-2</v>
      </c>
      <c r="X539" s="2">
        <v>158</v>
      </c>
      <c r="Y539" s="2">
        <v>1988</v>
      </c>
      <c r="Z539" s="25">
        <v>6.4000000000000001E-2</v>
      </c>
      <c r="AA539" s="12">
        <v>187.27</v>
      </c>
      <c r="AB539" s="2">
        <v>1185</v>
      </c>
      <c r="AC539" s="25">
        <v>3.7999999999999999E-2</v>
      </c>
      <c r="AD539" s="12">
        <v>142.41999999999999</v>
      </c>
      <c r="AE539" s="25">
        <v>-4.3999999999999997E-2</v>
      </c>
    </row>
    <row r="540" spans="1:31" x14ac:dyDescent="0.3">
      <c r="A540" t="s">
        <v>1770</v>
      </c>
      <c r="B540" s="2">
        <v>0</v>
      </c>
      <c r="C540" s="25" t="s">
        <v>2472</v>
      </c>
      <c r="D540" s="2"/>
      <c r="E540" s="2">
        <v>0</v>
      </c>
      <c r="F540" s="25" t="s">
        <v>2472</v>
      </c>
      <c r="G540" s="12"/>
      <c r="H540" s="2">
        <v>0</v>
      </c>
      <c r="I540" s="25" t="s">
        <v>2472</v>
      </c>
      <c r="J540" s="12"/>
      <c r="K540" s="25" t="s">
        <v>2472</v>
      </c>
      <c r="L540" s="2">
        <v>0</v>
      </c>
      <c r="M540" s="25">
        <v>0</v>
      </c>
      <c r="N540" s="2">
        <v>80</v>
      </c>
      <c r="O540" s="2">
        <v>0</v>
      </c>
      <c r="P540" s="25">
        <v>0</v>
      </c>
      <c r="Q540" s="12">
        <v>16.969696969696901</v>
      </c>
      <c r="R540" s="2">
        <v>0</v>
      </c>
      <c r="S540" s="25">
        <v>0</v>
      </c>
      <c r="T540" s="12">
        <v>18.787877999999999</v>
      </c>
      <c r="U540" s="25"/>
      <c r="V540" s="2">
        <v>1088</v>
      </c>
      <c r="W540" s="25">
        <v>3.5999999999999997E-2</v>
      </c>
      <c r="X540" s="2">
        <v>155</v>
      </c>
      <c r="Y540" s="2">
        <v>1778</v>
      </c>
      <c r="Z540" s="25">
        <v>5.7000000000000002E-2</v>
      </c>
      <c r="AA540" s="12">
        <v>183.03</v>
      </c>
      <c r="AB540" s="2">
        <v>1022</v>
      </c>
      <c r="AC540" s="25">
        <v>3.3000000000000002E-2</v>
      </c>
      <c r="AD540" s="12">
        <v>134.55000000000001</v>
      </c>
      <c r="AE540" s="25">
        <v>-6.0999999999999999E-2</v>
      </c>
    </row>
    <row r="541" spans="1:31" x14ac:dyDescent="0.3">
      <c r="A541" t="s">
        <v>1771</v>
      </c>
      <c r="B541" s="2">
        <v>0</v>
      </c>
      <c r="C541" s="25" t="s">
        <v>2472</v>
      </c>
      <c r="D541" s="2"/>
      <c r="E541" s="2">
        <v>0</v>
      </c>
      <c r="F541" s="25" t="s">
        <v>2472</v>
      </c>
      <c r="G541" s="12"/>
      <c r="H541" s="2">
        <v>0</v>
      </c>
      <c r="I541" s="25" t="s">
        <v>2472</v>
      </c>
      <c r="J541" s="12"/>
      <c r="K541" s="25" t="s">
        <v>2472</v>
      </c>
      <c r="L541" s="2">
        <v>0</v>
      </c>
      <c r="M541" s="25">
        <v>0</v>
      </c>
      <c r="N541" s="2">
        <v>80</v>
      </c>
      <c r="O541" s="2">
        <v>0</v>
      </c>
      <c r="P541" s="25">
        <v>0</v>
      </c>
      <c r="Q541" s="12">
        <v>16.969696969696901</v>
      </c>
      <c r="R541" s="2">
        <v>0</v>
      </c>
      <c r="S541" s="25">
        <v>0</v>
      </c>
      <c r="T541" s="12">
        <v>18.787877999999999</v>
      </c>
      <c r="V541" s="2">
        <v>181</v>
      </c>
      <c r="W541" s="25">
        <v>6.0000000000000001E-3</v>
      </c>
      <c r="X541" s="2">
        <v>70</v>
      </c>
      <c r="Y541" s="2">
        <v>287</v>
      </c>
      <c r="Z541" s="25">
        <v>8.9999999999999993E-3</v>
      </c>
      <c r="AA541" s="12">
        <v>83.64</v>
      </c>
      <c r="AB541" s="2">
        <v>212</v>
      </c>
      <c r="AC541" s="25">
        <v>7.0000000000000001E-3</v>
      </c>
      <c r="AD541" s="12">
        <v>72.12</v>
      </c>
      <c r="AE541" s="25">
        <v>0.17100000000000001</v>
      </c>
    </row>
    <row r="542" spans="1:31" x14ac:dyDescent="0.3">
      <c r="A542" t="s">
        <v>1772</v>
      </c>
      <c r="B542" s="2">
        <v>0</v>
      </c>
      <c r="C542" s="25" t="s">
        <v>2472</v>
      </c>
      <c r="D542" s="2"/>
      <c r="E542" s="2">
        <v>0</v>
      </c>
      <c r="F542" s="25" t="s">
        <v>2472</v>
      </c>
      <c r="G542" s="12"/>
      <c r="H542" s="2">
        <v>0</v>
      </c>
      <c r="I542" s="25" t="s">
        <v>2472</v>
      </c>
      <c r="J542" s="12"/>
      <c r="K542" s="25" t="s">
        <v>2472</v>
      </c>
      <c r="L542" s="2">
        <v>0</v>
      </c>
      <c r="M542" s="25">
        <v>0</v>
      </c>
      <c r="N542" s="2">
        <v>80</v>
      </c>
      <c r="O542" s="2">
        <v>0</v>
      </c>
      <c r="P542" s="25">
        <v>0</v>
      </c>
      <c r="Q542" s="12">
        <v>16.969696969696901</v>
      </c>
      <c r="R542" s="2">
        <v>0</v>
      </c>
      <c r="S542" s="25">
        <v>0</v>
      </c>
      <c r="T542" s="12">
        <v>18.787877999999999</v>
      </c>
      <c r="V542" s="2">
        <v>223</v>
      </c>
      <c r="W542" s="25">
        <v>7.0000000000000001E-3</v>
      </c>
      <c r="X542" s="2">
        <v>65</v>
      </c>
      <c r="Y542" s="2">
        <v>482</v>
      </c>
      <c r="Z542" s="25">
        <v>1.4999999999999999E-2</v>
      </c>
      <c r="AA542" s="12">
        <v>93.33</v>
      </c>
      <c r="AB542" s="2">
        <v>246</v>
      </c>
      <c r="AC542" s="25">
        <v>8.0000000000000002E-3</v>
      </c>
      <c r="AD542" s="12">
        <v>70.91</v>
      </c>
      <c r="AE542" s="25">
        <v>0.10299999999999999</v>
      </c>
    </row>
    <row r="543" spans="1:31" x14ac:dyDescent="0.3">
      <c r="A543" t="s">
        <v>1773</v>
      </c>
      <c r="B543" s="2">
        <v>0</v>
      </c>
      <c r="C543" s="25" t="s">
        <v>2472</v>
      </c>
      <c r="D543" s="2"/>
      <c r="E543" s="2">
        <v>0</v>
      </c>
      <c r="F543" s="25" t="s">
        <v>2472</v>
      </c>
      <c r="G543" s="12"/>
      <c r="H543" s="2">
        <v>0</v>
      </c>
      <c r="I543" s="25" t="s">
        <v>2472</v>
      </c>
      <c r="J543" s="12"/>
      <c r="K543" s="25" t="s">
        <v>2472</v>
      </c>
      <c r="L543" s="2">
        <v>0</v>
      </c>
      <c r="M543" s="25">
        <v>0</v>
      </c>
      <c r="N543" s="2">
        <v>80</v>
      </c>
      <c r="O543" s="2">
        <v>0</v>
      </c>
      <c r="P543" s="25">
        <v>0</v>
      </c>
      <c r="Q543" s="12">
        <v>16.969696969696901</v>
      </c>
      <c r="R543" s="2">
        <v>0</v>
      </c>
      <c r="S543" s="25">
        <v>0</v>
      </c>
      <c r="T543" s="12">
        <v>18.787877999999999</v>
      </c>
      <c r="U543" s="25"/>
      <c r="V543" s="2">
        <v>684</v>
      </c>
      <c r="W543" s="25">
        <v>2.3E-2</v>
      </c>
      <c r="X543" s="2">
        <v>118</v>
      </c>
      <c r="Y543" s="2">
        <v>1009</v>
      </c>
      <c r="Z543" s="25">
        <v>3.2000000000000001E-2</v>
      </c>
      <c r="AA543" s="12">
        <v>142.41999999999999</v>
      </c>
      <c r="AB543" s="2">
        <v>564</v>
      </c>
      <c r="AC543" s="25">
        <v>1.7999999999999999E-2</v>
      </c>
      <c r="AD543" s="12">
        <v>103.03</v>
      </c>
      <c r="AE543" s="25">
        <v>-0.17499999999999999</v>
      </c>
    </row>
    <row r="544" spans="1:31" x14ac:dyDescent="0.3">
      <c r="A544" t="s">
        <v>1774</v>
      </c>
      <c r="B544" s="2">
        <v>0</v>
      </c>
      <c r="C544" s="25" t="s">
        <v>2472</v>
      </c>
      <c r="D544" s="2"/>
      <c r="E544" s="2">
        <v>0</v>
      </c>
      <c r="F544" s="25" t="s">
        <v>2472</v>
      </c>
      <c r="G544" s="12"/>
      <c r="H544" s="2">
        <v>0</v>
      </c>
      <c r="I544" s="25" t="s">
        <v>2472</v>
      </c>
      <c r="J544" s="12"/>
      <c r="K544" s="25" t="s">
        <v>2472</v>
      </c>
      <c r="L544" s="2">
        <v>0</v>
      </c>
      <c r="M544" s="25">
        <v>0</v>
      </c>
      <c r="N544" s="2">
        <v>80</v>
      </c>
      <c r="O544" s="2">
        <v>0</v>
      </c>
      <c r="P544" s="25">
        <v>0</v>
      </c>
      <c r="Q544" s="12">
        <v>16.969696969696901</v>
      </c>
      <c r="R544" s="2">
        <v>0</v>
      </c>
      <c r="S544" s="25">
        <v>0</v>
      </c>
      <c r="T544" s="12">
        <v>18.787877999999999</v>
      </c>
      <c r="V544" s="2">
        <v>152</v>
      </c>
      <c r="W544" s="25">
        <v>5.0000000000000001E-3</v>
      </c>
      <c r="X544" s="2">
        <v>42</v>
      </c>
      <c r="Y544" s="2">
        <v>210</v>
      </c>
      <c r="Z544" s="25">
        <v>7.0000000000000001E-3</v>
      </c>
      <c r="AA544" s="12">
        <v>57.58</v>
      </c>
      <c r="AB544" s="2">
        <v>163</v>
      </c>
      <c r="AC544" s="25">
        <v>5.0000000000000001E-3</v>
      </c>
      <c r="AD544" s="12">
        <v>49.7</v>
      </c>
      <c r="AE544" s="25">
        <v>7.1999999999999995E-2</v>
      </c>
    </row>
    <row r="545" spans="1:31" x14ac:dyDescent="0.3">
      <c r="A545" t="s">
        <v>1763</v>
      </c>
      <c r="B545" s="2">
        <v>0</v>
      </c>
      <c r="C545" s="25" t="s">
        <v>2472</v>
      </c>
      <c r="D545" s="2"/>
      <c r="E545" s="2">
        <v>0</v>
      </c>
      <c r="F545" s="25" t="s">
        <v>2472</v>
      </c>
      <c r="G545" s="12"/>
      <c r="H545" s="2">
        <v>11</v>
      </c>
      <c r="I545" s="25">
        <v>1</v>
      </c>
      <c r="J545" s="12"/>
      <c r="K545" s="25" t="s">
        <v>2472</v>
      </c>
      <c r="L545" s="2">
        <v>24</v>
      </c>
      <c r="M545" s="25">
        <v>1</v>
      </c>
      <c r="N545" s="2">
        <v>23.030303030302999</v>
      </c>
      <c r="O545" s="2">
        <v>33</v>
      </c>
      <c r="P545" s="25">
        <v>0.76744186046511631</v>
      </c>
      <c r="Q545" s="12">
        <v>12.7272727272727</v>
      </c>
      <c r="R545" s="2">
        <v>46</v>
      </c>
      <c r="S545" s="25">
        <v>1</v>
      </c>
      <c r="T545" s="12">
        <v>22.424242</v>
      </c>
      <c r="U545" s="25">
        <v>0.91666666666666663</v>
      </c>
      <c r="V545" s="2">
        <v>27224</v>
      </c>
      <c r="W545" s="25">
        <v>0.89800000000000002</v>
      </c>
      <c r="X545" s="2">
        <v>543</v>
      </c>
      <c r="Y545" s="2">
        <v>26722</v>
      </c>
      <c r="Z545" s="25">
        <v>0.85499999999999998</v>
      </c>
      <c r="AA545" s="12">
        <v>538.79</v>
      </c>
      <c r="AB545" s="2">
        <v>28199</v>
      </c>
      <c r="AC545" s="25">
        <v>0.91300000000000003</v>
      </c>
      <c r="AD545" s="12">
        <v>629.09</v>
      </c>
      <c r="AE545" s="25">
        <v>3.5999999999999997E-2</v>
      </c>
    </row>
    <row r="546" spans="1:31" x14ac:dyDescent="0.3">
      <c r="A546" t="s">
        <v>1711</v>
      </c>
      <c r="B546" s="2">
        <v>0</v>
      </c>
      <c r="C546" s="25" t="s">
        <v>2472</v>
      </c>
      <c r="D546" s="2"/>
      <c r="E546" s="2">
        <v>0</v>
      </c>
      <c r="F546" s="25" t="s">
        <v>2472</v>
      </c>
      <c r="G546" s="12"/>
      <c r="H546" s="2">
        <v>11</v>
      </c>
      <c r="I546" s="25">
        <v>1</v>
      </c>
      <c r="J546" s="12"/>
      <c r="K546" s="25" t="s">
        <v>2472</v>
      </c>
      <c r="L546" s="2">
        <v>24</v>
      </c>
      <c r="M546" s="25">
        <v>1</v>
      </c>
      <c r="N546" s="2">
        <v>23.030303030302999</v>
      </c>
      <c r="O546" s="2">
        <v>33</v>
      </c>
      <c r="P546" s="25">
        <v>0.76744186046511631</v>
      </c>
      <c r="Q546" s="12">
        <v>12.7272727272727</v>
      </c>
      <c r="R546" s="2">
        <v>46</v>
      </c>
      <c r="S546" s="25">
        <v>1</v>
      </c>
      <c r="T546" s="12">
        <v>22.424242</v>
      </c>
      <c r="U546" s="25">
        <v>0.91666666666666663</v>
      </c>
      <c r="V546" s="2">
        <v>19765</v>
      </c>
      <c r="W546" s="25">
        <v>0.65200000000000002</v>
      </c>
      <c r="X546" s="2">
        <v>490</v>
      </c>
      <c r="Y546" s="2">
        <v>19180</v>
      </c>
      <c r="Z546" s="25">
        <v>0.61399999999999999</v>
      </c>
      <c r="AA546" s="12">
        <v>513.94000000000005</v>
      </c>
      <c r="AB546" s="2">
        <v>20576</v>
      </c>
      <c r="AC546" s="25">
        <v>0.66600000000000004</v>
      </c>
      <c r="AD546" s="12">
        <v>551.52</v>
      </c>
      <c r="AE546" s="25">
        <v>4.1000000000000002E-2</v>
      </c>
    </row>
    <row r="547" spans="1:31" x14ac:dyDescent="0.3">
      <c r="A547" t="s">
        <v>1765</v>
      </c>
      <c r="B547" s="2">
        <v>0</v>
      </c>
      <c r="C547" s="25" t="s">
        <v>2472</v>
      </c>
      <c r="D547" s="2"/>
      <c r="E547" s="2">
        <v>0</v>
      </c>
      <c r="F547" s="25" t="s">
        <v>2472</v>
      </c>
      <c r="G547" s="12"/>
      <c r="H547" s="2">
        <v>4</v>
      </c>
      <c r="I547" s="25" t="s">
        <v>2472</v>
      </c>
      <c r="J547" s="12"/>
      <c r="K547" s="25" t="s">
        <v>2472</v>
      </c>
      <c r="L547" s="2">
        <v>24</v>
      </c>
      <c r="M547" s="25">
        <v>1</v>
      </c>
      <c r="N547" s="2">
        <v>23.030303030302999</v>
      </c>
      <c r="O547" s="2">
        <v>33</v>
      </c>
      <c r="P547" s="25">
        <v>0.76744186046511631</v>
      </c>
      <c r="Q547" s="12">
        <v>12.7272727272727</v>
      </c>
      <c r="R547" s="2">
        <v>4</v>
      </c>
      <c r="S547" s="25">
        <v>8.6956521739130432E-2</v>
      </c>
      <c r="T547" s="12">
        <v>7.2727274900000003</v>
      </c>
      <c r="U547" s="25">
        <v>-0.83333333333333337</v>
      </c>
      <c r="V547" s="2">
        <v>11476</v>
      </c>
      <c r="W547" s="25">
        <v>0.379</v>
      </c>
      <c r="X547" s="2">
        <v>354</v>
      </c>
      <c r="Y547" s="2">
        <v>10629</v>
      </c>
      <c r="Z547" s="25">
        <v>0.34</v>
      </c>
      <c r="AA547" s="12">
        <v>449.7</v>
      </c>
      <c r="AB547" s="2">
        <v>10398</v>
      </c>
      <c r="AC547" s="25">
        <v>0.33600000000000002</v>
      </c>
      <c r="AD547" s="12">
        <v>419.39</v>
      </c>
      <c r="AE547" s="25">
        <v>-9.4E-2</v>
      </c>
    </row>
    <row r="548" spans="1:31" x14ac:dyDescent="0.3">
      <c r="A548" t="s">
        <v>1766</v>
      </c>
      <c r="B548" s="2">
        <v>0</v>
      </c>
      <c r="C548" s="25" t="s">
        <v>2472</v>
      </c>
      <c r="D548" s="2"/>
      <c r="E548" s="2">
        <v>0</v>
      </c>
      <c r="F548" s="25" t="s">
        <v>2472</v>
      </c>
      <c r="G548" s="12"/>
      <c r="H548" s="2">
        <v>0</v>
      </c>
      <c r="I548" s="25" t="s">
        <v>2472</v>
      </c>
      <c r="J548" s="12"/>
      <c r="K548" s="25" t="s">
        <v>2472</v>
      </c>
      <c r="L548" s="2">
        <v>0</v>
      </c>
      <c r="M548" s="25">
        <v>0</v>
      </c>
      <c r="N548" s="2">
        <v>80</v>
      </c>
      <c r="O548" s="2">
        <v>0</v>
      </c>
      <c r="P548" s="25">
        <v>0</v>
      </c>
      <c r="Q548" s="12">
        <v>16.969696969696901</v>
      </c>
      <c r="R548" s="2">
        <v>0</v>
      </c>
      <c r="S548" s="25">
        <v>0</v>
      </c>
      <c r="T548" s="12">
        <v>18.787877999999999</v>
      </c>
      <c r="V548" s="2">
        <v>1682</v>
      </c>
      <c r="W548" s="25">
        <v>5.5E-2</v>
      </c>
      <c r="X548" s="2">
        <v>180</v>
      </c>
      <c r="Y548" s="2">
        <v>2012</v>
      </c>
      <c r="Z548" s="25">
        <v>6.4000000000000001E-2</v>
      </c>
      <c r="AA548" s="12">
        <v>175.15</v>
      </c>
      <c r="AB548" s="2">
        <v>1567</v>
      </c>
      <c r="AC548" s="25">
        <v>5.0999999999999997E-2</v>
      </c>
      <c r="AD548" s="12">
        <v>150.91</v>
      </c>
      <c r="AE548" s="25">
        <v>-6.8000000000000005E-2</v>
      </c>
    </row>
    <row r="549" spans="1:31" x14ac:dyDescent="0.3">
      <c r="A549" t="s">
        <v>1767</v>
      </c>
      <c r="B549" s="2">
        <v>0</v>
      </c>
      <c r="C549" s="25" t="s">
        <v>2472</v>
      </c>
      <c r="D549" s="2"/>
      <c r="E549" s="2">
        <v>0</v>
      </c>
      <c r="F549" s="25" t="s">
        <v>2472</v>
      </c>
      <c r="G549" s="12"/>
      <c r="H549" s="2">
        <v>0</v>
      </c>
      <c r="I549" s="25" t="s">
        <v>2472</v>
      </c>
      <c r="J549" s="12"/>
      <c r="K549" s="25" t="s">
        <v>2472</v>
      </c>
      <c r="L549" s="2">
        <v>24</v>
      </c>
      <c r="M549" s="25">
        <v>1</v>
      </c>
      <c r="N549" s="2">
        <v>23.030303030302999</v>
      </c>
      <c r="O549" s="2">
        <v>25</v>
      </c>
      <c r="P549" s="25">
        <v>0.58139534883720934</v>
      </c>
      <c r="Q549" s="12">
        <v>12.7272727272727</v>
      </c>
      <c r="R549" s="2">
        <v>0</v>
      </c>
      <c r="S549" s="25">
        <v>0</v>
      </c>
      <c r="T549" s="12">
        <v>18.787877999999999</v>
      </c>
      <c r="U549" s="25">
        <v>-1</v>
      </c>
      <c r="V549" s="2">
        <v>2656</v>
      </c>
      <c r="W549" s="25">
        <v>8.7999999999999995E-2</v>
      </c>
      <c r="X549" s="2">
        <v>201</v>
      </c>
      <c r="Y549" s="2">
        <v>2480</v>
      </c>
      <c r="Z549" s="25">
        <v>7.9000000000000001E-2</v>
      </c>
      <c r="AA549" s="12">
        <v>209.09</v>
      </c>
      <c r="AB549" s="2">
        <v>2581</v>
      </c>
      <c r="AC549" s="25">
        <v>8.4000000000000005E-2</v>
      </c>
      <c r="AD549" s="12">
        <v>249.7</v>
      </c>
      <c r="AE549" s="25">
        <v>-2.8000000000000001E-2</v>
      </c>
    </row>
    <row r="550" spans="1:31" x14ac:dyDescent="0.3">
      <c r="A550" t="s">
        <v>1768</v>
      </c>
      <c r="B550" s="2">
        <v>0</v>
      </c>
      <c r="C550" s="25" t="s">
        <v>2472</v>
      </c>
      <c r="D550" s="2"/>
      <c r="E550" s="2">
        <v>0</v>
      </c>
      <c r="F550" s="25" t="s">
        <v>2472</v>
      </c>
      <c r="G550" s="12"/>
      <c r="H550" s="2">
        <v>4</v>
      </c>
      <c r="I550" s="25" t="s">
        <v>2472</v>
      </c>
      <c r="J550" s="12"/>
      <c r="K550" s="25" t="s">
        <v>2472</v>
      </c>
      <c r="L550" s="2">
        <v>0</v>
      </c>
      <c r="M550" s="25">
        <v>0</v>
      </c>
      <c r="N550" s="2">
        <v>80</v>
      </c>
      <c r="O550" s="2">
        <v>8</v>
      </c>
      <c r="P550" s="25">
        <v>0.18604651162790697</v>
      </c>
      <c r="Q550" s="12">
        <v>7.8787878787878798</v>
      </c>
      <c r="R550" s="2">
        <v>4</v>
      </c>
      <c r="S550" s="25">
        <v>8.6956521739130432E-2</v>
      </c>
      <c r="T550" s="12">
        <v>7.2727274900000003</v>
      </c>
      <c r="U550" s="25"/>
      <c r="V550" s="2">
        <v>7138</v>
      </c>
      <c r="W550" s="25">
        <v>0.23599999999999999</v>
      </c>
      <c r="X550" s="2">
        <v>356</v>
      </c>
      <c r="Y550" s="2">
        <v>6137</v>
      </c>
      <c r="Z550" s="25">
        <v>0.19600000000000001</v>
      </c>
      <c r="AA550" s="12">
        <v>353.94</v>
      </c>
      <c r="AB550" s="2">
        <v>6250</v>
      </c>
      <c r="AC550" s="25">
        <v>0.20200000000000001</v>
      </c>
      <c r="AD550" s="12">
        <v>336.36</v>
      </c>
      <c r="AE550" s="25">
        <v>-0.124</v>
      </c>
    </row>
    <row r="551" spans="1:31" x14ac:dyDescent="0.3">
      <c r="A551" t="s">
        <v>1769</v>
      </c>
      <c r="B551" s="2">
        <v>0</v>
      </c>
      <c r="C551" s="25" t="s">
        <v>2472</v>
      </c>
      <c r="D551" s="2"/>
      <c r="E551" s="2">
        <v>0</v>
      </c>
      <c r="F551" s="25" t="s">
        <v>2472</v>
      </c>
      <c r="G551" s="12"/>
      <c r="H551" s="2">
        <v>7</v>
      </c>
      <c r="I551" s="25">
        <v>0.63636363636363635</v>
      </c>
      <c r="J551" s="12"/>
      <c r="K551" s="25" t="s">
        <v>2472</v>
      </c>
      <c r="L551" s="2">
        <v>0</v>
      </c>
      <c r="M551" s="25">
        <v>0</v>
      </c>
      <c r="N551" s="2">
        <v>80</v>
      </c>
      <c r="O551" s="2">
        <v>0</v>
      </c>
      <c r="P551" s="25">
        <v>0</v>
      </c>
      <c r="Q551" s="12">
        <v>16.969696969696901</v>
      </c>
      <c r="R551" s="2">
        <v>42</v>
      </c>
      <c r="S551" s="25">
        <v>0.91304347826086951</v>
      </c>
      <c r="T551" s="12">
        <v>23.636364</v>
      </c>
      <c r="U551" s="25"/>
      <c r="V551" s="2">
        <v>8289</v>
      </c>
      <c r="W551" s="25">
        <v>0.27400000000000002</v>
      </c>
      <c r="X551" s="2">
        <v>344</v>
      </c>
      <c r="Y551" s="2">
        <v>8551</v>
      </c>
      <c r="Z551" s="25">
        <v>0.27400000000000002</v>
      </c>
      <c r="AA551" s="12">
        <v>329.7</v>
      </c>
      <c r="AB551" s="2">
        <v>10178</v>
      </c>
      <c r="AC551" s="25">
        <v>0.32900000000000001</v>
      </c>
      <c r="AD551" s="12">
        <v>390.3</v>
      </c>
      <c r="AE551" s="25">
        <v>0.22800000000000001</v>
      </c>
    </row>
    <row r="552" spans="1:31" x14ac:dyDescent="0.3">
      <c r="A552" t="s">
        <v>1712</v>
      </c>
      <c r="B552" s="2">
        <v>0</v>
      </c>
      <c r="C552" s="25" t="s">
        <v>2472</v>
      </c>
      <c r="D552" s="2"/>
      <c r="E552" s="2">
        <v>0</v>
      </c>
      <c r="F552" s="25" t="s">
        <v>2472</v>
      </c>
      <c r="G552" s="12"/>
      <c r="H552" s="2">
        <v>0</v>
      </c>
      <c r="I552" s="25" t="s">
        <v>2472</v>
      </c>
      <c r="J552" s="12"/>
      <c r="K552" s="25" t="s">
        <v>2472</v>
      </c>
      <c r="L552" s="2">
        <v>0</v>
      </c>
      <c r="M552" s="25">
        <v>0</v>
      </c>
      <c r="N552" s="2">
        <v>80</v>
      </c>
      <c r="O552" s="2">
        <v>0</v>
      </c>
      <c r="P552" s="25">
        <v>0</v>
      </c>
      <c r="Q552" s="12">
        <v>16.969696969696901</v>
      </c>
      <c r="R552" s="2">
        <v>0</v>
      </c>
      <c r="S552" s="25">
        <v>0</v>
      </c>
      <c r="T552" s="12">
        <v>18.787877999999999</v>
      </c>
      <c r="U552" s="25"/>
      <c r="V552" s="2">
        <v>7459</v>
      </c>
      <c r="W552" s="25">
        <v>0.246</v>
      </c>
      <c r="X552" s="2">
        <v>329</v>
      </c>
      <c r="Y552" s="2">
        <v>7542</v>
      </c>
      <c r="Z552" s="25">
        <v>0.24099999999999999</v>
      </c>
      <c r="AA552" s="12">
        <v>353.94</v>
      </c>
      <c r="AB552" s="2">
        <v>7623</v>
      </c>
      <c r="AC552" s="25">
        <v>0.247</v>
      </c>
      <c r="AD552" s="12">
        <v>392.12</v>
      </c>
      <c r="AE552" s="25">
        <v>2.1999999999999999E-2</v>
      </c>
    </row>
    <row r="553" spans="1:31" x14ac:dyDescent="0.3">
      <c r="A553" t="s">
        <v>1713</v>
      </c>
      <c r="B553" s="2">
        <v>0</v>
      </c>
      <c r="C553" s="25" t="s">
        <v>2472</v>
      </c>
      <c r="D553" s="2"/>
      <c r="E553" s="2">
        <v>0</v>
      </c>
      <c r="F553" s="25" t="s">
        <v>2472</v>
      </c>
      <c r="G553" s="12"/>
      <c r="H553" s="2">
        <v>0</v>
      </c>
      <c r="I553" s="25" t="s">
        <v>2472</v>
      </c>
      <c r="J553" s="12"/>
      <c r="K553" s="25" t="s">
        <v>2472</v>
      </c>
      <c r="L553" s="2">
        <v>0</v>
      </c>
      <c r="M553" s="25">
        <v>0</v>
      </c>
      <c r="N553" s="2">
        <v>80</v>
      </c>
      <c r="O553" s="2">
        <v>0</v>
      </c>
      <c r="P553" s="25">
        <v>0</v>
      </c>
      <c r="Q553" s="12">
        <v>16.969696969696901</v>
      </c>
      <c r="R553" s="2">
        <v>0</v>
      </c>
      <c r="S553" s="25">
        <v>0</v>
      </c>
      <c r="T553" s="12">
        <v>18.787877999999999</v>
      </c>
      <c r="U553" s="25"/>
      <c r="V553" s="2">
        <v>2662</v>
      </c>
      <c r="W553" s="25">
        <v>8.7999999999999995E-2</v>
      </c>
      <c r="X553" s="2">
        <v>232</v>
      </c>
      <c r="Y553" s="2">
        <v>2203</v>
      </c>
      <c r="Z553" s="25">
        <v>7.0000000000000007E-2</v>
      </c>
      <c r="AA553" s="12">
        <v>206.67</v>
      </c>
      <c r="AB553" s="2">
        <v>2369</v>
      </c>
      <c r="AC553" s="25">
        <v>7.6999999999999999E-2</v>
      </c>
      <c r="AD553" s="12">
        <v>220</v>
      </c>
      <c r="AE553" s="25">
        <v>-0.11</v>
      </c>
    </row>
    <row r="554" spans="1:31" x14ac:dyDescent="0.3">
      <c r="A554" t="s">
        <v>1770</v>
      </c>
      <c r="B554" s="2">
        <v>0</v>
      </c>
      <c r="C554" s="25" t="s">
        <v>2472</v>
      </c>
      <c r="D554" s="2"/>
      <c r="E554" s="2">
        <v>0</v>
      </c>
      <c r="F554" s="25" t="s">
        <v>2472</v>
      </c>
      <c r="G554" s="12"/>
      <c r="H554" s="2">
        <v>0</v>
      </c>
      <c r="I554" s="25" t="s">
        <v>2472</v>
      </c>
      <c r="J554" s="12"/>
      <c r="K554" s="25" t="s">
        <v>2472</v>
      </c>
      <c r="L554" s="2">
        <v>0</v>
      </c>
      <c r="M554" s="25">
        <v>0</v>
      </c>
      <c r="N554" s="2">
        <v>80</v>
      </c>
      <c r="O554" s="2">
        <v>0</v>
      </c>
      <c r="P554" s="25">
        <v>0</v>
      </c>
      <c r="Q554" s="12">
        <v>16.969696969696901</v>
      </c>
      <c r="R554" s="2">
        <v>0</v>
      </c>
      <c r="S554" s="25">
        <v>0</v>
      </c>
      <c r="T554" s="12">
        <v>18.787877999999999</v>
      </c>
      <c r="U554" s="25"/>
      <c r="V554" s="2">
        <v>1281</v>
      </c>
      <c r="W554" s="25">
        <v>4.2000000000000003E-2</v>
      </c>
      <c r="X554" s="2">
        <v>164</v>
      </c>
      <c r="Y554" s="2">
        <v>1134</v>
      </c>
      <c r="Z554" s="25">
        <v>3.5999999999999997E-2</v>
      </c>
      <c r="AA554" s="12">
        <v>142.41999999999999</v>
      </c>
      <c r="AB554" s="2">
        <v>1071</v>
      </c>
      <c r="AC554" s="25">
        <v>3.5000000000000003E-2</v>
      </c>
      <c r="AD554" s="12">
        <v>153.94</v>
      </c>
      <c r="AE554" s="25">
        <v>-0.16400000000000001</v>
      </c>
    </row>
    <row r="555" spans="1:31" x14ac:dyDescent="0.3">
      <c r="A555" t="s">
        <v>1771</v>
      </c>
      <c r="B555" s="2">
        <v>0</v>
      </c>
      <c r="C555" s="25" t="s">
        <v>2472</v>
      </c>
      <c r="D555" s="2"/>
      <c r="E555" s="2">
        <v>0</v>
      </c>
      <c r="F555" s="25" t="s">
        <v>2472</v>
      </c>
      <c r="G555" s="12"/>
      <c r="H555" s="2">
        <v>0</v>
      </c>
      <c r="I555" s="25" t="s">
        <v>2472</v>
      </c>
      <c r="J555" s="12"/>
      <c r="K555" s="25" t="s">
        <v>2472</v>
      </c>
      <c r="L555" s="2">
        <v>0</v>
      </c>
      <c r="M555" s="25">
        <v>0</v>
      </c>
      <c r="N555" s="2">
        <v>80</v>
      </c>
      <c r="O555" s="2">
        <v>0</v>
      </c>
      <c r="P555" s="25">
        <v>0</v>
      </c>
      <c r="Q555" s="12">
        <v>16.969696969696901</v>
      </c>
      <c r="R555" s="2">
        <v>0</v>
      </c>
      <c r="S555" s="25">
        <v>0</v>
      </c>
      <c r="T555" s="12">
        <v>18.787877999999999</v>
      </c>
      <c r="U555" s="25"/>
      <c r="V555" s="2">
        <v>344</v>
      </c>
      <c r="W555" s="25">
        <v>1.0999999999999999E-2</v>
      </c>
      <c r="X555" s="2">
        <v>96</v>
      </c>
      <c r="Y555" s="2">
        <v>433</v>
      </c>
      <c r="Z555" s="25">
        <v>1.4E-2</v>
      </c>
      <c r="AA555" s="12">
        <v>77.58</v>
      </c>
      <c r="AB555" s="2">
        <v>103</v>
      </c>
      <c r="AC555" s="25">
        <v>3.0000000000000001E-3</v>
      </c>
      <c r="AD555" s="12">
        <v>42.42</v>
      </c>
      <c r="AE555" s="25">
        <v>-0.70099999999999996</v>
      </c>
    </row>
    <row r="556" spans="1:31" x14ac:dyDescent="0.3">
      <c r="A556" t="s">
        <v>1772</v>
      </c>
      <c r="B556" s="2">
        <v>0</v>
      </c>
      <c r="C556" s="25" t="s">
        <v>2472</v>
      </c>
      <c r="D556" s="2"/>
      <c r="E556" s="2">
        <v>0</v>
      </c>
      <c r="F556" s="25" t="s">
        <v>2472</v>
      </c>
      <c r="G556" s="12"/>
      <c r="H556" s="2">
        <v>0</v>
      </c>
      <c r="I556" s="25" t="s">
        <v>2472</v>
      </c>
      <c r="J556" s="12"/>
      <c r="K556" s="25" t="s">
        <v>2472</v>
      </c>
      <c r="L556" s="2">
        <v>0</v>
      </c>
      <c r="M556" s="25">
        <v>0</v>
      </c>
      <c r="N556" s="2">
        <v>80</v>
      </c>
      <c r="O556" s="2">
        <v>0</v>
      </c>
      <c r="P556" s="25">
        <v>0</v>
      </c>
      <c r="Q556" s="12">
        <v>16.969696969696901</v>
      </c>
      <c r="R556" s="2">
        <v>0</v>
      </c>
      <c r="S556" s="25">
        <v>0</v>
      </c>
      <c r="T556" s="12">
        <v>18.787877999999999</v>
      </c>
      <c r="V556" s="2">
        <v>256</v>
      </c>
      <c r="W556" s="25">
        <v>8.0000000000000002E-3</v>
      </c>
      <c r="X556" s="2">
        <v>70</v>
      </c>
      <c r="Y556" s="2">
        <v>176</v>
      </c>
      <c r="Z556" s="25">
        <v>6.0000000000000001E-3</v>
      </c>
      <c r="AA556" s="12">
        <v>76.97</v>
      </c>
      <c r="AB556" s="2">
        <v>171</v>
      </c>
      <c r="AC556" s="25">
        <v>6.0000000000000001E-3</v>
      </c>
      <c r="AD556" s="12">
        <v>56.97</v>
      </c>
      <c r="AE556" s="25">
        <v>-0.33200000000000002</v>
      </c>
    </row>
    <row r="557" spans="1:31" x14ac:dyDescent="0.3">
      <c r="A557" t="s">
        <v>1773</v>
      </c>
      <c r="B557" s="2">
        <v>0</v>
      </c>
      <c r="C557" s="25" t="s">
        <v>2472</v>
      </c>
      <c r="D557" s="2"/>
      <c r="E557" s="2">
        <v>0</v>
      </c>
      <c r="F557" s="25" t="s">
        <v>2472</v>
      </c>
      <c r="G557" s="12"/>
      <c r="H557" s="2">
        <v>0</v>
      </c>
      <c r="I557" s="25" t="s">
        <v>2472</v>
      </c>
      <c r="J557" s="12"/>
      <c r="K557" s="25" t="s">
        <v>2472</v>
      </c>
      <c r="L557" s="2">
        <v>0</v>
      </c>
      <c r="M557" s="25">
        <v>0</v>
      </c>
      <c r="N557" s="2">
        <v>80</v>
      </c>
      <c r="O557" s="2">
        <v>0</v>
      </c>
      <c r="P557" s="25">
        <v>0</v>
      </c>
      <c r="Q557" s="12">
        <v>16.969696969696901</v>
      </c>
      <c r="R557" s="2">
        <v>0</v>
      </c>
      <c r="S557" s="25">
        <v>0</v>
      </c>
      <c r="T557" s="12">
        <v>18.787877999999999</v>
      </c>
      <c r="V557" s="2">
        <v>681</v>
      </c>
      <c r="W557" s="25">
        <v>2.1999999999999999E-2</v>
      </c>
      <c r="X557" s="2">
        <v>124</v>
      </c>
      <c r="Y557" s="2">
        <v>525</v>
      </c>
      <c r="Z557" s="25">
        <v>1.7000000000000001E-2</v>
      </c>
      <c r="AA557" s="12">
        <v>104.24</v>
      </c>
      <c r="AB557" s="2">
        <v>797</v>
      </c>
      <c r="AC557" s="25">
        <v>2.5999999999999999E-2</v>
      </c>
      <c r="AD557" s="12">
        <v>139.38999999999999</v>
      </c>
      <c r="AE557" s="25">
        <v>0.17</v>
      </c>
    </row>
    <row r="558" spans="1:31" x14ac:dyDescent="0.3">
      <c r="A558" t="s">
        <v>1774</v>
      </c>
      <c r="B558" s="2">
        <v>0</v>
      </c>
      <c r="C558" s="25" t="s">
        <v>2472</v>
      </c>
      <c r="D558" s="2"/>
      <c r="E558" s="2">
        <v>0</v>
      </c>
      <c r="F558" s="25" t="s">
        <v>2472</v>
      </c>
      <c r="G558" s="12"/>
      <c r="H558" s="2">
        <v>0</v>
      </c>
      <c r="I558" s="25" t="s">
        <v>2472</v>
      </c>
      <c r="J558" s="12"/>
      <c r="K558" s="25" t="s">
        <v>2472</v>
      </c>
      <c r="L558" s="2">
        <v>0</v>
      </c>
      <c r="M558" s="25">
        <v>0</v>
      </c>
      <c r="N558" s="2">
        <v>80</v>
      </c>
      <c r="O558" s="2">
        <v>0</v>
      </c>
      <c r="P558" s="25">
        <v>0</v>
      </c>
      <c r="Q558" s="12">
        <v>16.969696969696901</v>
      </c>
      <c r="R558" s="2">
        <v>0</v>
      </c>
      <c r="S558" s="25">
        <v>0</v>
      </c>
      <c r="T558" s="12">
        <v>18.787877999999999</v>
      </c>
      <c r="U558" s="25"/>
      <c r="V558" s="2">
        <v>1381</v>
      </c>
      <c r="W558" s="25">
        <v>4.5999999999999999E-2</v>
      </c>
      <c r="X558" s="2">
        <v>190</v>
      </c>
      <c r="Y558" s="2">
        <v>1069</v>
      </c>
      <c r="Z558" s="25">
        <v>3.4000000000000002E-2</v>
      </c>
      <c r="AA558" s="12">
        <v>122.42</v>
      </c>
      <c r="AB558" s="2">
        <v>1298</v>
      </c>
      <c r="AC558" s="25">
        <v>4.2000000000000003E-2</v>
      </c>
      <c r="AD558" s="12">
        <v>172.12</v>
      </c>
      <c r="AE558" s="25">
        <v>-0.06</v>
      </c>
    </row>
    <row r="559" spans="1:31" x14ac:dyDescent="0.3">
      <c r="A559" t="s">
        <v>1714</v>
      </c>
      <c r="B559" s="2">
        <v>0</v>
      </c>
      <c r="C559" s="25" t="s">
        <v>2472</v>
      </c>
      <c r="D559" s="2"/>
      <c r="E559" s="2">
        <v>0</v>
      </c>
      <c r="F559" s="25" t="s">
        <v>2472</v>
      </c>
      <c r="G559" s="12"/>
      <c r="H559" s="2">
        <v>0</v>
      </c>
      <c r="I559" s="25" t="s">
        <v>2472</v>
      </c>
      <c r="J559" s="12"/>
      <c r="K559" s="25" t="s">
        <v>2472</v>
      </c>
      <c r="L559" s="2">
        <v>0</v>
      </c>
      <c r="M559" s="25">
        <v>0</v>
      </c>
      <c r="N559" s="2">
        <v>80</v>
      </c>
      <c r="O559" s="2">
        <v>0</v>
      </c>
      <c r="P559" s="25">
        <v>0</v>
      </c>
      <c r="Q559" s="12">
        <v>16.969696969696901</v>
      </c>
      <c r="R559" s="2">
        <v>0</v>
      </c>
      <c r="S559" s="25">
        <v>0</v>
      </c>
      <c r="T559" s="12">
        <v>18.787877999999999</v>
      </c>
      <c r="U559" s="25"/>
      <c r="V559" s="2">
        <v>4797</v>
      </c>
      <c r="W559" s="25">
        <v>0.158</v>
      </c>
      <c r="X559" s="2">
        <v>264</v>
      </c>
      <c r="Y559" s="2">
        <v>5339</v>
      </c>
      <c r="Z559" s="25">
        <v>0.17100000000000001</v>
      </c>
      <c r="AA559" s="12">
        <v>298.18</v>
      </c>
      <c r="AB559" s="2">
        <v>5254</v>
      </c>
      <c r="AC559" s="25">
        <v>0.17</v>
      </c>
      <c r="AD559" s="12">
        <v>334.55</v>
      </c>
      <c r="AE559" s="25">
        <v>9.5000000000000001E-2</v>
      </c>
    </row>
    <row r="560" spans="1:31" x14ac:dyDescent="0.3">
      <c r="A560" t="s">
        <v>1770</v>
      </c>
      <c r="B560" s="2">
        <v>0</v>
      </c>
      <c r="C560" s="25" t="s">
        <v>2472</v>
      </c>
      <c r="D560" s="2"/>
      <c r="E560" s="2">
        <v>0</v>
      </c>
      <c r="F560" s="25" t="s">
        <v>2472</v>
      </c>
      <c r="G560" s="12"/>
      <c r="H560" s="2">
        <v>0</v>
      </c>
      <c r="I560" s="25" t="s">
        <v>2472</v>
      </c>
      <c r="J560" s="12"/>
      <c r="K560" s="25" t="s">
        <v>2472</v>
      </c>
      <c r="L560" s="2">
        <v>0</v>
      </c>
      <c r="M560" s="25">
        <v>0</v>
      </c>
      <c r="N560" s="2">
        <v>80</v>
      </c>
      <c r="O560" s="2">
        <v>0</v>
      </c>
      <c r="P560" s="25">
        <v>0</v>
      </c>
      <c r="Q560" s="12">
        <v>16.969696969696901</v>
      </c>
      <c r="R560" s="2">
        <v>0</v>
      </c>
      <c r="S560" s="25">
        <v>0</v>
      </c>
      <c r="T560" s="12">
        <v>18.787877999999999</v>
      </c>
      <c r="U560" s="25"/>
      <c r="V560" s="2">
        <v>3556</v>
      </c>
      <c r="W560" s="25">
        <v>0.11700000000000001</v>
      </c>
      <c r="X560" s="2">
        <v>249</v>
      </c>
      <c r="Y560" s="2">
        <v>3043</v>
      </c>
      <c r="Z560" s="25">
        <v>9.7000000000000003E-2</v>
      </c>
      <c r="AA560" s="12">
        <v>244.85</v>
      </c>
      <c r="AB560" s="2">
        <v>3045</v>
      </c>
      <c r="AC560" s="25">
        <v>9.9000000000000005E-2</v>
      </c>
      <c r="AD560" s="12">
        <v>300</v>
      </c>
      <c r="AE560" s="25">
        <v>-0.14399999999999999</v>
      </c>
    </row>
    <row r="561" spans="1:31" x14ac:dyDescent="0.3">
      <c r="A561" t="s">
        <v>1771</v>
      </c>
      <c r="B561" s="2">
        <v>0</v>
      </c>
      <c r="C561" s="25" t="s">
        <v>2472</v>
      </c>
      <c r="D561" s="2"/>
      <c r="E561" s="2">
        <v>0</v>
      </c>
      <c r="F561" s="25" t="s">
        <v>2472</v>
      </c>
      <c r="G561" s="12"/>
      <c r="H561" s="2">
        <v>0</v>
      </c>
      <c r="I561" s="25" t="s">
        <v>2472</v>
      </c>
      <c r="J561" s="12"/>
      <c r="K561" s="25" t="s">
        <v>2472</v>
      </c>
      <c r="L561" s="2">
        <v>0</v>
      </c>
      <c r="M561" s="25">
        <v>0</v>
      </c>
      <c r="N561" s="2">
        <v>80</v>
      </c>
      <c r="O561" s="2">
        <v>0</v>
      </c>
      <c r="P561" s="25">
        <v>0</v>
      </c>
      <c r="Q561" s="12">
        <v>16.969696969696901</v>
      </c>
      <c r="R561" s="2">
        <v>0</v>
      </c>
      <c r="S561" s="25">
        <v>0</v>
      </c>
      <c r="T561" s="12">
        <v>18.787877999999999</v>
      </c>
      <c r="U561" s="25"/>
      <c r="V561" s="2">
        <v>426</v>
      </c>
      <c r="W561" s="25">
        <v>1.4E-2</v>
      </c>
      <c r="X561" s="2">
        <v>96</v>
      </c>
      <c r="Y561" s="2">
        <v>515</v>
      </c>
      <c r="Z561" s="25">
        <v>1.6E-2</v>
      </c>
      <c r="AA561" s="12">
        <v>122.42</v>
      </c>
      <c r="AB561" s="2">
        <v>395</v>
      </c>
      <c r="AC561" s="25">
        <v>1.2999999999999999E-2</v>
      </c>
      <c r="AD561" s="12">
        <v>129.09</v>
      </c>
      <c r="AE561" s="25">
        <v>-7.2999999999999995E-2</v>
      </c>
    </row>
    <row r="562" spans="1:31" x14ac:dyDescent="0.3">
      <c r="A562" t="s">
        <v>1772</v>
      </c>
      <c r="B562" s="2">
        <v>0</v>
      </c>
      <c r="C562" s="25" t="s">
        <v>2472</v>
      </c>
      <c r="D562" s="2"/>
      <c r="E562" s="2">
        <v>0</v>
      </c>
      <c r="F562" s="25" t="s">
        <v>2472</v>
      </c>
      <c r="G562" s="12"/>
      <c r="H562" s="2">
        <v>0</v>
      </c>
      <c r="I562" s="25" t="s">
        <v>2472</v>
      </c>
      <c r="J562" s="12"/>
      <c r="K562" s="25" t="s">
        <v>2472</v>
      </c>
      <c r="L562" s="2">
        <v>0</v>
      </c>
      <c r="M562" s="25">
        <v>0</v>
      </c>
      <c r="N562" s="2">
        <v>80</v>
      </c>
      <c r="O562" s="2">
        <v>0</v>
      </c>
      <c r="P562" s="25">
        <v>0</v>
      </c>
      <c r="Q562" s="12">
        <v>16.969696969696901</v>
      </c>
      <c r="R562" s="2">
        <v>0</v>
      </c>
      <c r="S562" s="25">
        <v>0</v>
      </c>
      <c r="T562" s="12">
        <v>18.787877999999999</v>
      </c>
      <c r="U562" s="25"/>
      <c r="V562" s="2">
        <v>703</v>
      </c>
      <c r="W562" s="25">
        <v>2.3E-2</v>
      </c>
      <c r="X562" s="2">
        <v>128</v>
      </c>
      <c r="Y562" s="2">
        <v>579</v>
      </c>
      <c r="Z562" s="25">
        <v>1.9E-2</v>
      </c>
      <c r="AA562" s="12">
        <v>97</v>
      </c>
      <c r="AB562" s="2">
        <v>476</v>
      </c>
      <c r="AC562" s="25">
        <v>1.4999999999999999E-2</v>
      </c>
      <c r="AD562" s="12">
        <v>120.61</v>
      </c>
      <c r="AE562" s="25">
        <v>-0.32300000000000001</v>
      </c>
    </row>
    <row r="563" spans="1:31" x14ac:dyDescent="0.3">
      <c r="A563" t="s">
        <v>1773</v>
      </c>
      <c r="B563" s="2">
        <v>0</v>
      </c>
      <c r="C563" s="25" t="s">
        <v>2472</v>
      </c>
      <c r="D563" s="2"/>
      <c r="E563" s="2">
        <v>0</v>
      </c>
      <c r="F563" s="25" t="s">
        <v>2472</v>
      </c>
      <c r="G563" s="12"/>
      <c r="H563" s="2">
        <v>0</v>
      </c>
      <c r="I563" s="25" t="s">
        <v>2472</v>
      </c>
      <c r="J563" s="12"/>
      <c r="K563" s="25" t="s">
        <v>2472</v>
      </c>
      <c r="L563" s="2">
        <v>0</v>
      </c>
      <c r="M563" s="25">
        <v>0</v>
      </c>
      <c r="N563" s="2">
        <v>80</v>
      </c>
      <c r="O563" s="2">
        <v>0</v>
      </c>
      <c r="P563" s="25">
        <v>0</v>
      </c>
      <c r="Q563" s="12">
        <v>16.969696969696901</v>
      </c>
      <c r="R563" s="2">
        <v>0</v>
      </c>
      <c r="S563" s="25">
        <v>0</v>
      </c>
      <c r="T563" s="12">
        <v>18.787877999999999</v>
      </c>
      <c r="U563" s="25"/>
      <c r="V563" s="2">
        <v>2427</v>
      </c>
      <c r="W563" s="25">
        <v>0.08</v>
      </c>
      <c r="X563" s="2">
        <v>228</v>
      </c>
      <c r="Y563" s="2">
        <v>1949</v>
      </c>
      <c r="Z563" s="25">
        <v>6.2E-2</v>
      </c>
      <c r="AA563" s="12">
        <v>190.91</v>
      </c>
      <c r="AB563" s="2">
        <v>2174</v>
      </c>
      <c r="AC563" s="25">
        <v>7.0000000000000007E-2</v>
      </c>
      <c r="AD563" s="12">
        <v>267.27</v>
      </c>
      <c r="AE563" s="25">
        <v>-0.104</v>
      </c>
    </row>
    <row r="564" spans="1:31" x14ac:dyDescent="0.3">
      <c r="A564" t="s">
        <v>1774</v>
      </c>
      <c r="B564" s="2">
        <v>0</v>
      </c>
      <c r="C564" s="25" t="s">
        <v>2472</v>
      </c>
      <c r="D564" s="2"/>
      <c r="E564" s="2">
        <v>0</v>
      </c>
      <c r="F564" s="25" t="s">
        <v>2472</v>
      </c>
      <c r="G564" s="12"/>
      <c r="H564" s="2">
        <v>0</v>
      </c>
      <c r="I564" s="25" t="s">
        <v>2472</v>
      </c>
      <c r="J564" s="12"/>
      <c r="K564" s="25" t="s">
        <v>2472</v>
      </c>
      <c r="L564" s="2">
        <v>0</v>
      </c>
      <c r="M564" s="25">
        <v>0</v>
      </c>
      <c r="N564" s="2">
        <v>80</v>
      </c>
      <c r="O564" s="2">
        <v>0</v>
      </c>
      <c r="P564" s="25">
        <v>0</v>
      </c>
      <c r="Q564" s="12">
        <v>16.969696969696901</v>
      </c>
      <c r="R564" s="2">
        <v>0</v>
      </c>
      <c r="S564" s="25">
        <v>0</v>
      </c>
      <c r="T564" s="12">
        <v>18.787877999999999</v>
      </c>
      <c r="V564" s="2">
        <v>1241</v>
      </c>
      <c r="W564" s="25">
        <v>4.1000000000000002E-2</v>
      </c>
      <c r="X564" s="2">
        <v>145</v>
      </c>
      <c r="Y564" s="2">
        <v>2296</v>
      </c>
      <c r="Z564" s="25">
        <v>7.2999999999999995E-2</v>
      </c>
      <c r="AA564" s="12">
        <v>221</v>
      </c>
      <c r="AB564" s="2">
        <v>2209</v>
      </c>
      <c r="AC564" s="25">
        <v>7.0999999999999994E-2</v>
      </c>
      <c r="AD564" s="12">
        <v>212.73</v>
      </c>
      <c r="AE564" s="25">
        <v>0.78</v>
      </c>
    </row>
    <row r="565" spans="1:31" x14ac:dyDescent="0.3">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c r="AA565" s="16"/>
      <c r="AB565" s="16"/>
      <c r="AC565" s="16"/>
      <c r="AD565" s="16"/>
      <c r="AE565" s="16"/>
    </row>
    <row r="566" spans="1:31" x14ac:dyDescent="0.3">
      <c r="A566" s="103" t="s">
        <v>1780</v>
      </c>
      <c r="B566" s="103"/>
      <c r="C566" s="103"/>
      <c r="D566" s="103"/>
      <c r="E566" s="103"/>
      <c r="F566" s="103"/>
      <c r="G566" s="103"/>
      <c r="H566" s="103"/>
      <c r="I566" s="103"/>
      <c r="J566" s="103"/>
      <c r="K566" s="103"/>
      <c r="L566" s="103"/>
      <c r="M566" s="103"/>
      <c r="N566" s="103"/>
      <c r="O566" s="103"/>
      <c r="P566" s="103"/>
      <c r="Q566" s="103"/>
      <c r="R566" s="103"/>
      <c r="S566" s="103"/>
      <c r="T566" s="103"/>
      <c r="U566" s="103"/>
      <c r="V566" s="103"/>
      <c r="W566" s="103"/>
      <c r="X566" s="103"/>
      <c r="Y566" s="103"/>
      <c r="Z566" s="103"/>
      <c r="AA566" s="103"/>
      <c r="AB566" s="103"/>
      <c r="AC566" s="103"/>
      <c r="AD566" s="103"/>
      <c r="AE566" s="103"/>
    </row>
    <row r="567" spans="1:31" x14ac:dyDescent="0.3">
      <c r="B567" s="188"/>
      <c r="C567" s="188"/>
      <c r="D567" s="188"/>
      <c r="E567" s="188"/>
      <c r="F567" s="188"/>
      <c r="G567" s="188"/>
      <c r="H567" s="188"/>
      <c r="I567" s="188"/>
      <c r="J567" s="188"/>
      <c r="L567" s="188" t="s">
        <v>1649</v>
      </c>
      <c r="M567" s="188"/>
      <c r="N567" s="188" t="s">
        <v>1650</v>
      </c>
      <c r="O567" s="188" t="s">
        <v>1649</v>
      </c>
      <c r="P567" s="188"/>
      <c r="Q567" s="188" t="s">
        <v>1650</v>
      </c>
      <c r="R567" s="188" t="s">
        <v>1649</v>
      </c>
      <c r="S567" s="188"/>
      <c r="T567" s="188" t="s">
        <v>1650</v>
      </c>
      <c r="U567" t="s">
        <v>165</v>
      </c>
      <c r="V567" s="188" t="s">
        <v>1649</v>
      </c>
      <c r="W567" s="188"/>
      <c r="X567" s="188" t="s">
        <v>1650</v>
      </c>
      <c r="Y567" s="188" t="s">
        <v>1649</v>
      </c>
      <c r="Z567" s="188"/>
      <c r="AA567" s="188" t="s">
        <v>1650</v>
      </c>
      <c r="AB567" s="188" t="s">
        <v>1649</v>
      </c>
      <c r="AC567" s="188"/>
      <c r="AD567" s="188" t="s">
        <v>1650</v>
      </c>
      <c r="AE567" t="s">
        <v>165</v>
      </c>
    </row>
    <row r="568" spans="1:31" x14ac:dyDescent="0.3">
      <c r="A568" t="s">
        <v>167</v>
      </c>
      <c r="B568" s="2">
        <v>525</v>
      </c>
      <c r="C568" s="25" t="s">
        <v>2472</v>
      </c>
      <c r="D568" s="2"/>
      <c r="E568" s="2">
        <v>1111</v>
      </c>
      <c r="F568" s="25" t="s">
        <v>2472</v>
      </c>
      <c r="G568" s="12"/>
      <c r="H568" s="2">
        <v>1287</v>
      </c>
      <c r="I568" s="25" t="s">
        <v>2472</v>
      </c>
      <c r="J568" s="12"/>
      <c r="K568" s="25">
        <v>1.4514285714285715</v>
      </c>
      <c r="L568" s="2">
        <v>3109</v>
      </c>
      <c r="M568" s="25" t="s">
        <v>165</v>
      </c>
      <c r="N568" s="2">
        <v>202.42424242424201</v>
      </c>
      <c r="O568" s="2">
        <v>4105</v>
      </c>
      <c r="P568" s="25" t="s">
        <v>165</v>
      </c>
      <c r="Q568" s="12">
        <v>241.21212121212099</v>
      </c>
      <c r="R568" s="2">
        <v>4935</v>
      </c>
      <c r="S568" s="25" t="s">
        <v>165</v>
      </c>
      <c r="T568" s="12">
        <v>343.03030000000001</v>
      </c>
      <c r="U568" s="25">
        <v>0.58732711482791899</v>
      </c>
      <c r="V568" s="2">
        <v>1130927</v>
      </c>
      <c r="W568" s="25" t="s">
        <v>165</v>
      </c>
      <c r="X568" s="2">
        <v>3775</v>
      </c>
      <c r="Y568" s="2">
        <v>1000594</v>
      </c>
      <c r="Z568" s="25" t="s">
        <v>165</v>
      </c>
      <c r="AA568" s="12">
        <v>4004.24</v>
      </c>
      <c r="AB568" s="2">
        <v>1144295</v>
      </c>
      <c r="AC568" s="25" t="s">
        <v>165</v>
      </c>
      <c r="AD568" s="12">
        <v>3966.06</v>
      </c>
      <c r="AE568" s="25">
        <v>1.2E-2</v>
      </c>
    </row>
    <row r="569" spans="1:31" x14ac:dyDescent="0.3">
      <c r="A569" t="s">
        <v>1747</v>
      </c>
      <c r="B569" s="2">
        <v>134</v>
      </c>
      <c r="C569" s="25">
        <v>0.25523809523809526</v>
      </c>
      <c r="D569" s="2"/>
      <c r="E569" s="2">
        <v>249</v>
      </c>
      <c r="F569" s="25">
        <v>0.22412241224122412</v>
      </c>
      <c r="G569" s="12"/>
      <c r="H569" s="2">
        <v>284</v>
      </c>
      <c r="I569" s="25">
        <v>0.22066822066822067</v>
      </c>
      <c r="J569" s="12"/>
      <c r="K569" s="25">
        <v>1.1194029850746268</v>
      </c>
      <c r="L569" s="2">
        <v>627</v>
      </c>
      <c r="M569" s="25">
        <v>0.20167256352524929</v>
      </c>
      <c r="N569" s="2">
        <v>109.69696969696901</v>
      </c>
      <c r="O569" s="2">
        <v>869</v>
      </c>
      <c r="P569" s="25">
        <v>0.21169305724725945</v>
      </c>
      <c r="Q569" s="12">
        <v>137.575757575757</v>
      </c>
      <c r="R569" s="2">
        <v>865</v>
      </c>
      <c r="S569" s="25">
        <v>0.17527862208713271</v>
      </c>
      <c r="T569" s="12">
        <v>150.909088</v>
      </c>
      <c r="U569" s="25">
        <v>0.37958532695374803</v>
      </c>
      <c r="V569" s="2">
        <v>211904</v>
      </c>
      <c r="W569" s="25">
        <v>0.187</v>
      </c>
      <c r="X569" s="2">
        <v>2384</v>
      </c>
      <c r="Y569" s="2">
        <v>223228</v>
      </c>
      <c r="Z569" s="25">
        <v>0.223</v>
      </c>
      <c r="AA569" s="12">
        <v>1905.45</v>
      </c>
      <c r="AB569" s="2">
        <v>172587</v>
      </c>
      <c r="AC569" s="25">
        <v>0.151</v>
      </c>
      <c r="AD569" s="12">
        <v>1949.09</v>
      </c>
      <c r="AE569" s="25">
        <v>-0.186</v>
      </c>
    </row>
    <row r="570" spans="1:31" x14ac:dyDescent="0.3">
      <c r="A570" t="s">
        <v>1711</v>
      </c>
      <c r="B570" s="2">
        <v>53</v>
      </c>
      <c r="C570" s="25">
        <v>0.10095238095238095</v>
      </c>
      <c r="D570" s="2"/>
      <c r="E570" s="2">
        <v>84</v>
      </c>
      <c r="F570" s="25">
        <v>7.5607560756075609E-2</v>
      </c>
      <c r="G570" s="12"/>
      <c r="H570" s="2">
        <v>145</v>
      </c>
      <c r="I570" s="25">
        <v>0.11266511266511267</v>
      </c>
      <c r="J570" s="12"/>
      <c r="K570" s="25">
        <v>1.7358490566037736</v>
      </c>
      <c r="L570" s="2">
        <v>196</v>
      </c>
      <c r="M570" s="25">
        <v>6.3042779028626567E-2</v>
      </c>
      <c r="N570" s="2">
        <v>66.060606060606005</v>
      </c>
      <c r="O570" s="2">
        <v>392</v>
      </c>
      <c r="P570" s="25">
        <v>9.5493300852618757E-2</v>
      </c>
      <c r="Q570" s="12">
        <v>96.363636363636402</v>
      </c>
      <c r="R570" s="2">
        <v>360</v>
      </c>
      <c r="S570" s="25">
        <v>7.29483282674772E-2</v>
      </c>
      <c r="T570" s="12">
        <v>83.636359999999996</v>
      </c>
      <c r="U570" s="25">
        <v>0.83673469387755106</v>
      </c>
      <c r="V570" s="2">
        <v>93056</v>
      </c>
      <c r="W570" s="25">
        <v>8.2000000000000003E-2</v>
      </c>
      <c r="X570" s="2">
        <v>1344</v>
      </c>
      <c r="Y570" s="2">
        <v>94151</v>
      </c>
      <c r="Z570" s="25">
        <v>9.4E-2</v>
      </c>
      <c r="AA570" s="12">
        <v>1338.18</v>
      </c>
      <c r="AB570" s="2">
        <v>73707</v>
      </c>
      <c r="AC570" s="25">
        <v>6.4000000000000001E-2</v>
      </c>
      <c r="AD570" s="12">
        <v>1313.94</v>
      </c>
      <c r="AE570" s="25">
        <v>-0.20799999999999999</v>
      </c>
    </row>
    <row r="571" spans="1:31" x14ac:dyDescent="0.3">
      <c r="A571" t="s">
        <v>1765</v>
      </c>
      <c r="B571" s="2">
        <v>49</v>
      </c>
      <c r="C571" s="25">
        <v>9.3333333333333338E-2</v>
      </c>
      <c r="D571" s="2"/>
      <c r="E571" s="2">
        <v>84</v>
      </c>
      <c r="F571" s="25">
        <v>7.5607560756075581E-2</v>
      </c>
      <c r="G571" s="12"/>
      <c r="H571" s="2">
        <v>128</v>
      </c>
      <c r="I571" s="25">
        <v>9.9456099456099456E-2</v>
      </c>
      <c r="J571" s="12"/>
      <c r="K571" s="25">
        <v>1.6122448979591835</v>
      </c>
      <c r="L571" s="2">
        <v>183</v>
      </c>
      <c r="M571" s="25">
        <v>5.8861370215503375E-2</v>
      </c>
      <c r="N571" s="2">
        <v>64.848484848484802</v>
      </c>
      <c r="O571" s="2">
        <v>312</v>
      </c>
      <c r="P571" s="25">
        <v>7.6004872107186358E-2</v>
      </c>
      <c r="Q571" s="12">
        <v>68.484848484848399</v>
      </c>
      <c r="R571" s="2">
        <v>343</v>
      </c>
      <c r="S571" s="25">
        <v>6.9503546099290783E-2</v>
      </c>
      <c r="T571" s="12">
        <v>82.424239999999998</v>
      </c>
      <c r="U571" s="25">
        <v>0.87431693989071035</v>
      </c>
      <c r="V571" s="2">
        <v>81548</v>
      </c>
      <c r="W571" s="25">
        <v>7.1999999999999995E-2</v>
      </c>
      <c r="X571" s="2">
        <v>1178</v>
      </c>
      <c r="Y571" s="2">
        <v>80179</v>
      </c>
      <c r="Z571" s="25">
        <v>0.08</v>
      </c>
      <c r="AA571" s="12">
        <v>1230.9100000000001</v>
      </c>
      <c r="AB571" s="2">
        <v>57988</v>
      </c>
      <c r="AC571" s="25">
        <v>5.0999999999999997E-2</v>
      </c>
      <c r="AD571" s="12">
        <v>1158.18</v>
      </c>
      <c r="AE571" s="25">
        <v>-0.28899999999999998</v>
      </c>
    </row>
    <row r="572" spans="1:31" x14ac:dyDescent="0.3">
      <c r="A572" t="s">
        <v>1766</v>
      </c>
      <c r="B572" s="2">
        <v>4</v>
      </c>
      <c r="C572" s="25">
        <v>7.619047619047619E-3</v>
      </c>
      <c r="D572" s="2"/>
      <c r="E572" s="2">
        <v>0</v>
      </c>
      <c r="F572" s="25" t="s">
        <v>2472</v>
      </c>
      <c r="G572" s="12"/>
      <c r="H572" s="2">
        <v>0</v>
      </c>
      <c r="I572" s="25">
        <v>0</v>
      </c>
      <c r="J572" s="12"/>
      <c r="K572" s="25">
        <v>-1</v>
      </c>
      <c r="L572" s="2">
        <v>18</v>
      </c>
      <c r="M572" s="25">
        <v>5.789642972016726E-3</v>
      </c>
      <c r="N572" s="2">
        <v>13.9393939393939</v>
      </c>
      <c r="O572" s="2">
        <v>0</v>
      </c>
      <c r="P572" s="25">
        <v>0</v>
      </c>
      <c r="Q572" s="12">
        <v>16.969696969696901</v>
      </c>
      <c r="R572" s="2">
        <v>15</v>
      </c>
      <c r="S572" s="25">
        <v>3.0395136778115501E-3</v>
      </c>
      <c r="T572" s="12">
        <v>15.151515</v>
      </c>
      <c r="U572" s="25">
        <v>-0.16666666666666666</v>
      </c>
      <c r="V572" s="2">
        <v>8960</v>
      </c>
      <c r="W572" s="25">
        <v>8.0000000000000002E-3</v>
      </c>
      <c r="X572" s="2">
        <v>453</v>
      </c>
      <c r="Y572" s="2">
        <v>7181</v>
      </c>
      <c r="Z572" s="25">
        <v>7.0000000000000001E-3</v>
      </c>
      <c r="AA572" s="12">
        <v>350.91</v>
      </c>
      <c r="AB572" s="2">
        <v>4432</v>
      </c>
      <c r="AC572" s="25">
        <v>4.0000000000000001E-3</v>
      </c>
      <c r="AD572" s="12">
        <v>313.94</v>
      </c>
      <c r="AE572" s="25">
        <v>-0.505</v>
      </c>
    </row>
    <row r="573" spans="1:31" x14ac:dyDescent="0.3">
      <c r="A573" t="s">
        <v>1767</v>
      </c>
      <c r="B573" s="2">
        <v>22</v>
      </c>
      <c r="C573" s="25">
        <v>4.1904761904761903E-2</v>
      </c>
      <c r="D573" s="2"/>
      <c r="E573" s="2">
        <v>13</v>
      </c>
      <c r="F573" s="25">
        <v>1.1701170117011706E-2</v>
      </c>
      <c r="G573" s="12"/>
      <c r="H573" s="2">
        <v>55</v>
      </c>
      <c r="I573" s="25">
        <v>4.2735042735042722E-2</v>
      </c>
      <c r="J573" s="12"/>
      <c r="K573" s="25">
        <v>1.5</v>
      </c>
      <c r="L573" s="2">
        <v>50</v>
      </c>
      <c r="M573" s="25">
        <v>1.6082341588935348E-2</v>
      </c>
      <c r="N573" s="2">
        <v>18.181818181818102</v>
      </c>
      <c r="O573" s="2">
        <v>202</v>
      </c>
      <c r="P573" s="25">
        <v>4.9208282582216809E-2</v>
      </c>
      <c r="Q573" s="12">
        <v>56.363636363636303</v>
      </c>
      <c r="R573" s="2">
        <v>122</v>
      </c>
      <c r="S573" s="25">
        <v>2.4721377912867274E-2</v>
      </c>
      <c r="T573" s="12">
        <v>47.272728000000001</v>
      </c>
      <c r="U573" s="25">
        <v>1.44</v>
      </c>
      <c r="V573" s="2">
        <v>36142</v>
      </c>
      <c r="W573" s="25">
        <v>3.2000000000000001E-2</v>
      </c>
      <c r="X573" s="2">
        <v>929</v>
      </c>
      <c r="Y573" s="2">
        <v>32740</v>
      </c>
      <c r="Z573" s="25">
        <v>3.3000000000000002E-2</v>
      </c>
      <c r="AA573" s="12">
        <v>712.73</v>
      </c>
      <c r="AB573" s="2">
        <v>21962</v>
      </c>
      <c r="AC573" s="25">
        <v>1.9E-2</v>
      </c>
      <c r="AD573" s="12">
        <v>724.85</v>
      </c>
      <c r="AE573" s="25">
        <v>-0.39200000000000002</v>
      </c>
    </row>
    <row r="574" spans="1:31" x14ac:dyDescent="0.3">
      <c r="A574" t="s">
        <v>1768</v>
      </c>
      <c r="B574" s="2">
        <v>23</v>
      </c>
      <c r="C574" s="25">
        <v>4.3809523809523812E-2</v>
      </c>
      <c r="D574" s="2"/>
      <c r="E574" s="2">
        <v>71</v>
      </c>
      <c r="F574" s="25">
        <v>6.3906390639063906E-2</v>
      </c>
      <c r="G574" s="12"/>
      <c r="H574" s="2">
        <v>73</v>
      </c>
      <c r="I574" s="25">
        <v>5.6721056721056699E-2</v>
      </c>
      <c r="J574" s="12"/>
      <c r="K574" s="25">
        <v>2.1739130434782608</v>
      </c>
      <c r="L574" s="2">
        <v>115</v>
      </c>
      <c r="M574" s="25">
        <v>3.6989385654551302E-2</v>
      </c>
      <c r="N574" s="2">
        <v>61.212121212121197</v>
      </c>
      <c r="O574" s="2">
        <v>110</v>
      </c>
      <c r="P574" s="25">
        <v>2.679658952496955E-2</v>
      </c>
      <c r="Q574" s="12">
        <v>40</v>
      </c>
      <c r="R574" s="2">
        <v>206</v>
      </c>
      <c r="S574" s="25">
        <v>4.1742654508611955E-2</v>
      </c>
      <c r="T574" s="12">
        <v>67.272729999999996</v>
      </c>
      <c r="U574" s="25">
        <v>0.79130434782608694</v>
      </c>
      <c r="V574" s="2">
        <v>36446</v>
      </c>
      <c r="W574" s="25">
        <v>3.2000000000000001E-2</v>
      </c>
      <c r="X574" s="2">
        <v>911</v>
      </c>
      <c r="Y574" s="2">
        <v>40258</v>
      </c>
      <c r="Z574" s="25">
        <v>0.04</v>
      </c>
      <c r="AA574" s="12">
        <v>871.52</v>
      </c>
      <c r="AB574" s="2">
        <v>31594</v>
      </c>
      <c r="AC574" s="25">
        <v>2.8000000000000001E-2</v>
      </c>
      <c r="AD574" s="12">
        <v>732.12</v>
      </c>
      <c r="AE574" s="25">
        <v>-0.13300000000000001</v>
      </c>
    </row>
    <row r="575" spans="1:31" x14ac:dyDescent="0.3">
      <c r="A575" t="s">
        <v>1769</v>
      </c>
      <c r="B575" s="2">
        <v>4</v>
      </c>
      <c r="C575" s="25">
        <v>7.619047619047619E-3</v>
      </c>
      <c r="D575" s="2"/>
      <c r="E575" s="2">
        <v>0</v>
      </c>
      <c r="F575" s="25">
        <v>0</v>
      </c>
      <c r="G575" s="12"/>
      <c r="H575" s="2">
        <v>17</v>
      </c>
      <c r="I575" s="25" t="s">
        <v>2472</v>
      </c>
      <c r="J575" s="12"/>
      <c r="K575" s="25">
        <v>3.25</v>
      </c>
      <c r="L575" s="2">
        <v>13</v>
      </c>
      <c r="M575" s="25">
        <v>4.1814088131231905E-3</v>
      </c>
      <c r="N575" s="2">
        <v>8.4848484848484809</v>
      </c>
      <c r="O575" s="2">
        <v>80</v>
      </c>
      <c r="P575" s="25">
        <v>1.9488428745432398E-2</v>
      </c>
      <c r="Q575" s="12">
        <v>62.424242424242401</v>
      </c>
      <c r="R575" s="2">
        <v>17</v>
      </c>
      <c r="S575" s="25">
        <v>3.4447821681864235E-3</v>
      </c>
      <c r="T575" s="12">
        <v>16.969695999999999</v>
      </c>
      <c r="U575" s="25">
        <v>0.30769230769230771</v>
      </c>
      <c r="V575" s="2">
        <v>11508</v>
      </c>
      <c r="W575" s="25">
        <v>0.01</v>
      </c>
      <c r="X575" s="2">
        <v>517</v>
      </c>
      <c r="Y575" s="2">
        <v>13972</v>
      </c>
      <c r="Z575" s="25">
        <v>1.4E-2</v>
      </c>
      <c r="AA575" s="12">
        <v>544.85</v>
      </c>
      <c r="AB575" s="2">
        <v>15719</v>
      </c>
      <c r="AC575" s="25">
        <v>1.4E-2</v>
      </c>
      <c r="AD575" s="12">
        <v>583.64</v>
      </c>
      <c r="AE575" s="25">
        <v>0.36599999999999999</v>
      </c>
    </row>
    <row r="576" spans="1:31" x14ac:dyDescent="0.3">
      <c r="A576" t="s">
        <v>1712</v>
      </c>
      <c r="B576" s="2">
        <v>81</v>
      </c>
      <c r="C576" s="25">
        <v>0.15428571428571441</v>
      </c>
      <c r="D576" s="2"/>
      <c r="E576" s="2">
        <v>165</v>
      </c>
      <c r="F576" s="25">
        <v>0.14851485148514851</v>
      </c>
      <c r="G576" s="12"/>
      <c r="H576" s="2">
        <v>139</v>
      </c>
      <c r="I576" s="25">
        <v>0.10800310800310796</v>
      </c>
      <c r="J576" s="12"/>
      <c r="K576" s="25">
        <v>0.71604938271604945</v>
      </c>
      <c r="L576" s="2">
        <v>431</v>
      </c>
      <c r="M576" s="25">
        <v>0.13862978449662272</v>
      </c>
      <c r="N576" s="2">
        <v>94.545454545454504</v>
      </c>
      <c r="O576" s="2">
        <v>477</v>
      </c>
      <c r="P576" s="25">
        <v>0.11619975639464068</v>
      </c>
      <c r="Q576" s="12">
        <v>90.303030303030297</v>
      </c>
      <c r="R576" s="2">
        <v>505</v>
      </c>
      <c r="S576" s="25">
        <v>0.10233029381965553</v>
      </c>
      <c r="T576" s="12">
        <v>118.78788</v>
      </c>
      <c r="U576" s="25">
        <v>0.1716937354988399</v>
      </c>
      <c r="V576" s="2">
        <v>118848</v>
      </c>
      <c r="W576" s="25">
        <v>0.105</v>
      </c>
      <c r="X576" s="2">
        <v>1703</v>
      </c>
      <c r="Y576" s="2">
        <v>129077</v>
      </c>
      <c r="Z576" s="25">
        <v>0.129</v>
      </c>
      <c r="AA576" s="12">
        <v>1497.58</v>
      </c>
      <c r="AB576" s="2">
        <v>98880</v>
      </c>
      <c r="AC576" s="25">
        <v>8.5999999999999993E-2</v>
      </c>
      <c r="AD576" s="12">
        <v>1658.18</v>
      </c>
      <c r="AE576" s="25">
        <v>-0.16800000000000001</v>
      </c>
    </row>
    <row r="577" spans="1:31" x14ac:dyDescent="0.3">
      <c r="A577" t="s">
        <v>1713</v>
      </c>
      <c r="B577" s="2">
        <v>26</v>
      </c>
      <c r="C577" s="25">
        <v>4.9523809523809526E-2</v>
      </c>
      <c r="D577" s="2"/>
      <c r="E577" s="2">
        <v>27</v>
      </c>
      <c r="F577" s="25">
        <v>2.4302430243024302E-2</v>
      </c>
      <c r="G577" s="12"/>
      <c r="H577" s="2">
        <v>11</v>
      </c>
      <c r="I577" s="25">
        <v>8.5470085470085479E-3</v>
      </c>
      <c r="J577" s="12"/>
      <c r="K577" s="25">
        <v>-0.57692307692307687</v>
      </c>
      <c r="L577" s="2">
        <v>121</v>
      </c>
      <c r="M577" s="25">
        <v>3.8919266645223542E-2</v>
      </c>
      <c r="N577" s="2">
        <v>66.6666666666666</v>
      </c>
      <c r="O577" s="2">
        <v>55</v>
      </c>
      <c r="P577" s="25">
        <v>1.3398294762484775E-2</v>
      </c>
      <c r="Q577" s="12">
        <v>26.060606060605998</v>
      </c>
      <c r="R577" s="2">
        <v>150</v>
      </c>
      <c r="S577" s="25">
        <v>3.0395136778115502E-2</v>
      </c>
      <c r="T577" s="12">
        <v>78.181816100000006</v>
      </c>
      <c r="U577" s="25">
        <v>0.23966942148760331</v>
      </c>
      <c r="V577" s="2">
        <v>25826</v>
      </c>
      <c r="W577" s="25">
        <v>2.3E-2</v>
      </c>
      <c r="X577" s="2">
        <v>782</v>
      </c>
      <c r="Y577" s="2">
        <v>29002</v>
      </c>
      <c r="Z577" s="25">
        <v>2.9000000000000001E-2</v>
      </c>
      <c r="AA577" s="12">
        <v>716.36</v>
      </c>
      <c r="AB577" s="2">
        <v>21637</v>
      </c>
      <c r="AC577" s="25">
        <v>1.9E-2</v>
      </c>
      <c r="AD577" s="12">
        <v>615.76</v>
      </c>
      <c r="AE577" s="25">
        <v>-0.16200000000000001</v>
      </c>
    </row>
    <row r="578" spans="1:31" x14ac:dyDescent="0.3">
      <c r="A578" t="s">
        <v>1770</v>
      </c>
      <c r="B578" s="2">
        <v>11</v>
      </c>
      <c r="C578" s="25">
        <v>2.0952380952380951E-2</v>
      </c>
      <c r="D578" s="2"/>
      <c r="E578" s="2">
        <v>27</v>
      </c>
      <c r="F578" s="25">
        <v>2.4302430243024302E-2</v>
      </c>
      <c r="G578" s="12"/>
      <c r="H578" s="2">
        <v>11</v>
      </c>
      <c r="I578" s="25">
        <v>8.5470085470085479E-3</v>
      </c>
      <c r="J578" s="12"/>
      <c r="K578" s="25">
        <v>0</v>
      </c>
      <c r="L578" s="2">
        <v>106</v>
      </c>
      <c r="M578" s="25">
        <v>3.4094564168542937E-2</v>
      </c>
      <c r="N578" s="2">
        <v>64.848484848484802</v>
      </c>
      <c r="O578" s="2">
        <v>55</v>
      </c>
      <c r="P578" s="25">
        <v>1.3398294762484775E-2</v>
      </c>
      <c r="Q578" s="12">
        <v>26.060606060605998</v>
      </c>
      <c r="R578" s="2">
        <v>143</v>
      </c>
      <c r="S578" s="25">
        <v>2.8976697061803443E-2</v>
      </c>
      <c r="T578" s="12">
        <v>78.181816100000006</v>
      </c>
      <c r="U578" s="25">
        <v>0.34905660377358488</v>
      </c>
      <c r="V578" s="2">
        <v>22377</v>
      </c>
      <c r="W578" s="25">
        <v>0.02</v>
      </c>
      <c r="X578" s="2">
        <v>728</v>
      </c>
      <c r="Y578" s="2">
        <v>24574</v>
      </c>
      <c r="Z578" s="25">
        <v>2.5000000000000001E-2</v>
      </c>
      <c r="AA578" s="12">
        <v>688.48</v>
      </c>
      <c r="AB578" s="2">
        <v>17481</v>
      </c>
      <c r="AC578" s="25">
        <v>1.4999999999999999E-2</v>
      </c>
      <c r="AD578" s="12">
        <v>505.45</v>
      </c>
      <c r="AE578" s="25">
        <v>-0.219</v>
      </c>
    </row>
    <row r="579" spans="1:31" x14ac:dyDescent="0.3">
      <c r="A579" t="s">
        <v>1771</v>
      </c>
      <c r="B579" s="2">
        <v>0</v>
      </c>
      <c r="C579" s="25" t="s">
        <v>2472</v>
      </c>
      <c r="D579" s="2"/>
      <c r="E579" s="2">
        <v>0</v>
      </c>
      <c r="F579" s="25" t="s">
        <v>2472</v>
      </c>
      <c r="G579" s="12"/>
      <c r="H579" s="2">
        <v>0</v>
      </c>
      <c r="I579" s="25" t="s">
        <v>2472</v>
      </c>
      <c r="J579" s="12"/>
      <c r="K579" s="25" t="s">
        <v>2472</v>
      </c>
      <c r="L579" s="2">
        <v>0</v>
      </c>
      <c r="M579" s="25">
        <v>0</v>
      </c>
      <c r="N579" s="2">
        <v>80</v>
      </c>
      <c r="O579" s="2">
        <v>0</v>
      </c>
      <c r="P579" s="25">
        <v>0</v>
      </c>
      <c r="Q579" s="12">
        <v>16.969696969696901</v>
      </c>
      <c r="R579" s="2">
        <v>0</v>
      </c>
      <c r="S579" s="25">
        <v>0</v>
      </c>
      <c r="T579" s="12">
        <v>18.787877999999999</v>
      </c>
      <c r="U579" s="25"/>
      <c r="V579" s="2">
        <v>4973</v>
      </c>
      <c r="W579" s="25">
        <v>4.0000000000000001E-3</v>
      </c>
      <c r="X579" s="2">
        <v>284</v>
      </c>
      <c r="Y579" s="2">
        <v>4894</v>
      </c>
      <c r="Z579" s="25">
        <v>5.0000000000000001E-3</v>
      </c>
      <c r="AA579" s="12">
        <v>313.33</v>
      </c>
      <c r="AB579" s="2">
        <v>2370</v>
      </c>
      <c r="AC579" s="25">
        <v>2E-3</v>
      </c>
      <c r="AD579" s="12">
        <v>247.88</v>
      </c>
      <c r="AE579" s="25">
        <v>-0.52300000000000002</v>
      </c>
    </row>
    <row r="580" spans="1:31" x14ac:dyDescent="0.3">
      <c r="A580" t="s">
        <v>1772</v>
      </c>
      <c r="B580" s="2">
        <v>0</v>
      </c>
      <c r="C580" s="25">
        <v>0</v>
      </c>
      <c r="D580" s="2"/>
      <c r="E580" s="2">
        <v>0</v>
      </c>
      <c r="F580" s="25">
        <v>0</v>
      </c>
      <c r="G580" s="12"/>
      <c r="H580" s="2">
        <v>11</v>
      </c>
      <c r="I580" s="25">
        <v>8.5470085470085479E-3</v>
      </c>
      <c r="J580" s="12"/>
      <c r="K580" s="25" t="s">
        <v>2472</v>
      </c>
      <c r="L580" s="2">
        <v>95</v>
      </c>
      <c r="M580" s="25">
        <v>3.0556449018977163E-2</v>
      </c>
      <c r="N580" s="2">
        <v>63.636363636363598</v>
      </c>
      <c r="O580" s="2">
        <v>28</v>
      </c>
      <c r="P580" s="25">
        <v>6.8209500609013396E-3</v>
      </c>
      <c r="Q580" s="12">
        <v>21.818181818181799</v>
      </c>
      <c r="R580" s="2">
        <v>102</v>
      </c>
      <c r="S580" s="25">
        <v>2.0668693009118541E-2</v>
      </c>
      <c r="T580" s="12">
        <v>55.757576</v>
      </c>
      <c r="U580" s="25">
        <v>7.3684210526315783E-2</v>
      </c>
      <c r="V580" s="2">
        <v>8078</v>
      </c>
      <c r="W580" s="25">
        <v>7.0000000000000001E-3</v>
      </c>
      <c r="X580" s="2">
        <v>442</v>
      </c>
      <c r="Y580" s="2">
        <v>8667</v>
      </c>
      <c r="Z580" s="25">
        <v>8.9999999999999993E-3</v>
      </c>
      <c r="AA580" s="12">
        <v>394.55</v>
      </c>
      <c r="AB580" s="2">
        <v>6340</v>
      </c>
      <c r="AC580" s="25">
        <v>6.0000000000000001E-3</v>
      </c>
      <c r="AD580" s="12">
        <v>376.36</v>
      </c>
      <c r="AE580" s="25">
        <v>-0.215</v>
      </c>
    </row>
    <row r="581" spans="1:31" x14ac:dyDescent="0.3">
      <c r="A581" t="s">
        <v>1773</v>
      </c>
      <c r="B581" s="2">
        <v>11</v>
      </c>
      <c r="C581" s="25" t="s">
        <v>2472</v>
      </c>
      <c r="D581" s="2"/>
      <c r="E581" s="2">
        <v>27</v>
      </c>
      <c r="F581" s="25" t="s">
        <v>2472</v>
      </c>
      <c r="G581" s="12"/>
      <c r="H581" s="2">
        <v>0</v>
      </c>
      <c r="I581" s="25">
        <v>0</v>
      </c>
      <c r="J581" s="12"/>
      <c r="K581" s="25">
        <v>-1</v>
      </c>
      <c r="L581" s="2">
        <v>11</v>
      </c>
      <c r="M581" s="25">
        <v>3.538115149565777E-3</v>
      </c>
      <c r="N581" s="2">
        <v>10.909090909090899</v>
      </c>
      <c r="O581" s="2">
        <v>27</v>
      </c>
      <c r="P581" s="25">
        <v>6.5773447015834352E-3</v>
      </c>
      <c r="Q581" s="12">
        <v>13.3333333333333</v>
      </c>
      <c r="R581" s="2">
        <v>41</v>
      </c>
      <c r="S581" s="25">
        <v>8.3080040526849041E-3</v>
      </c>
      <c r="T581" s="12">
        <v>44.242424</v>
      </c>
      <c r="U581" s="25">
        <v>2.7272727272727271</v>
      </c>
      <c r="V581" s="2">
        <v>9326</v>
      </c>
      <c r="W581" s="25">
        <v>8.0000000000000002E-3</v>
      </c>
      <c r="X581" s="2">
        <v>476</v>
      </c>
      <c r="Y581" s="2">
        <v>11013</v>
      </c>
      <c r="Z581" s="25">
        <v>1.0999999999999999E-2</v>
      </c>
      <c r="AA581" s="12">
        <v>423.64</v>
      </c>
      <c r="AB581" s="2">
        <v>8771</v>
      </c>
      <c r="AC581" s="25">
        <v>8.0000000000000002E-3</v>
      </c>
      <c r="AD581" s="12">
        <v>422.42</v>
      </c>
      <c r="AE581" s="25">
        <v>-0.06</v>
      </c>
    </row>
    <row r="582" spans="1:31" x14ac:dyDescent="0.3">
      <c r="A582" t="s">
        <v>1774</v>
      </c>
      <c r="B582" s="2">
        <v>15</v>
      </c>
      <c r="C582" s="25" t="s">
        <v>2472</v>
      </c>
      <c r="D582" s="2"/>
      <c r="E582" s="2">
        <v>0</v>
      </c>
      <c r="F582" s="25" t="s">
        <v>2472</v>
      </c>
      <c r="G582" s="12"/>
      <c r="H582" s="2">
        <v>0</v>
      </c>
      <c r="I582" s="25">
        <v>0</v>
      </c>
      <c r="J582" s="12"/>
      <c r="K582" s="25">
        <v>-1</v>
      </c>
      <c r="L582" s="2">
        <v>15</v>
      </c>
      <c r="M582" s="25">
        <v>4.8247024766806049E-3</v>
      </c>
      <c r="N582" s="2">
        <v>12.1212121212121</v>
      </c>
      <c r="O582" s="2">
        <v>0</v>
      </c>
      <c r="P582" s="25">
        <v>0</v>
      </c>
      <c r="Q582" s="12">
        <v>16.969696969696901</v>
      </c>
      <c r="R582" s="2">
        <v>7</v>
      </c>
      <c r="S582" s="25">
        <v>1.4184397163120568E-3</v>
      </c>
      <c r="T582" s="12">
        <v>6.6666665099999998</v>
      </c>
      <c r="U582" s="25">
        <v>-0.53333333333333333</v>
      </c>
      <c r="V582" s="2">
        <v>3449</v>
      </c>
      <c r="W582" s="25">
        <v>3.0000000000000001E-3</v>
      </c>
      <c r="X582" s="2">
        <v>293</v>
      </c>
      <c r="Y582" s="2">
        <v>4428</v>
      </c>
      <c r="Z582" s="25">
        <v>4.0000000000000001E-3</v>
      </c>
      <c r="AA582" s="12">
        <v>267.88</v>
      </c>
      <c r="AB582" s="2">
        <v>4156</v>
      </c>
      <c r="AC582" s="25">
        <v>4.0000000000000001E-3</v>
      </c>
      <c r="AD582" s="12">
        <v>386.67</v>
      </c>
      <c r="AE582" s="25">
        <v>0.20499999999999999</v>
      </c>
    </row>
    <row r="583" spans="1:31" x14ac:dyDescent="0.3">
      <c r="A583" t="s">
        <v>1714</v>
      </c>
      <c r="B583" s="2">
        <v>55</v>
      </c>
      <c r="C583" s="25">
        <v>0.10476190476190476</v>
      </c>
      <c r="D583" s="2"/>
      <c r="E583" s="2">
        <v>138</v>
      </c>
      <c r="F583" s="25">
        <v>0.12421242124212421</v>
      </c>
      <c r="G583" s="12"/>
      <c r="H583" s="2">
        <v>128</v>
      </c>
      <c r="I583" s="25">
        <v>9.9456099456099456E-2</v>
      </c>
      <c r="J583" s="12"/>
      <c r="K583" s="25">
        <v>1.3272727272727272</v>
      </c>
      <c r="L583" s="2">
        <v>310</v>
      </c>
      <c r="M583" s="25">
        <v>9.9710517851399158E-2</v>
      </c>
      <c r="N583" s="2">
        <v>70.909090909090907</v>
      </c>
      <c r="O583" s="2">
        <v>422</v>
      </c>
      <c r="P583" s="25">
        <v>0.10280146163215591</v>
      </c>
      <c r="Q583" s="12">
        <v>84.848484848484802</v>
      </c>
      <c r="R583" s="2">
        <v>355</v>
      </c>
      <c r="S583" s="25">
        <v>7.1935157041540021E-2</v>
      </c>
      <c r="T583" s="12">
        <v>89.696969999999993</v>
      </c>
      <c r="U583" s="25">
        <v>0.14516129032258066</v>
      </c>
      <c r="V583" s="2">
        <v>93022</v>
      </c>
      <c r="W583" s="25">
        <v>8.2000000000000003E-2</v>
      </c>
      <c r="X583" s="2">
        <v>1360</v>
      </c>
      <c r="Y583" s="2">
        <v>100075</v>
      </c>
      <c r="Z583" s="25">
        <v>0.1</v>
      </c>
      <c r="AA583" s="12">
        <v>1165.45</v>
      </c>
      <c r="AB583" s="2">
        <v>77243</v>
      </c>
      <c r="AC583" s="25">
        <v>6.8000000000000005E-2</v>
      </c>
      <c r="AD583" s="12">
        <v>1396.97</v>
      </c>
      <c r="AE583" s="25">
        <v>-0.17</v>
      </c>
    </row>
    <row r="584" spans="1:31" x14ac:dyDescent="0.3">
      <c r="A584" t="s">
        <v>1770</v>
      </c>
      <c r="B584" s="2">
        <v>55</v>
      </c>
      <c r="C584" s="25">
        <v>0.10476190476190476</v>
      </c>
      <c r="D584" s="2"/>
      <c r="E584" s="2">
        <v>106</v>
      </c>
      <c r="F584" s="25">
        <v>9.5409540954095415E-2</v>
      </c>
      <c r="G584" s="12"/>
      <c r="H584" s="2">
        <v>128</v>
      </c>
      <c r="I584" s="25">
        <v>9.9456099456099456E-2</v>
      </c>
      <c r="J584" s="12"/>
      <c r="K584" s="25">
        <v>1.3272727272727272</v>
      </c>
      <c r="L584" s="2">
        <v>285</v>
      </c>
      <c r="M584" s="25">
        <v>9.1669347056931486E-2</v>
      </c>
      <c r="N584" s="2">
        <v>69.090909090909093</v>
      </c>
      <c r="O584" s="2">
        <v>372</v>
      </c>
      <c r="P584" s="25">
        <v>9.062119366626066E-2</v>
      </c>
      <c r="Q584" s="12">
        <v>80.606060606060595</v>
      </c>
      <c r="R584" s="2">
        <v>333</v>
      </c>
      <c r="S584" s="25">
        <v>6.7477203647416412E-2</v>
      </c>
      <c r="T584" s="12">
        <v>87.272729999999996</v>
      </c>
      <c r="U584" s="25">
        <v>0.16842105263157894</v>
      </c>
      <c r="V584" s="2">
        <v>86775</v>
      </c>
      <c r="W584" s="25">
        <v>7.6999999999999999E-2</v>
      </c>
      <c r="X584" s="2">
        <v>1348</v>
      </c>
      <c r="Y584" s="2">
        <v>90494</v>
      </c>
      <c r="Z584" s="25">
        <v>0.09</v>
      </c>
      <c r="AA584" s="12">
        <v>1059</v>
      </c>
      <c r="AB584" s="2">
        <v>67753</v>
      </c>
      <c r="AC584" s="25">
        <v>5.8999999999999997E-2</v>
      </c>
      <c r="AD584" s="12">
        <v>1313.33</v>
      </c>
      <c r="AE584" s="25">
        <v>-0.219</v>
      </c>
    </row>
    <row r="585" spans="1:31" x14ac:dyDescent="0.3">
      <c r="A585" t="s">
        <v>1771</v>
      </c>
      <c r="B585" s="2">
        <v>3</v>
      </c>
      <c r="C585" s="25">
        <v>5.7142857142857143E-3</v>
      </c>
      <c r="D585" s="2"/>
      <c r="E585" s="2">
        <v>61</v>
      </c>
      <c r="F585" s="25">
        <v>5.4905490549054907E-2</v>
      </c>
      <c r="G585" s="12"/>
      <c r="H585" s="2">
        <v>0</v>
      </c>
      <c r="I585" s="25">
        <v>0</v>
      </c>
      <c r="J585" s="12"/>
      <c r="K585" s="25">
        <v>-1</v>
      </c>
      <c r="L585" s="2">
        <v>26</v>
      </c>
      <c r="M585" s="25">
        <v>8.362817626246381E-3</v>
      </c>
      <c r="N585" s="2">
        <v>15.151515151515101</v>
      </c>
      <c r="O585" s="2">
        <v>76</v>
      </c>
      <c r="P585" s="25">
        <v>1.8514007308160781E-2</v>
      </c>
      <c r="Q585" s="12">
        <v>40.606060606060602</v>
      </c>
      <c r="R585" s="2">
        <v>42</v>
      </c>
      <c r="S585" s="25">
        <v>8.5106382978723406E-3</v>
      </c>
      <c r="T585" s="12">
        <v>44.242424</v>
      </c>
      <c r="U585" s="25">
        <v>0.61538461538461542</v>
      </c>
      <c r="V585" s="2">
        <v>12656</v>
      </c>
      <c r="W585" s="25">
        <v>1.0999999999999999E-2</v>
      </c>
      <c r="X585" s="2">
        <v>531</v>
      </c>
      <c r="Y585" s="2">
        <v>12569</v>
      </c>
      <c r="Z585" s="25">
        <v>1.2999999999999999E-2</v>
      </c>
      <c r="AA585" s="12">
        <v>468.48</v>
      </c>
      <c r="AB585" s="2">
        <v>8605</v>
      </c>
      <c r="AC585" s="25">
        <v>8.0000000000000002E-3</v>
      </c>
      <c r="AD585" s="12">
        <v>422.42</v>
      </c>
      <c r="AE585" s="25">
        <v>-0.32</v>
      </c>
    </row>
    <row r="586" spans="1:31" x14ac:dyDescent="0.3">
      <c r="A586" t="s">
        <v>1772</v>
      </c>
      <c r="B586" s="2">
        <v>0</v>
      </c>
      <c r="C586" s="25">
        <v>0</v>
      </c>
      <c r="D586" s="2"/>
      <c r="E586" s="2">
        <v>45</v>
      </c>
      <c r="F586" s="25">
        <v>4.0504050405040501E-2</v>
      </c>
      <c r="G586" s="12"/>
      <c r="H586" s="2">
        <v>64</v>
      </c>
      <c r="I586" s="25">
        <v>4.9728049728049728E-2</v>
      </c>
      <c r="J586" s="12"/>
      <c r="K586" s="25" t="s">
        <v>2472</v>
      </c>
      <c r="L586" s="2">
        <v>112</v>
      </c>
      <c r="M586" s="25">
        <v>3.6024445159215185E-2</v>
      </c>
      <c r="N586" s="2">
        <v>60</v>
      </c>
      <c r="O586" s="2">
        <v>121</v>
      </c>
      <c r="P586" s="25">
        <v>2.9476248477466504E-2</v>
      </c>
      <c r="Q586" s="12">
        <v>40.606060606060602</v>
      </c>
      <c r="R586" s="2">
        <v>91</v>
      </c>
      <c r="S586" s="25">
        <v>1.8439716312056736E-2</v>
      </c>
      <c r="T586" s="12">
        <v>46.6666679</v>
      </c>
      <c r="U586" s="25">
        <v>-0.1875</v>
      </c>
      <c r="V586" s="2">
        <v>30839</v>
      </c>
      <c r="W586" s="25">
        <v>2.7E-2</v>
      </c>
      <c r="X586" s="2">
        <v>833</v>
      </c>
      <c r="Y586" s="2">
        <v>30472</v>
      </c>
      <c r="Z586" s="25">
        <v>0.03</v>
      </c>
      <c r="AA586" s="12">
        <v>663.64</v>
      </c>
      <c r="AB586" s="2">
        <v>22606</v>
      </c>
      <c r="AC586" s="25">
        <v>0.02</v>
      </c>
      <c r="AD586" s="12">
        <v>710.3</v>
      </c>
      <c r="AE586" s="25">
        <v>-0.26700000000000002</v>
      </c>
    </row>
    <row r="587" spans="1:31" x14ac:dyDescent="0.3">
      <c r="A587" t="s">
        <v>1773</v>
      </c>
      <c r="B587" s="2">
        <v>52</v>
      </c>
      <c r="C587" s="25">
        <v>9.9047619047619051E-2</v>
      </c>
      <c r="D587" s="2"/>
      <c r="E587" s="2">
        <v>0</v>
      </c>
      <c r="F587" s="25">
        <v>0</v>
      </c>
      <c r="G587" s="12"/>
      <c r="H587" s="2">
        <v>64</v>
      </c>
      <c r="I587" s="25">
        <v>4.9728049728049728E-2</v>
      </c>
      <c r="J587" s="12"/>
      <c r="K587" s="25">
        <v>0.23076923076923084</v>
      </c>
      <c r="L587" s="2">
        <v>147</v>
      </c>
      <c r="M587" s="25">
        <v>4.7282084271469925E-2</v>
      </c>
      <c r="N587" s="2">
        <v>43.030303030303003</v>
      </c>
      <c r="O587" s="2">
        <v>175</v>
      </c>
      <c r="P587" s="25">
        <v>4.2630937880633372E-2</v>
      </c>
      <c r="Q587" s="12">
        <v>63.636363636363598</v>
      </c>
      <c r="R587" s="2">
        <v>200</v>
      </c>
      <c r="S587" s="25">
        <v>4.0526849037487336E-2</v>
      </c>
      <c r="T587" s="12">
        <v>56.363636</v>
      </c>
      <c r="U587" s="25">
        <v>0.36054421768707484</v>
      </c>
      <c r="V587" s="2">
        <v>43280</v>
      </c>
      <c r="W587" s="25">
        <v>3.7999999999999999E-2</v>
      </c>
      <c r="X587" s="2">
        <v>1009</v>
      </c>
      <c r="Y587" s="2">
        <v>47453</v>
      </c>
      <c r="Z587" s="25">
        <v>4.7E-2</v>
      </c>
      <c r="AA587" s="12">
        <v>784.85</v>
      </c>
      <c r="AB587" s="2">
        <v>36542</v>
      </c>
      <c r="AC587" s="25">
        <v>3.2000000000000001E-2</v>
      </c>
      <c r="AD587" s="12">
        <v>963.64</v>
      </c>
      <c r="AE587" s="25">
        <v>-0.156</v>
      </c>
    </row>
    <row r="588" spans="1:31" x14ac:dyDescent="0.3">
      <c r="A588" t="s">
        <v>1774</v>
      </c>
      <c r="B588" s="2">
        <v>0</v>
      </c>
      <c r="C588" s="25">
        <v>0</v>
      </c>
      <c r="D588" s="2"/>
      <c r="E588" s="2">
        <v>32</v>
      </c>
      <c r="F588" s="25">
        <v>2.8802880288028802E-2</v>
      </c>
      <c r="G588" s="12"/>
      <c r="H588" s="2">
        <v>0</v>
      </c>
      <c r="I588" s="25">
        <v>0</v>
      </c>
      <c r="J588" s="12"/>
      <c r="K588" s="25" t="s">
        <v>2472</v>
      </c>
      <c r="L588" s="2">
        <v>25</v>
      </c>
      <c r="M588" s="25">
        <v>8.0411707944676742E-3</v>
      </c>
      <c r="N588" s="2">
        <v>15.151515151515101</v>
      </c>
      <c r="O588" s="2">
        <v>50</v>
      </c>
      <c r="P588" s="25">
        <v>1.2180267965895249E-2</v>
      </c>
      <c r="Q588" s="12">
        <v>21.2121212121212</v>
      </c>
      <c r="R588" s="2">
        <v>22</v>
      </c>
      <c r="S588" s="25">
        <v>4.4579533941236068E-3</v>
      </c>
      <c r="T588" s="12">
        <v>17.575758</v>
      </c>
      <c r="U588" s="25">
        <v>-0.12</v>
      </c>
      <c r="V588" s="2">
        <v>6247</v>
      </c>
      <c r="W588" s="25">
        <v>6.0000000000000001E-3</v>
      </c>
      <c r="X588" s="2">
        <v>353</v>
      </c>
      <c r="Y588" s="2">
        <v>9581</v>
      </c>
      <c r="Z588" s="25">
        <v>0.01</v>
      </c>
      <c r="AA588" s="12">
        <v>408</v>
      </c>
      <c r="AB588" s="2">
        <v>9490</v>
      </c>
      <c r="AC588" s="25">
        <v>8.0000000000000002E-3</v>
      </c>
      <c r="AD588" s="12">
        <v>469.09</v>
      </c>
      <c r="AE588" s="25">
        <v>0.51900000000000002</v>
      </c>
    </row>
    <row r="589" spans="1:31" x14ac:dyDescent="0.3">
      <c r="A589" t="s">
        <v>1763</v>
      </c>
      <c r="B589" s="2">
        <v>391</v>
      </c>
      <c r="C589" s="25">
        <v>0.74476190476190474</v>
      </c>
      <c r="D589" s="2"/>
      <c r="E589" s="2">
        <v>862</v>
      </c>
      <c r="F589" s="25">
        <v>0.77587758775877591</v>
      </c>
      <c r="G589" s="12"/>
      <c r="H589" s="2">
        <v>1003</v>
      </c>
      <c r="I589" s="25">
        <v>0.77933177933177933</v>
      </c>
      <c r="J589" s="12"/>
      <c r="K589" s="25">
        <v>1.5652173913043477</v>
      </c>
      <c r="L589" s="2">
        <v>2482</v>
      </c>
      <c r="M589" s="25">
        <v>0.79832743647475068</v>
      </c>
      <c r="N589" s="2">
        <v>186.06060606060601</v>
      </c>
      <c r="O589" s="2">
        <v>3236</v>
      </c>
      <c r="P589" s="25">
        <v>0.7883069427527406</v>
      </c>
      <c r="Q589" s="12">
        <v>234.54545454545399</v>
      </c>
      <c r="R589" s="2">
        <v>4070</v>
      </c>
      <c r="S589" s="25">
        <v>0.82472137791286726</v>
      </c>
      <c r="T589" s="12">
        <v>317.57574499999998</v>
      </c>
      <c r="U589" s="25">
        <v>0.63980660757453667</v>
      </c>
      <c r="V589" s="2">
        <v>919023</v>
      </c>
      <c r="W589" s="25">
        <v>0.81299999999999994</v>
      </c>
      <c r="X589" s="2">
        <v>3343</v>
      </c>
      <c r="Y589" s="2">
        <v>777366</v>
      </c>
      <c r="Z589" s="25">
        <v>0.77700000000000002</v>
      </c>
      <c r="AA589" s="12">
        <v>3427.88</v>
      </c>
      <c r="AB589" s="2">
        <v>971708</v>
      </c>
      <c r="AC589" s="25">
        <v>0.84899999999999998</v>
      </c>
      <c r="AD589" s="12">
        <v>3638.18</v>
      </c>
      <c r="AE589" s="25">
        <v>5.7000000000000002E-2</v>
      </c>
    </row>
    <row r="590" spans="1:31" x14ac:dyDescent="0.3">
      <c r="A590" t="s">
        <v>1711</v>
      </c>
      <c r="B590" s="2">
        <v>307</v>
      </c>
      <c r="C590" s="25">
        <v>0.58476190476190482</v>
      </c>
      <c r="D590" s="2"/>
      <c r="E590" s="2">
        <v>608</v>
      </c>
      <c r="F590" s="25">
        <v>0.5472547254725475</v>
      </c>
      <c r="G590" s="12"/>
      <c r="H590" s="2">
        <v>736</v>
      </c>
      <c r="I590" s="25">
        <v>0.5718725718725719</v>
      </c>
      <c r="J590" s="12"/>
      <c r="K590" s="25">
        <v>1.3973941368078178</v>
      </c>
      <c r="L590" s="2">
        <v>1818</v>
      </c>
      <c r="M590" s="25">
        <v>0.58475394017368931</v>
      </c>
      <c r="N590" s="2">
        <v>164.24242424242399</v>
      </c>
      <c r="O590" s="2">
        <v>2161</v>
      </c>
      <c r="P590" s="25">
        <v>0.52643118148599266</v>
      </c>
      <c r="Q590" s="12">
        <v>194.54545454545399</v>
      </c>
      <c r="R590" s="2">
        <v>2557</v>
      </c>
      <c r="S590" s="25">
        <v>0.5181357649442756</v>
      </c>
      <c r="T590" s="12">
        <v>236.363632</v>
      </c>
      <c r="U590" s="25">
        <v>0.40649064906490651</v>
      </c>
      <c r="V590" s="2">
        <v>626656</v>
      </c>
      <c r="W590" s="25">
        <v>0.55400000000000005</v>
      </c>
      <c r="X590" s="2">
        <v>3158</v>
      </c>
      <c r="Y590" s="2">
        <v>515271</v>
      </c>
      <c r="Z590" s="25">
        <v>0.51500000000000001</v>
      </c>
      <c r="AA590" s="12">
        <v>2824.85</v>
      </c>
      <c r="AB590" s="2">
        <v>642927</v>
      </c>
      <c r="AC590" s="25">
        <v>0.56200000000000006</v>
      </c>
      <c r="AD590" s="12">
        <v>3392.12</v>
      </c>
      <c r="AE590" s="25">
        <v>2.5999999999999999E-2</v>
      </c>
    </row>
    <row r="591" spans="1:31" x14ac:dyDescent="0.3">
      <c r="A591" t="s">
        <v>1765</v>
      </c>
      <c r="B591" s="2">
        <v>199</v>
      </c>
      <c r="C591" s="25">
        <v>0.37904761904761902</v>
      </c>
      <c r="D591" s="2"/>
      <c r="E591" s="2">
        <v>419</v>
      </c>
      <c r="F591" s="25">
        <v>0.37713771377137711</v>
      </c>
      <c r="G591" s="12"/>
      <c r="H591" s="2">
        <v>550</v>
      </c>
      <c r="I591" s="25">
        <v>0.42735042735042733</v>
      </c>
      <c r="J591" s="12"/>
      <c r="K591" s="25">
        <v>1.7638190954773871</v>
      </c>
      <c r="L591" s="2">
        <v>1275</v>
      </c>
      <c r="M591" s="25">
        <v>0.41009971051785138</v>
      </c>
      <c r="N591" s="2">
        <v>138.78787878787799</v>
      </c>
      <c r="O591" s="2">
        <v>1471</v>
      </c>
      <c r="P591" s="25">
        <v>0.35834348355663825</v>
      </c>
      <c r="Q591" s="12">
        <v>166.06060606060601</v>
      </c>
      <c r="R591" s="2">
        <v>1581</v>
      </c>
      <c r="S591" s="25">
        <v>0.32036474164133738</v>
      </c>
      <c r="T591" s="12">
        <v>201.21212800000001</v>
      </c>
      <c r="U591" s="25">
        <v>0.24</v>
      </c>
      <c r="V591" s="2">
        <v>448290</v>
      </c>
      <c r="W591" s="25">
        <v>0.39600000000000002</v>
      </c>
      <c r="X591" s="2">
        <v>2947</v>
      </c>
      <c r="Y591" s="2">
        <v>342696</v>
      </c>
      <c r="Z591" s="25">
        <v>0.34200000000000003</v>
      </c>
      <c r="AA591" s="12">
        <v>2696.97</v>
      </c>
      <c r="AB591" s="2">
        <v>388763</v>
      </c>
      <c r="AC591" s="25">
        <v>0.34</v>
      </c>
      <c r="AD591" s="12">
        <v>2680.61</v>
      </c>
      <c r="AE591" s="25">
        <v>-0.13300000000000001</v>
      </c>
    </row>
    <row r="592" spans="1:31" x14ac:dyDescent="0.3">
      <c r="A592" t="s">
        <v>1766</v>
      </c>
      <c r="B592" s="2">
        <v>13</v>
      </c>
      <c r="C592" s="25">
        <v>2.4761904761904763E-2</v>
      </c>
      <c r="D592" s="2"/>
      <c r="E592" s="2">
        <v>56</v>
      </c>
      <c r="F592" s="25">
        <v>5.0405040504050404E-2</v>
      </c>
      <c r="G592" s="12"/>
      <c r="H592" s="2">
        <v>53</v>
      </c>
      <c r="I592" s="25">
        <v>4.1181041181041184E-2</v>
      </c>
      <c r="J592" s="12"/>
      <c r="K592" s="25">
        <v>3.0769230769230766</v>
      </c>
      <c r="L592" s="2">
        <v>153</v>
      </c>
      <c r="M592" s="25">
        <v>4.9211965262142165E-2</v>
      </c>
      <c r="N592" s="2">
        <v>48.484848484848399</v>
      </c>
      <c r="O592" s="2">
        <v>147</v>
      </c>
      <c r="P592" s="25">
        <v>3.5809987819732034E-2</v>
      </c>
      <c r="Q592" s="12">
        <v>53.3333333333333</v>
      </c>
      <c r="R592" s="2">
        <v>221</v>
      </c>
      <c r="S592" s="25">
        <v>4.4782168186423506E-2</v>
      </c>
      <c r="T592" s="12">
        <v>69.090909999999994</v>
      </c>
      <c r="U592" s="25">
        <v>0.44444444444444442</v>
      </c>
      <c r="V592" s="2">
        <v>66740</v>
      </c>
      <c r="W592" s="25">
        <v>5.8999999999999997E-2</v>
      </c>
      <c r="X592" s="2">
        <v>1107</v>
      </c>
      <c r="Y592" s="2">
        <v>49390</v>
      </c>
      <c r="Z592" s="25">
        <v>4.9000000000000002E-2</v>
      </c>
      <c r="AA592" s="12">
        <v>1020.61</v>
      </c>
      <c r="AB592" s="2">
        <v>49895</v>
      </c>
      <c r="AC592" s="25">
        <v>4.3999999999999997E-2</v>
      </c>
      <c r="AD592" s="12">
        <v>1112.1199999999999</v>
      </c>
      <c r="AE592" s="25">
        <v>-0.252</v>
      </c>
    </row>
    <row r="593" spans="1:31" x14ac:dyDescent="0.3">
      <c r="A593" t="s">
        <v>1767</v>
      </c>
      <c r="B593" s="2">
        <v>43</v>
      </c>
      <c r="C593" s="25">
        <v>8.1904761904761911E-2</v>
      </c>
      <c r="D593" s="2"/>
      <c r="E593" s="2">
        <v>102</v>
      </c>
      <c r="F593" s="25">
        <v>9.1809180918091815E-2</v>
      </c>
      <c r="G593" s="12"/>
      <c r="H593" s="2">
        <v>82</v>
      </c>
      <c r="I593" s="25">
        <v>6.3714063714063712E-2</v>
      </c>
      <c r="J593" s="12"/>
      <c r="K593" s="25">
        <v>0.90697674418604657</v>
      </c>
      <c r="L593" s="2">
        <v>443</v>
      </c>
      <c r="M593" s="25">
        <v>0.14248954647796719</v>
      </c>
      <c r="N593" s="2">
        <v>81.212121212121204</v>
      </c>
      <c r="O593" s="2">
        <v>386</v>
      </c>
      <c r="P593" s="25">
        <v>9.4031668696711326E-2</v>
      </c>
      <c r="Q593" s="12">
        <v>101.818181818181</v>
      </c>
      <c r="R593" s="2">
        <v>340</v>
      </c>
      <c r="S593" s="25">
        <v>6.889564336372847E-2</v>
      </c>
      <c r="T593" s="12">
        <v>79.393936199999999</v>
      </c>
      <c r="U593" s="25">
        <v>-0.2325056433408578</v>
      </c>
      <c r="V593" s="2">
        <v>128806</v>
      </c>
      <c r="W593" s="25">
        <v>0.114</v>
      </c>
      <c r="X593" s="2">
        <v>1681</v>
      </c>
      <c r="Y593" s="2">
        <v>85279</v>
      </c>
      <c r="Z593" s="25">
        <v>8.5000000000000006E-2</v>
      </c>
      <c r="AA593" s="12">
        <v>1280.6099999999999</v>
      </c>
      <c r="AB593" s="2">
        <v>94268</v>
      </c>
      <c r="AC593" s="25">
        <v>8.2000000000000003E-2</v>
      </c>
      <c r="AD593" s="12">
        <v>1549.7</v>
      </c>
      <c r="AE593" s="25">
        <v>-0.26800000000000002</v>
      </c>
    </row>
    <row r="594" spans="1:31" x14ac:dyDescent="0.3">
      <c r="A594" t="s">
        <v>1768</v>
      </c>
      <c r="B594" s="2">
        <v>143</v>
      </c>
      <c r="C594" s="25">
        <v>0.27238095238095239</v>
      </c>
      <c r="D594" s="2"/>
      <c r="E594" s="2">
        <v>261</v>
      </c>
      <c r="F594" s="25">
        <v>0.23492349234923493</v>
      </c>
      <c r="G594" s="12"/>
      <c r="H594" s="2">
        <v>415</v>
      </c>
      <c r="I594" s="25">
        <v>0.32245532245532244</v>
      </c>
      <c r="J594" s="12"/>
      <c r="K594" s="25">
        <v>1.9020979020979021</v>
      </c>
      <c r="L594" s="2">
        <v>679</v>
      </c>
      <c r="M594" s="25">
        <v>0.21839819877774205</v>
      </c>
      <c r="N594" s="2">
        <v>108.484848484848</v>
      </c>
      <c r="O594" s="2">
        <v>938</v>
      </c>
      <c r="P594" s="25">
        <v>0.22850182704019489</v>
      </c>
      <c r="Q594" s="12">
        <v>141.21212121212099</v>
      </c>
      <c r="R594" s="2">
        <v>1020</v>
      </c>
      <c r="S594" s="25">
        <v>0.20668693009118541</v>
      </c>
      <c r="T594" s="12">
        <v>166.66667200000001</v>
      </c>
      <c r="U594" s="25">
        <v>0.50220913107511045</v>
      </c>
      <c r="V594" s="2">
        <v>252744</v>
      </c>
      <c r="W594" s="25">
        <v>0.223</v>
      </c>
      <c r="X594" s="2">
        <v>2432</v>
      </c>
      <c r="Y594" s="2">
        <v>208027</v>
      </c>
      <c r="Z594" s="25">
        <v>0.20799999999999999</v>
      </c>
      <c r="AA594" s="12">
        <v>2017.58</v>
      </c>
      <c r="AB594" s="2">
        <v>244600</v>
      </c>
      <c r="AC594" s="25">
        <v>0.214</v>
      </c>
      <c r="AD594" s="12">
        <v>2238.79</v>
      </c>
      <c r="AE594" s="25">
        <v>-3.2000000000000001E-2</v>
      </c>
    </row>
    <row r="595" spans="1:31" x14ac:dyDescent="0.3">
      <c r="A595" t="s">
        <v>1769</v>
      </c>
      <c r="B595" s="2">
        <v>108</v>
      </c>
      <c r="C595" s="25">
        <v>0.20571428571428571</v>
      </c>
      <c r="D595" s="2"/>
      <c r="E595" s="2">
        <v>189</v>
      </c>
      <c r="F595" s="25">
        <v>0.17011701170117011</v>
      </c>
      <c r="G595" s="12"/>
      <c r="H595" s="2">
        <v>186</v>
      </c>
      <c r="I595" s="25">
        <v>0.14452214452214451</v>
      </c>
      <c r="J595" s="12"/>
      <c r="K595" s="25">
        <v>0.72222222222222232</v>
      </c>
      <c r="L595" s="2">
        <v>543</v>
      </c>
      <c r="M595" s="25">
        <v>0.17465422965583788</v>
      </c>
      <c r="N595" s="2">
        <v>76.363636363636303</v>
      </c>
      <c r="O595" s="2">
        <v>690</v>
      </c>
      <c r="P595" s="25">
        <v>0.16808769792935443</v>
      </c>
      <c r="Q595" s="12">
        <v>96.969696969696898</v>
      </c>
      <c r="R595" s="2">
        <v>976</v>
      </c>
      <c r="S595" s="25">
        <v>0.19777102330293819</v>
      </c>
      <c r="T595" s="12">
        <v>161.81817599999999</v>
      </c>
      <c r="U595" s="25">
        <v>0.79742173112338854</v>
      </c>
      <c r="V595" s="2">
        <v>178366</v>
      </c>
      <c r="W595" s="25">
        <v>0.158</v>
      </c>
      <c r="X595" s="2">
        <v>1736</v>
      </c>
      <c r="Y595" s="2">
        <v>172575</v>
      </c>
      <c r="Z595" s="25">
        <v>0.17199999999999999</v>
      </c>
      <c r="AA595" s="12">
        <v>1469.7</v>
      </c>
      <c r="AB595" s="2">
        <v>254164</v>
      </c>
      <c r="AC595" s="25">
        <v>0.222</v>
      </c>
      <c r="AD595" s="12">
        <v>2410.3000000000002</v>
      </c>
      <c r="AE595" s="25">
        <v>0.42499999999999999</v>
      </c>
    </row>
    <row r="596" spans="1:31" x14ac:dyDescent="0.3">
      <c r="A596" t="s">
        <v>1712</v>
      </c>
      <c r="B596" s="2">
        <v>84</v>
      </c>
      <c r="C596" s="25">
        <v>0.16</v>
      </c>
      <c r="D596" s="2"/>
      <c r="E596" s="2">
        <v>254</v>
      </c>
      <c r="F596" s="25">
        <v>0.22862286228622872</v>
      </c>
      <c r="G596" s="12"/>
      <c r="H596" s="2">
        <v>267</v>
      </c>
      <c r="I596" s="25">
        <v>0.20745920745920746</v>
      </c>
      <c r="J596" s="12"/>
      <c r="K596" s="25">
        <v>2.1785714285714284</v>
      </c>
      <c r="L596" s="2">
        <v>664</v>
      </c>
      <c r="M596" s="25">
        <v>0.21357349630106143</v>
      </c>
      <c r="N596" s="2">
        <v>79.393939393939405</v>
      </c>
      <c r="O596" s="2">
        <v>1075</v>
      </c>
      <c r="P596" s="25">
        <v>0.26187576126674789</v>
      </c>
      <c r="Q596" s="12">
        <v>153.333333333333</v>
      </c>
      <c r="R596" s="2">
        <v>1513</v>
      </c>
      <c r="S596" s="25">
        <v>0.30658561296859171</v>
      </c>
      <c r="T596" s="12">
        <v>209.69697600000001</v>
      </c>
      <c r="U596" s="25">
        <v>1.2786144578313252</v>
      </c>
      <c r="V596" s="2">
        <v>292367</v>
      </c>
      <c r="W596" s="25">
        <v>0.25900000000000001</v>
      </c>
      <c r="X596" s="2">
        <v>2448</v>
      </c>
      <c r="Y596" s="2">
        <v>262095</v>
      </c>
      <c r="Z596" s="25">
        <v>0.26200000000000001</v>
      </c>
      <c r="AA596" s="12">
        <v>2266.06</v>
      </c>
      <c r="AB596" s="2">
        <v>328781</v>
      </c>
      <c r="AC596" s="25">
        <v>0.28699999999999998</v>
      </c>
      <c r="AD596" s="12">
        <v>2639.39</v>
      </c>
      <c r="AE596" s="25">
        <v>0.125</v>
      </c>
    </row>
    <row r="597" spans="1:31" x14ac:dyDescent="0.3">
      <c r="A597" t="s">
        <v>1713</v>
      </c>
      <c r="B597" s="2">
        <v>42</v>
      </c>
      <c r="C597" s="25">
        <v>0.08</v>
      </c>
      <c r="D597" s="2"/>
      <c r="E597" s="2">
        <v>107</v>
      </c>
      <c r="F597" s="25">
        <v>9.6309630963096304E-2</v>
      </c>
      <c r="G597" s="12"/>
      <c r="H597" s="2">
        <v>159</v>
      </c>
      <c r="I597" s="25">
        <v>0.1235431235431235</v>
      </c>
      <c r="J597" s="12"/>
      <c r="K597" s="25">
        <v>2.7857142857142856</v>
      </c>
      <c r="L597" s="2">
        <v>300</v>
      </c>
      <c r="M597" s="25">
        <v>9.6494049533612097E-2</v>
      </c>
      <c r="N597" s="2">
        <v>59.393939393939398</v>
      </c>
      <c r="O597" s="2">
        <v>468</v>
      </c>
      <c r="P597" s="25">
        <v>0.11400730816077953</v>
      </c>
      <c r="Q597" s="12">
        <v>91.515151515151501</v>
      </c>
      <c r="R597" s="2">
        <v>666</v>
      </c>
      <c r="S597" s="25">
        <v>0.13495440729483282</v>
      </c>
      <c r="T597" s="12">
        <v>124.848488</v>
      </c>
      <c r="U597" s="25">
        <v>1.22</v>
      </c>
      <c r="V597" s="2">
        <v>118050</v>
      </c>
      <c r="W597" s="25">
        <v>0.104</v>
      </c>
      <c r="X597" s="2">
        <v>1491</v>
      </c>
      <c r="Y597" s="2">
        <v>106727</v>
      </c>
      <c r="Z597" s="25">
        <v>0.107</v>
      </c>
      <c r="AA597" s="12">
        <v>1426.06</v>
      </c>
      <c r="AB597" s="2">
        <v>131667</v>
      </c>
      <c r="AC597" s="25">
        <v>0.115</v>
      </c>
      <c r="AD597" s="12">
        <v>1692.73</v>
      </c>
      <c r="AE597" s="25">
        <v>0.115</v>
      </c>
    </row>
    <row r="598" spans="1:31" x14ac:dyDescent="0.3">
      <c r="A598" t="s">
        <v>1770</v>
      </c>
      <c r="B598" s="2">
        <v>25</v>
      </c>
      <c r="C598" s="25">
        <v>4.7619047619047616E-2</v>
      </c>
      <c r="D598" s="2"/>
      <c r="E598" s="2">
        <v>35</v>
      </c>
      <c r="F598" s="25">
        <v>3.1503150315031501E-2</v>
      </c>
      <c r="G598" s="12"/>
      <c r="H598" s="2">
        <v>89</v>
      </c>
      <c r="I598" s="25">
        <v>6.9153069153069152E-2</v>
      </c>
      <c r="J598" s="12"/>
      <c r="K598" s="25">
        <v>2.56</v>
      </c>
      <c r="L598" s="2">
        <v>204</v>
      </c>
      <c r="M598" s="25">
        <v>6.5615953682856221E-2</v>
      </c>
      <c r="N598" s="2">
        <v>55.151515151515099</v>
      </c>
      <c r="O598" s="2">
        <v>220</v>
      </c>
      <c r="P598" s="25">
        <v>5.3593179049939099E-2</v>
      </c>
      <c r="Q598" s="12">
        <v>63.030303030303003</v>
      </c>
      <c r="R598" s="2">
        <v>367</v>
      </c>
      <c r="S598" s="25">
        <v>7.4366767983789259E-2</v>
      </c>
      <c r="T598" s="12">
        <v>90.303030000000007</v>
      </c>
      <c r="U598" s="25">
        <v>0.7990196078431373</v>
      </c>
      <c r="V598" s="2">
        <v>71098</v>
      </c>
      <c r="W598" s="25">
        <v>6.3E-2</v>
      </c>
      <c r="X598" s="2">
        <v>1114</v>
      </c>
      <c r="Y598" s="2">
        <v>62854</v>
      </c>
      <c r="Z598" s="25">
        <v>6.3E-2</v>
      </c>
      <c r="AA598" s="12">
        <v>1127.27</v>
      </c>
      <c r="AB598" s="2">
        <v>72585</v>
      </c>
      <c r="AC598" s="25">
        <v>6.3E-2</v>
      </c>
      <c r="AD598" s="12">
        <v>1199.3900000000001</v>
      </c>
      <c r="AE598" s="25">
        <v>2.1000000000000001E-2</v>
      </c>
    </row>
    <row r="599" spans="1:31" x14ac:dyDescent="0.3">
      <c r="A599" t="s">
        <v>1771</v>
      </c>
      <c r="B599" s="2">
        <v>0</v>
      </c>
      <c r="C599" s="25">
        <v>0</v>
      </c>
      <c r="D599" s="2"/>
      <c r="E599" s="2">
        <v>5</v>
      </c>
      <c r="F599" s="25">
        <v>4.5004500450045006E-3</v>
      </c>
      <c r="G599" s="12"/>
      <c r="H599" s="2">
        <v>9</v>
      </c>
      <c r="I599" s="25">
        <v>6.993006993006993E-3</v>
      </c>
      <c r="J599" s="12"/>
      <c r="K599" s="25" t="s">
        <v>2472</v>
      </c>
      <c r="L599" s="2">
        <v>63</v>
      </c>
      <c r="M599" s="25">
        <v>2.026375040205854E-2</v>
      </c>
      <c r="N599" s="2">
        <v>32.727272727272698</v>
      </c>
      <c r="O599" s="2">
        <v>83</v>
      </c>
      <c r="P599" s="25">
        <v>2.0219244823386114E-2</v>
      </c>
      <c r="Q599" s="12">
        <v>32.727272727272698</v>
      </c>
      <c r="R599" s="2">
        <v>111</v>
      </c>
      <c r="S599" s="25">
        <v>2.2492401215805473E-2</v>
      </c>
      <c r="T599" s="12">
        <v>48.484848</v>
      </c>
      <c r="U599" s="25">
        <v>0.76190476190476186</v>
      </c>
      <c r="V599" s="2">
        <v>16821</v>
      </c>
      <c r="W599" s="25">
        <v>1.4999999999999999E-2</v>
      </c>
      <c r="X599" s="2">
        <v>522</v>
      </c>
      <c r="Y599" s="2">
        <v>12892</v>
      </c>
      <c r="Z599" s="25">
        <v>1.2999999999999999E-2</v>
      </c>
      <c r="AA599" s="12">
        <v>540.61</v>
      </c>
      <c r="AB599" s="2">
        <v>11222</v>
      </c>
      <c r="AC599" s="25">
        <v>0.01</v>
      </c>
      <c r="AD599" s="12">
        <v>467.88</v>
      </c>
      <c r="AE599" s="25">
        <v>-0.33300000000000002</v>
      </c>
    </row>
    <row r="600" spans="1:31" x14ac:dyDescent="0.3">
      <c r="A600" t="s">
        <v>1772</v>
      </c>
      <c r="B600" s="2">
        <v>15</v>
      </c>
      <c r="C600" s="25">
        <v>2.8571428571428571E-2</v>
      </c>
      <c r="D600" s="2"/>
      <c r="E600" s="2">
        <v>0</v>
      </c>
      <c r="F600" s="25">
        <v>0</v>
      </c>
      <c r="G600" s="12"/>
      <c r="H600" s="2">
        <v>22</v>
      </c>
      <c r="I600" s="25" t="s">
        <v>2472</v>
      </c>
      <c r="J600" s="12"/>
      <c r="K600" s="25">
        <v>0.46666666666666656</v>
      </c>
      <c r="L600" s="2">
        <v>49</v>
      </c>
      <c r="M600" s="25">
        <v>1.5760694757156642E-2</v>
      </c>
      <c r="N600" s="2">
        <v>23.030303030302999</v>
      </c>
      <c r="O600" s="2">
        <v>107</v>
      </c>
      <c r="P600" s="25">
        <v>2.6065773447015834E-2</v>
      </c>
      <c r="Q600" s="12">
        <v>50.909090909090899</v>
      </c>
      <c r="R600" s="2">
        <v>22</v>
      </c>
      <c r="S600" s="25">
        <v>4.4579533941236068E-3</v>
      </c>
      <c r="T600" s="12">
        <v>16.363636</v>
      </c>
      <c r="U600" s="25">
        <v>-0.55102040816326525</v>
      </c>
      <c r="V600" s="2">
        <v>17065</v>
      </c>
      <c r="W600" s="25">
        <v>1.4999999999999999E-2</v>
      </c>
      <c r="X600" s="2">
        <v>523</v>
      </c>
      <c r="Y600" s="2">
        <v>14543</v>
      </c>
      <c r="Z600" s="25">
        <v>1.4999999999999999E-2</v>
      </c>
      <c r="AA600" s="12">
        <v>503.03</v>
      </c>
      <c r="AB600" s="2">
        <v>16274</v>
      </c>
      <c r="AC600" s="25">
        <v>1.4E-2</v>
      </c>
      <c r="AD600" s="12">
        <v>675.15</v>
      </c>
      <c r="AE600" s="25">
        <v>-4.5999999999999999E-2</v>
      </c>
    </row>
    <row r="601" spans="1:31" x14ac:dyDescent="0.3">
      <c r="A601" t="s">
        <v>1773</v>
      </c>
      <c r="B601" s="2">
        <v>10</v>
      </c>
      <c r="C601" s="25">
        <v>1.9047619047619049E-2</v>
      </c>
      <c r="D601" s="2"/>
      <c r="E601" s="2">
        <v>30</v>
      </c>
      <c r="F601" s="25" t="s">
        <v>2472</v>
      </c>
      <c r="G601" s="12"/>
      <c r="H601" s="2">
        <v>58</v>
      </c>
      <c r="I601" s="25">
        <v>4.5066045066045064E-2</v>
      </c>
      <c r="J601" s="12"/>
      <c r="K601" s="25">
        <v>4.8</v>
      </c>
      <c r="L601" s="2">
        <v>92</v>
      </c>
      <c r="M601" s="25">
        <v>2.9591508523641043E-2</v>
      </c>
      <c r="N601" s="2">
        <v>32.727272727272698</v>
      </c>
      <c r="O601" s="2">
        <v>30</v>
      </c>
      <c r="P601" s="25">
        <v>7.3081607795371494E-3</v>
      </c>
      <c r="Q601" s="12">
        <v>18.181818181818102</v>
      </c>
      <c r="R601" s="2">
        <v>234</v>
      </c>
      <c r="S601" s="25">
        <v>4.7416413373860183E-2</v>
      </c>
      <c r="T601" s="12">
        <v>80</v>
      </c>
      <c r="U601" s="25">
        <v>1.5434782608695652</v>
      </c>
      <c r="V601" s="2">
        <v>37212</v>
      </c>
      <c r="W601" s="25">
        <v>3.3000000000000002E-2</v>
      </c>
      <c r="X601" s="2">
        <v>802</v>
      </c>
      <c r="Y601" s="2">
        <v>35419</v>
      </c>
      <c r="Z601" s="25">
        <v>3.5000000000000003E-2</v>
      </c>
      <c r="AA601" s="12">
        <v>873.94</v>
      </c>
      <c r="AB601" s="2">
        <v>45089</v>
      </c>
      <c r="AC601" s="25">
        <v>3.9E-2</v>
      </c>
      <c r="AD601" s="12">
        <v>880</v>
      </c>
      <c r="AE601" s="25">
        <v>0.21199999999999999</v>
      </c>
    </row>
    <row r="602" spans="1:31" x14ac:dyDescent="0.3">
      <c r="A602" t="s">
        <v>1774</v>
      </c>
      <c r="B602" s="2">
        <v>17</v>
      </c>
      <c r="C602" s="25">
        <v>3.2380952380952378E-2</v>
      </c>
      <c r="D602" s="2"/>
      <c r="E602" s="2">
        <v>72</v>
      </c>
      <c r="F602" s="25">
        <v>6.480648064806481E-2</v>
      </c>
      <c r="G602" s="12"/>
      <c r="H602" s="2">
        <v>70</v>
      </c>
      <c r="I602" s="25">
        <v>5.4390054390054413E-2</v>
      </c>
      <c r="J602" s="12"/>
      <c r="K602" s="25">
        <v>3.117647058823529</v>
      </c>
      <c r="L602" s="2">
        <v>96</v>
      </c>
      <c r="M602" s="25">
        <v>3.087809585075587E-2</v>
      </c>
      <c r="N602" s="2">
        <v>34.545454545454497</v>
      </c>
      <c r="O602" s="2">
        <v>248</v>
      </c>
      <c r="P602" s="25">
        <v>6.0414129110840438E-2</v>
      </c>
      <c r="Q602" s="12">
        <v>72.121212121212096</v>
      </c>
      <c r="R602" s="2">
        <v>299</v>
      </c>
      <c r="S602" s="25">
        <v>6.0587639311043565E-2</v>
      </c>
      <c r="T602" s="12">
        <v>80</v>
      </c>
      <c r="U602" s="25">
        <v>2.1145833333333335</v>
      </c>
      <c r="V602" s="2">
        <v>46952</v>
      </c>
      <c r="W602" s="25">
        <v>4.2000000000000003E-2</v>
      </c>
      <c r="X602" s="2">
        <v>1001</v>
      </c>
      <c r="Y602" s="2">
        <v>43873</v>
      </c>
      <c r="Z602" s="25">
        <v>4.3999999999999997E-2</v>
      </c>
      <c r="AA602" s="12">
        <v>902.42</v>
      </c>
      <c r="AB602" s="2">
        <v>59082</v>
      </c>
      <c r="AC602" s="25">
        <v>5.1999999999999998E-2</v>
      </c>
      <c r="AD602" s="12">
        <v>1298.79</v>
      </c>
      <c r="AE602" s="25">
        <v>0.25800000000000001</v>
      </c>
    </row>
    <row r="603" spans="1:31" x14ac:dyDescent="0.3">
      <c r="A603" t="s">
        <v>1714</v>
      </c>
      <c r="B603" s="2">
        <v>42</v>
      </c>
      <c r="C603" s="25">
        <v>0.08</v>
      </c>
      <c r="D603" s="2"/>
      <c r="E603" s="2">
        <v>147</v>
      </c>
      <c r="F603" s="25">
        <v>0.1323132313231323</v>
      </c>
      <c r="G603" s="12"/>
      <c r="H603" s="2">
        <v>108</v>
      </c>
      <c r="I603" s="25">
        <v>8.3916083916083919E-2</v>
      </c>
      <c r="J603" s="12"/>
      <c r="K603" s="25">
        <v>1.5714285714285716</v>
      </c>
      <c r="L603" s="2">
        <v>364</v>
      </c>
      <c r="M603" s="25">
        <v>0.11707944676744934</v>
      </c>
      <c r="N603" s="2">
        <v>58.787878787878803</v>
      </c>
      <c r="O603" s="2">
        <v>607</v>
      </c>
      <c r="P603" s="25">
        <v>0.14786845310596833</v>
      </c>
      <c r="Q603" s="12">
        <v>119.39393939393899</v>
      </c>
      <c r="R603" s="2">
        <v>847</v>
      </c>
      <c r="S603" s="25">
        <v>0.17163120567375886</v>
      </c>
      <c r="T603" s="12">
        <v>153.939392</v>
      </c>
      <c r="U603" s="25">
        <v>1.3269230769230769</v>
      </c>
      <c r="V603" s="2">
        <v>174317</v>
      </c>
      <c r="W603" s="25">
        <v>0.154</v>
      </c>
      <c r="X603" s="2">
        <v>1812</v>
      </c>
      <c r="Y603" s="2">
        <v>155368</v>
      </c>
      <c r="Z603" s="25">
        <v>0.155</v>
      </c>
      <c r="AA603" s="12">
        <v>1617.58</v>
      </c>
      <c r="AB603" s="2">
        <v>197114</v>
      </c>
      <c r="AC603" s="25">
        <v>0.17199999999999999</v>
      </c>
      <c r="AD603" s="12">
        <v>2306.67</v>
      </c>
      <c r="AE603" s="25">
        <v>0.13100000000000001</v>
      </c>
    </row>
    <row r="604" spans="1:31" x14ac:dyDescent="0.3">
      <c r="A604" t="s">
        <v>1770</v>
      </c>
      <c r="B604" s="2">
        <v>20</v>
      </c>
      <c r="C604" s="25">
        <v>3.8095238095238099E-2</v>
      </c>
      <c r="D604" s="2"/>
      <c r="E604" s="2">
        <v>124</v>
      </c>
      <c r="F604" s="25">
        <v>0.11161116111611161</v>
      </c>
      <c r="G604" s="12"/>
      <c r="H604" s="2">
        <v>90</v>
      </c>
      <c r="I604" s="25">
        <v>6.9930069930069935E-2</v>
      </c>
      <c r="J604" s="12"/>
      <c r="K604" s="25">
        <v>3.5</v>
      </c>
      <c r="L604" s="2">
        <v>209</v>
      </c>
      <c r="M604" s="25">
        <v>6.7224187841749758E-2</v>
      </c>
      <c r="N604" s="2">
        <v>43.636363636363598</v>
      </c>
      <c r="O604" s="2">
        <v>409</v>
      </c>
      <c r="P604" s="25">
        <v>9.9634591961023145E-2</v>
      </c>
      <c r="Q604" s="12">
        <v>101.212121212121</v>
      </c>
      <c r="R604" s="2">
        <v>691</v>
      </c>
      <c r="S604" s="25">
        <v>0.14002026342451873</v>
      </c>
      <c r="T604" s="12">
        <v>136.363632</v>
      </c>
      <c r="U604" s="25">
        <v>2.3062200956937797</v>
      </c>
      <c r="V604" s="2">
        <v>120665</v>
      </c>
      <c r="W604" s="25">
        <v>0.107</v>
      </c>
      <c r="X604" s="2">
        <v>1292</v>
      </c>
      <c r="Y604" s="2">
        <v>98061</v>
      </c>
      <c r="Z604" s="25">
        <v>9.8000000000000004E-2</v>
      </c>
      <c r="AA604" s="12">
        <v>1364.85</v>
      </c>
      <c r="AB604" s="2">
        <v>115394</v>
      </c>
      <c r="AC604" s="25">
        <v>0.10100000000000001</v>
      </c>
      <c r="AD604" s="12">
        <v>1590.91</v>
      </c>
      <c r="AE604" s="25">
        <v>-4.3999999999999997E-2</v>
      </c>
    </row>
    <row r="605" spans="1:31" x14ac:dyDescent="0.3">
      <c r="A605" t="s">
        <v>1771</v>
      </c>
      <c r="B605" s="2">
        <v>8</v>
      </c>
      <c r="C605" s="25">
        <v>1.5238095238095238E-2</v>
      </c>
      <c r="D605" s="2"/>
      <c r="E605" s="2">
        <v>0</v>
      </c>
      <c r="F605" s="25">
        <v>0</v>
      </c>
      <c r="G605" s="12"/>
      <c r="H605" s="2">
        <v>6</v>
      </c>
      <c r="I605" s="25">
        <v>4.662004662004662E-3</v>
      </c>
      <c r="J605" s="12"/>
      <c r="K605" s="25">
        <v>-0.25</v>
      </c>
      <c r="L605" s="2">
        <v>24</v>
      </c>
      <c r="M605" s="25">
        <v>7.7195239626889674E-3</v>
      </c>
      <c r="N605" s="2">
        <v>15.757575757575699</v>
      </c>
      <c r="O605" s="2">
        <v>23</v>
      </c>
      <c r="P605" s="25">
        <v>5.6029232643118147E-3</v>
      </c>
      <c r="Q605" s="12">
        <v>18.181818181818102</v>
      </c>
      <c r="R605" s="2">
        <v>155</v>
      </c>
      <c r="S605" s="25">
        <v>3.1408308004052685E-2</v>
      </c>
      <c r="T605" s="12">
        <v>76.969695999999999</v>
      </c>
      <c r="U605" s="25">
        <v>5.458333333333333</v>
      </c>
      <c r="V605" s="2">
        <v>16081</v>
      </c>
      <c r="W605" s="25">
        <v>1.4E-2</v>
      </c>
      <c r="X605" s="2">
        <v>598</v>
      </c>
      <c r="Y605" s="2">
        <v>13875</v>
      </c>
      <c r="Z605" s="25">
        <v>1.4E-2</v>
      </c>
      <c r="AA605" s="12">
        <v>473.94</v>
      </c>
      <c r="AB605" s="2">
        <v>13644</v>
      </c>
      <c r="AC605" s="25">
        <v>1.2E-2</v>
      </c>
      <c r="AD605" s="12">
        <v>567.88</v>
      </c>
      <c r="AE605" s="25">
        <v>-0.152</v>
      </c>
    </row>
    <row r="606" spans="1:31" x14ac:dyDescent="0.3">
      <c r="A606" t="s">
        <v>1772</v>
      </c>
      <c r="B606" s="2">
        <v>0</v>
      </c>
      <c r="C606" s="25">
        <v>0</v>
      </c>
      <c r="D606" s="2"/>
      <c r="E606" s="2">
        <v>47</v>
      </c>
      <c r="F606" s="25">
        <v>4.2304230423042301E-2</v>
      </c>
      <c r="G606" s="12"/>
      <c r="H606" s="2">
        <v>55</v>
      </c>
      <c r="I606" s="25">
        <v>4.2735042735042736E-2</v>
      </c>
      <c r="J606" s="12"/>
      <c r="K606" s="25" t="s">
        <v>2472</v>
      </c>
      <c r="L606" s="2">
        <v>53</v>
      </c>
      <c r="M606" s="25">
        <v>1.7047282084271469E-2</v>
      </c>
      <c r="N606" s="2">
        <v>22.424242424242401</v>
      </c>
      <c r="O606" s="2">
        <v>128</v>
      </c>
      <c r="P606" s="25">
        <v>3.118148599269184E-2</v>
      </c>
      <c r="Q606" s="12">
        <v>56.363636363636303</v>
      </c>
      <c r="R606" s="2">
        <v>191</v>
      </c>
      <c r="S606" s="25">
        <v>3.8703140830800405E-2</v>
      </c>
      <c r="T606" s="12">
        <v>65.454544100000007</v>
      </c>
      <c r="U606" s="25">
        <v>2.6037735849056602</v>
      </c>
      <c r="V606" s="2">
        <v>26359</v>
      </c>
      <c r="W606" s="25">
        <v>2.3E-2</v>
      </c>
      <c r="X606" s="2">
        <v>769</v>
      </c>
      <c r="Y606" s="2">
        <v>19275</v>
      </c>
      <c r="Z606" s="25">
        <v>1.9E-2</v>
      </c>
      <c r="AA606" s="12">
        <v>513.94000000000005</v>
      </c>
      <c r="AB606" s="2">
        <v>22498</v>
      </c>
      <c r="AC606" s="25">
        <v>0.02</v>
      </c>
      <c r="AD606" s="12">
        <v>667.88</v>
      </c>
      <c r="AE606" s="25">
        <v>-0.14599999999999999</v>
      </c>
    </row>
    <row r="607" spans="1:31" x14ac:dyDescent="0.3">
      <c r="A607" t="s">
        <v>1773</v>
      </c>
      <c r="B607" s="2">
        <v>12</v>
      </c>
      <c r="C607" s="25">
        <v>2.2857142857142857E-2</v>
      </c>
      <c r="D607" s="2"/>
      <c r="E607" s="2">
        <v>77</v>
      </c>
      <c r="F607" s="25">
        <v>6.9306930693069313E-2</v>
      </c>
      <c r="G607" s="12"/>
      <c r="H607" s="2">
        <v>29</v>
      </c>
      <c r="I607" s="25">
        <v>2.2533022533022525E-2</v>
      </c>
      <c r="J607" s="12"/>
      <c r="K607" s="25">
        <v>1.4166666666666665</v>
      </c>
      <c r="L607" s="2">
        <v>132</v>
      </c>
      <c r="M607" s="25">
        <v>4.245738179478932E-2</v>
      </c>
      <c r="N607" s="2">
        <v>40</v>
      </c>
      <c r="O607" s="2">
        <v>258</v>
      </c>
      <c r="P607" s="25">
        <v>6.2850182704019486E-2</v>
      </c>
      <c r="Q607" s="12">
        <v>74.545454545454504</v>
      </c>
      <c r="R607" s="2">
        <v>345</v>
      </c>
      <c r="S607" s="25">
        <v>6.9908814589665649E-2</v>
      </c>
      <c r="T607" s="12">
        <v>93.333335899999994</v>
      </c>
      <c r="U607" s="25">
        <v>1.6136363636363635</v>
      </c>
      <c r="V607" s="2">
        <v>78225</v>
      </c>
      <c r="W607" s="25">
        <v>6.9000000000000006E-2</v>
      </c>
      <c r="X607" s="2">
        <v>1044</v>
      </c>
      <c r="Y607" s="2">
        <v>64911</v>
      </c>
      <c r="Z607" s="25">
        <v>6.5000000000000002E-2</v>
      </c>
      <c r="AA607" s="12">
        <v>1049.0899999999999</v>
      </c>
      <c r="AB607" s="2">
        <v>79252</v>
      </c>
      <c r="AC607" s="25">
        <v>6.9000000000000006E-2</v>
      </c>
      <c r="AD607" s="12">
        <v>1409.09</v>
      </c>
      <c r="AE607" s="25">
        <v>1.2999999999999999E-2</v>
      </c>
    </row>
    <row r="608" spans="1:31" x14ac:dyDescent="0.3">
      <c r="A608" t="s">
        <v>1774</v>
      </c>
      <c r="B608" s="2">
        <v>22</v>
      </c>
      <c r="C608" s="25">
        <v>4.1904761904761903E-2</v>
      </c>
      <c r="D608" s="2"/>
      <c r="E608" s="2">
        <v>23</v>
      </c>
      <c r="F608" s="25">
        <v>2.0702070207020702E-2</v>
      </c>
      <c r="G608" s="12"/>
      <c r="H608" s="2">
        <v>18</v>
      </c>
      <c r="I608" s="25">
        <v>1.3986013986013996E-2</v>
      </c>
      <c r="J608" s="12"/>
      <c r="K608" s="25">
        <v>-0.18181818181818177</v>
      </c>
      <c r="L608" s="2">
        <v>155</v>
      </c>
      <c r="M608" s="25">
        <v>4.9855258925699579E-2</v>
      </c>
      <c r="N608" s="2">
        <v>49.090909090909101</v>
      </c>
      <c r="O608" s="2">
        <v>198</v>
      </c>
      <c r="P608" s="25">
        <v>4.8233861144945191E-2</v>
      </c>
      <c r="Q608" s="12">
        <v>66.060606060606005</v>
      </c>
      <c r="R608" s="2">
        <v>156</v>
      </c>
      <c r="S608" s="25">
        <v>3.1610942249240125E-2</v>
      </c>
      <c r="T608" s="12">
        <v>59.393940000000001</v>
      </c>
      <c r="U608" s="25">
        <v>6.4516129032258064E-3</v>
      </c>
      <c r="V608" s="2">
        <v>53652</v>
      </c>
      <c r="W608" s="25">
        <v>4.7E-2</v>
      </c>
      <c r="X608" s="2">
        <v>1088</v>
      </c>
      <c r="Y608" s="2">
        <v>57307</v>
      </c>
      <c r="Z608" s="25">
        <v>5.7000000000000002E-2</v>
      </c>
      <c r="AA608" s="12">
        <v>973.33</v>
      </c>
      <c r="AB608" s="2">
        <v>81720</v>
      </c>
      <c r="AC608" s="25">
        <v>7.0999999999999994E-2</v>
      </c>
      <c r="AD608" s="12">
        <v>1473.33</v>
      </c>
      <c r="AE608" s="25">
        <v>0.52300000000000002</v>
      </c>
    </row>
    <row r="609" spans="1:31" x14ac:dyDescent="0.3">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c r="AA609" s="16"/>
      <c r="AB609" s="16"/>
      <c r="AC609" s="16"/>
      <c r="AD609" s="16"/>
      <c r="AE609" s="16"/>
    </row>
    <row r="610" spans="1:31" x14ac:dyDescent="0.3">
      <c r="A610" s="103" t="s">
        <v>1781</v>
      </c>
      <c r="B610" s="103"/>
      <c r="C610" s="103"/>
      <c r="D610" s="103"/>
      <c r="E610" s="103"/>
      <c r="F610" s="103"/>
      <c r="G610" s="103"/>
      <c r="H610" s="103"/>
      <c r="I610" s="103"/>
      <c r="J610" s="103"/>
      <c r="K610" s="103"/>
      <c r="L610" s="103"/>
      <c r="M610" s="103"/>
      <c r="N610" s="103"/>
      <c r="O610" s="103"/>
      <c r="P610" s="103"/>
      <c r="Q610" s="103"/>
      <c r="R610" s="103"/>
      <c r="S610" s="103"/>
      <c r="T610" s="103"/>
      <c r="U610" s="103"/>
      <c r="V610" s="103"/>
      <c r="W610" s="103"/>
      <c r="X610" s="103"/>
      <c r="Y610" s="103"/>
      <c r="Z610" s="103"/>
      <c r="AA610" s="103"/>
      <c r="AB610" s="103"/>
      <c r="AC610" s="103"/>
      <c r="AD610" s="103"/>
      <c r="AE610" s="103"/>
    </row>
    <row r="611" spans="1:31" x14ac:dyDescent="0.3">
      <c r="B611" s="188"/>
      <c r="C611" s="188"/>
      <c r="D611" s="188"/>
      <c r="E611" s="188"/>
      <c r="F611" s="188"/>
      <c r="G611" s="188"/>
      <c r="H611" s="188"/>
      <c r="I611" s="188"/>
      <c r="J611" s="188"/>
      <c r="L611" s="188" t="s">
        <v>1649</v>
      </c>
      <c r="M611" s="188"/>
      <c r="N611" s="188" t="s">
        <v>1650</v>
      </c>
      <c r="O611" s="188" t="s">
        <v>1649</v>
      </c>
      <c r="P611" s="188"/>
      <c r="Q611" s="188" t="s">
        <v>1650</v>
      </c>
      <c r="R611" s="188" t="s">
        <v>1649</v>
      </c>
      <c r="S611" s="188"/>
      <c r="T611" s="188" t="s">
        <v>1650</v>
      </c>
      <c r="U611" t="s">
        <v>165</v>
      </c>
      <c r="V611" s="188" t="s">
        <v>1649</v>
      </c>
      <c r="W611" s="188"/>
      <c r="X611" s="188" t="s">
        <v>1650</v>
      </c>
      <c r="Y611" s="188" t="s">
        <v>1649</v>
      </c>
      <c r="Z611" s="188"/>
      <c r="AA611" s="188" t="s">
        <v>1650</v>
      </c>
      <c r="AB611" s="188" t="s">
        <v>1649</v>
      </c>
      <c r="AC611" s="188"/>
      <c r="AD611" s="188" t="s">
        <v>1650</v>
      </c>
      <c r="AE611" t="s">
        <v>165</v>
      </c>
    </row>
    <row r="612" spans="1:31" x14ac:dyDescent="0.3">
      <c r="A612" t="s">
        <v>167</v>
      </c>
      <c r="B612" s="2">
        <v>80</v>
      </c>
      <c r="C612" s="25" t="s">
        <v>2472</v>
      </c>
      <c r="D612" s="2"/>
      <c r="E612" s="2">
        <v>137</v>
      </c>
      <c r="F612" s="25" t="s">
        <v>2472</v>
      </c>
      <c r="G612" s="12"/>
      <c r="H612" s="2">
        <v>447</v>
      </c>
      <c r="I612" s="25" t="s">
        <v>2472</v>
      </c>
      <c r="J612" s="12"/>
      <c r="K612" s="25">
        <v>4.5875000000000004</v>
      </c>
      <c r="L612" s="2">
        <v>669</v>
      </c>
      <c r="M612" s="25" t="s">
        <v>165</v>
      </c>
      <c r="N612" s="2">
        <v>120.60606060606</v>
      </c>
      <c r="O612" s="2">
        <v>637</v>
      </c>
      <c r="P612" s="25" t="s">
        <v>165</v>
      </c>
      <c r="Q612" s="12">
        <v>92.121212121212096</v>
      </c>
      <c r="R612" s="2">
        <v>2096</v>
      </c>
      <c r="S612" s="25" t="s">
        <v>165</v>
      </c>
      <c r="T612" s="12">
        <v>243.03030000000001</v>
      </c>
      <c r="U612" s="25">
        <v>2.1330343796711508</v>
      </c>
      <c r="V612" s="2">
        <v>193916</v>
      </c>
      <c r="W612" s="25" t="s">
        <v>165</v>
      </c>
      <c r="X612" s="2">
        <v>2441</v>
      </c>
      <c r="Y612" s="2">
        <v>255195</v>
      </c>
      <c r="Z612" s="25" t="s">
        <v>165</v>
      </c>
      <c r="AA612" s="12">
        <v>2300.61</v>
      </c>
      <c r="AB612" s="2">
        <v>517320</v>
      </c>
      <c r="AC612" s="25" t="s">
        <v>165</v>
      </c>
      <c r="AD612" s="12">
        <v>4716.97</v>
      </c>
      <c r="AE612" s="25">
        <v>1.6679999999999999</v>
      </c>
    </row>
    <row r="613" spans="1:31" x14ac:dyDescent="0.3">
      <c r="A613" t="s">
        <v>1747</v>
      </c>
      <c r="B613" s="2">
        <v>3</v>
      </c>
      <c r="C613" s="25">
        <v>3.7499999999999999E-2</v>
      </c>
      <c r="D613" s="2"/>
      <c r="E613" s="2">
        <v>7</v>
      </c>
      <c r="F613" s="25">
        <v>5.1094890510948905E-2</v>
      </c>
      <c r="G613" s="12"/>
      <c r="H613" s="2">
        <v>29</v>
      </c>
      <c r="I613" s="25">
        <v>6.4876957494407153E-2</v>
      </c>
      <c r="J613" s="12"/>
      <c r="K613" s="25">
        <v>8.6666666666666661</v>
      </c>
      <c r="L613" s="2">
        <v>42</v>
      </c>
      <c r="M613" s="25">
        <v>6.2780269058295965E-2</v>
      </c>
      <c r="N613" s="2">
        <v>22.424242424242401</v>
      </c>
      <c r="O613" s="2">
        <v>101</v>
      </c>
      <c r="P613" s="25">
        <v>0.15855572998430142</v>
      </c>
      <c r="Q613" s="12">
        <v>46.060606060605998</v>
      </c>
      <c r="R613" s="2">
        <v>175</v>
      </c>
      <c r="S613" s="25">
        <v>8.3492366412213734E-2</v>
      </c>
      <c r="T613" s="12">
        <v>62.4242439</v>
      </c>
      <c r="U613" s="25">
        <v>3.1666666666666665</v>
      </c>
      <c r="V613" s="2">
        <v>21118</v>
      </c>
      <c r="W613" s="25">
        <v>0.109</v>
      </c>
      <c r="X613" s="2">
        <v>655</v>
      </c>
      <c r="Y613" s="2">
        <v>34459</v>
      </c>
      <c r="Z613" s="25">
        <v>0.13500000000000001</v>
      </c>
      <c r="AA613" s="12">
        <v>873.94</v>
      </c>
      <c r="AB613" s="2">
        <v>49254</v>
      </c>
      <c r="AC613" s="25">
        <v>9.5000000000000001E-2</v>
      </c>
      <c r="AD613" s="12">
        <v>1440</v>
      </c>
      <c r="AE613" s="25">
        <v>1.3320000000000001</v>
      </c>
    </row>
    <row r="614" spans="1:31" x14ac:dyDescent="0.3">
      <c r="A614" t="s">
        <v>1711</v>
      </c>
      <c r="B614" s="2">
        <v>0</v>
      </c>
      <c r="C614" s="25" t="s">
        <v>2472</v>
      </c>
      <c r="D614" s="2"/>
      <c r="E614" s="2">
        <v>4</v>
      </c>
      <c r="F614" s="25">
        <v>2.9197080291970816E-2</v>
      </c>
      <c r="G614" s="12"/>
      <c r="H614" s="2">
        <v>15</v>
      </c>
      <c r="I614" s="25">
        <v>3.3557046979865772E-2</v>
      </c>
      <c r="J614" s="12"/>
      <c r="K614" s="25" t="s">
        <v>2472</v>
      </c>
      <c r="L614" s="2">
        <v>0</v>
      </c>
      <c r="M614" s="25">
        <v>0</v>
      </c>
      <c r="N614" s="2">
        <v>80</v>
      </c>
      <c r="O614" s="2">
        <v>26</v>
      </c>
      <c r="P614" s="25">
        <v>4.0816326530612242E-2</v>
      </c>
      <c r="Q614" s="12">
        <v>15.151515151515101</v>
      </c>
      <c r="R614" s="2">
        <v>111</v>
      </c>
      <c r="S614" s="25">
        <v>5.2958015267175571E-2</v>
      </c>
      <c r="T614" s="12">
        <v>57.5757561</v>
      </c>
      <c r="U614" s="25"/>
      <c r="V614" s="2">
        <v>7222</v>
      </c>
      <c r="W614" s="25">
        <v>3.6999999999999998E-2</v>
      </c>
      <c r="X614" s="2">
        <v>313</v>
      </c>
      <c r="Y614" s="2">
        <v>12152</v>
      </c>
      <c r="Z614" s="25">
        <v>4.8000000000000001E-2</v>
      </c>
      <c r="AA614" s="12">
        <v>497.58</v>
      </c>
      <c r="AB614" s="2">
        <v>19059</v>
      </c>
      <c r="AC614" s="25">
        <v>3.6999999999999998E-2</v>
      </c>
      <c r="AD614" s="12">
        <v>740.61</v>
      </c>
      <c r="AE614" s="25">
        <v>1.639</v>
      </c>
    </row>
    <row r="615" spans="1:31" x14ac:dyDescent="0.3">
      <c r="A615" t="s">
        <v>1765</v>
      </c>
      <c r="B615" s="2">
        <v>0</v>
      </c>
      <c r="C615" s="25" t="s">
        <v>2472</v>
      </c>
      <c r="D615" s="2"/>
      <c r="E615" s="2">
        <v>0</v>
      </c>
      <c r="F615" s="25">
        <v>0</v>
      </c>
      <c r="G615" s="12"/>
      <c r="H615" s="2">
        <v>0</v>
      </c>
      <c r="I615" s="25">
        <v>0</v>
      </c>
      <c r="J615" s="12"/>
      <c r="K615" s="25" t="s">
        <v>2472</v>
      </c>
      <c r="L615" s="2">
        <v>0</v>
      </c>
      <c r="M615" s="25">
        <v>0</v>
      </c>
      <c r="N615" s="2">
        <v>80</v>
      </c>
      <c r="O615" s="2">
        <v>14</v>
      </c>
      <c r="P615" s="25">
        <v>2.197802197802198E-2</v>
      </c>
      <c r="Q615" s="12">
        <v>12.7272727272727</v>
      </c>
      <c r="R615" s="2">
        <v>62</v>
      </c>
      <c r="S615" s="25">
        <v>2.9580152671755726E-2</v>
      </c>
      <c r="T615" s="12">
        <v>50.9090919</v>
      </c>
      <c r="U615" s="25"/>
      <c r="V615" s="2">
        <v>5249</v>
      </c>
      <c r="W615" s="25">
        <v>2.7E-2</v>
      </c>
      <c r="X615" s="2">
        <v>274</v>
      </c>
      <c r="Y615" s="2">
        <v>8641</v>
      </c>
      <c r="Z615" s="25">
        <v>3.4000000000000002E-2</v>
      </c>
      <c r="AA615" s="12">
        <v>424.24</v>
      </c>
      <c r="AB615" s="2">
        <v>13933</v>
      </c>
      <c r="AC615" s="25">
        <v>2.7E-2</v>
      </c>
      <c r="AD615" s="12">
        <v>659.39</v>
      </c>
      <c r="AE615" s="25">
        <v>1.6539999999999999</v>
      </c>
    </row>
    <row r="616" spans="1:31" x14ac:dyDescent="0.3">
      <c r="A616" t="s">
        <v>1766</v>
      </c>
      <c r="B616" s="2">
        <v>0</v>
      </c>
      <c r="C616" s="25" t="s">
        <v>2472</v>
      </c>
      <c r="D616" s="2"/>
      <c r="E616" s="2">
        <v>0</v>
      </c>
      <c r="F616" s="25" t="s">
        <v>2472</v>
      </c>
      <c r="G616" s="12"/>
      <c r="H616" s="2">
        <v>0</v>
      </c>
      <c r="I616" s="25" t="s">
        <v>2472</v>
      </c>
      <c r="J616" s="12"/>
      <c r="K616" s="25" t="s">
        <v>2472</v>
      </c>
      <c r="L616" s="2">
        <v>0</v>
      </c>
      <c r="M616" s="25">
        <v>0</v>
      </c>
      <c r="N616" s="2">
        <v>80</v>
      </c>
      <c r="O616" s="2">
        <v>0</v>
      </c>
      <c r="P616" s="25">
        <v>0</v>
      </c>
      <c r="Q616" s="12">
        <v>16.969696969696901</v>
      </c>
      <c r="R616" s="2">
        <v>0</v>
      </c>
      <c r="S616" s="25">
        <v>0</v>
      </c>
      <c r="T616" s="12">
        <v>18.787877999999999</v>
      </c>
      <c r="U616" s="25"/>
      <c r="V616" s="2">
        <v>760</v>
      </c>
      <c r="W616" s="25">
        <v>4.0000000000000001E-3</v>
      </c>
      <c r="X616" s="2">
        <v>98</v>
      </c>
      <c r="Y616" s="2">
        <v>1340</v>
      </c>
      <c r="Z616" s="25">
        <v>5.0000000000000001E-3</v>
      </c>
      <c r="AA616" s="12">
        <v>156</v>
      </c>
      <c r="AB616" s="2">
        <v>1580</v>
      </c>
      <c r="AC616" s="25">
        <v>3.0000000000000001E-3</v>
      </c>
      <c r="AD616" s="12">
        <v>232.73</v>
      </c>
      <c r="AE616" s="25">
        <v>1.079</v>
      </c>
    </row>
    <row r="617" spans="1:31" x14ac:dyDescent="0.3">
      <c r="A617" t="s">
        <v>1767</v>
      </c>
      <c r="B617" s="2">
        <v>0</v>
      </c>
      <c r="C617" s="25" t="s">
        <v>2472</v>
      </c>
      <c r="D617" s="2"/>
      <c r="E617" s="2">
        <v>0</v>
      </c>
      <c r="F617" s="25">
        <v>0</v>
      </c>
      <c r="G617" s="12"/>
      <c r="H617" s="2">
        <v>0</v>
      </c>
      <c r="I617" s="25">
        <v>0</v>
      </c>
      <c r="J617" s="12"/>
      <c r="K617" s="25" t="s">
        <v>2472</v>
      </c>
      <c r="L617" s="2">
        <v>0</v>
      </c>
      <c r="M617" s="25">
        <v>0</v>
      </c>
      <c r="N617" s="2">
        <v>80</v>
      </c>
      <c r="O617" s="2">
        <v>14</v>
      </c>
      <c r="P617" s="25">
        <v>2.197802197802198E-2</v>
      </c>
      <c r="Q617" s="12">
        <v>12.7272727272727</v>
      </c>
      <c r="R617" s="2">
        <v>50</v>
      </c>
      <c r="S617" s="25">
        <v>2.385496183206107E-2</v>
      </c>
      <c r="T617" s="12">
        <v>47.878788</v>
      </c>
      <c r="U617" s="25"/>
      <c r="V617" s="2">
        <v>1991</v>
      </c>
      <c r="W617" s="25">
        <v>0.01</v>
      </c>
      <c r="X617" s="2">
        <v>181</v>
      </c>
      <c r="Y617" s="2">
        <v>3005</v>
      </c>
      <c r="Z617" s="25">
        <v>1.2E-2</v>
      </c>
      <c r="AA617" s="12">
        <v>246.67</v>
      </c>
      <c r="AB617" s="2">
        <v>3948</v>
      </c>
      <c r="AC617" s="25">
        <v>8.0000000000000002E-3</v>
      </c>
      <c r="AD617" s="12">
        <v>396.36</v>
      </c>
      <c r="AE617" s="25">
        <v>0.98299999999999998</v>
      </c>
    </row>
    <row r="618" spans="1:31" x14ac:dyDescent="0.3">
      <c r="A618" t="s">
        <v>1768</v>
      </c>
      <c r="B618" s="2">
        <v>0</v>
      </c>
      <c r="C618" s="25" t="s">
        <v>2472</v>
      </c>
      <c r="D618" s="2"/>
      <c r="E618" s="2">
        <v>0</v>
      </c>
      <c r="F618" s="25" t="s">
        <v>2472</v>
      </c>
      <c r="G618" s="12"/>
      <c r="H618" s="2">
        <v>0</v>
      </c>
      <c r="I618" s="25">
        <v>0</v>
      </c>
      <c r="J618" s="12"/>
      <c r="K618" s="25" t="s">
        <v>2472</v>
      </c>
      <c r="L618" s="2">
        <v>0</v>
      </c>
      <c r="M618" s="25">
        <v>0</v>
      </c>
      <c r="N618" s="2">
        <v>80</v>
      </c>
      <c r="O618" s="2">
        <v>0</v>
      </c>
      <c r="P618" s="25">
        <v>0</v>
      </c>
      <c r="Q618" s="12">
        <v>16.969696969696901</v>
      </c>
      <c r="R618" s="2">
        <v>12</v>
      </c>
      <c r="S618" s="25">
        <v>5.7251908396946565E-3</v>
      </c>
      <c r="T618" s="12">
        <v>11.515152</v>
      </c>
      <c r="U618" s="25"/>
      <c r="V618" s="2">
        <v>2498</v>
      </c>
      <c r="W618" s="25">
        <v>1.2999999999999999E-2</v>
      </c>
      <c r="X618" s="2">
        <v>197</v>
      </c>
      <c r="Y618" s="2">
        <v>4296</v>
      </c>
      <c r="Z618" s="25">
        <v>1.7000000000000001E-2</v>
      </c>
      <c r="AA618" s="12">
        <v>272.73</v>
      </c>
      <c r="AB618" s="2">
        <v>8405</v>
      </c>
      <c r="AC618" s="25">
        <v>1.6E-2</v>
      </c>
      <c r="AD618" s="12">
        <v>514.54999999999995</v>
      </c>
      <c r="AE618" s="25">
        <v>2.3650000000000002</v>
      </c>
    </row>
    <row r="619" spans="1:31" x14ac:dyDescent="0.3">
      <c r="A619" t="s">
        <v>1769</v>
      </c>
      <c r="B619" s="2">
        <v>0</v>
      </c>
      <c r="C619" s="25" t="s">
        <v>2472</v>
      </c>
      <c r="D619" s="2"/>
      <c r="E619" s="2">
        <v>4</v>
      </c>
      <c r="F619" s="25">
        <v>2.9197080291970802E-2</v>
      </c>
      <c r="G619" s="12"/>
      <c r="H619" s="2">
        <v>15</v>
      </c>
      <c r="I619" s="25">
        <v>3.3557046979865772E-2</v>
      </c>
      <c r="J619" s="12"/>
      <c r="K619" s="25" t="s">
        <v>2472</v>
      </c>
      <c r="L619" s="2">
        <v>0</v>
      </c>
      <c r="M619" s="25">
        <v>0</v>
      </c>
      <c r="N619" s="2">
        <v>80</v>
      </c>
      <c r="O619" s="2">
        <v>12</v>
      </c>
      <c r="P619" s="25">
        <v>1.8838304552590265E-2</v>
      </c>
      <c r="Q619" s="12">
        <v>8.4848484848484809</v>
      </c>
      <c r="R619" s="2">
        <v>49</v>
      </c>
      <c r="S619" s="25">
        <v>2.3377862595419848E-2</v>
      </c>
      <c r="T619" s="12">
        <v>24.242424</v>
      </c>
      <c r="U619" s="25"/>
      <c r="V619" s="2">
        <v>1973</v>
      </c>
      <c r="W619" s="25">
        <v>0.01</v>
      </c>
      <c r="X619" s="2">
        <v>197</v>
      </c>
      <c r="Y619" s="2">
        <v>3511</v>
      </c>
      <c r="Z619" s="25">
        <v>1.4E-2</v>
      </c>
      <c r="AA619" s="12">
        <v>213.94</v>
      </c>
      <c r="AB619" s="2">
        <v>5126</v>
      </c>
      <c r="AC619" s="25">
        <v>0.01</v>
      </c>
      <c r="AD619" s="12">
        <v>385.45</v>
      </c>
      <c r="AE619" s="25">
        <v>1.5980000000000001</v>
      </c>
    </row>
    <row r="620" spans="1:31" x14ac:dyDescent="0.3">
      <c r="A620" t="s">
        <v>1712</v>
      </c>
      <c r="B620" s="2">
        <v>3</v>
      </c>
      <c r="C620" s="25">
        <v>3.7499999999999999E-2</v>
      </c>
      <c r="D620" s="2"/>
      <c r="E620" s="2">
        <v>3</v>
      </c>
      <c r="F620" s="25">
        <v>2.189781021897811E-2</v>
      </c>
      <c r="G620" s="12"/>
      <c r="H620" s="2">
        <v>14</v>
      </c>
      <c r="I620" s="25">
        <v>3.1319910514541388E-2</v>
      </c>
      <c r="J620" s="12"/>
      <c r="K620" s="25">
        <v>3.666666666666667</v>
      </c>
      <c r="L620" s="2">
        <v>42</v>
      </c>
      <c r="M620" s="25">
        <v>6.2780269058295965E-2</v>
      </c>
      <c r="N620" s="2">
        <v>22.424242424242401</v>
      </c>
      <c r="O620" s="2">
        <v>75</v>
      </c>
      <c r="P620" s="25">
        <v>0.11773940345368916</v>
      </c>
      <c r="Q620" s="12">
        <v>44.2424242424242</v>
      </c>
      <c r="R620" s="2">
        <v>64</v>
      </c>
      <c r="S620" s="25">
        <v>3.0534351145038167E-2</v>
      </c>
      <c r="T620" s="12">
        <v>26.060606</v>
      </c>
      <c r="U620" s="25">
        <v>0.52380952380952384</v>
      </c>
      <c r="V620" s="2">
        <v>13896</v>
      </c>
      <c r="W620" s="25">
        <v>7.1999999999999995E-2</v>
      </c>
      <c r="X620" s="2">
        <v>528</v>
      </c>
      <c r="Y620" s="2">
        <v>22307</v>
      </c>
      <c r="Z620" s="25">
        <v>8.6999999999999994E-2</v>
      </c>
      <c r="AA620" s="12">
        <v>700.61</v>
      </c>
      <c r="AB620" s="2">
        <v>30195</v>
      </c>
      <c r="AC620" s="25">
        <v>5.8000000000000003E-2</v>
      </c>
      <c r="AD620" s="12">
        <v>1086.67</v>
      </c>
      <c r="AE620" s="25">
        <v>1.173</v>
      </c>
    </row>
    <row r="621" spans="1:31" x14ac:dyDescent="0.3">
      <c r="A621" t="s">
        <v>1713</v>
      </c>
      <c r="B621" s="2">
        <v>3</v>
      </c>
      <c r="C621" s="25" t="s">
        <v>2472</v>
      </c>
      <c r="D621" s="2"/>
      <c r="E621" s="2">
        <v>0</v>
      </c>
      <c r="F621" s="25">
        <v>0</v>
      </c>
      <c r="G621" s="12"/>
      <c r="H621" s="2">
        <v>1</v>
      </c>
      <c r="I621" s="25" t="s">
        <v>2472</v>
      </c>
      <c r="J621" s="12"/>
      <c r="K621" s="25">
        <v>-0.66666666666666674</v>
      </c>
      <c r="L621" s="2">
        <v>3</v>
      </c>
      <c r="M621" s="25">
        <v>4.4843049327354259E-3</v>
      </c>
      <c r="N621" s="2">
        <v>3.0303030303030298</v>
      </c>
      <c r="O621" s="2">
        <v>44</v>
      </c>
      <c r="P621" s="25">
        <v>6.907378335949764E-2</v>
      </c>
      <c r="Q621" s="12">
        <v>39.393939393939398</v>
      </c>
      <c r="R621" s="2">
        <v>1</v>
      </c>
      <c r="S621" s="25">
        <v>4.7709923664122136E-4</v>
      </c>
      <c r="T621" s="12">
        <v>1.21212125</v>
      </c>
      <c r="U621" s="25">
        <v>-0.66666666666666663</v>
      </c>
      <c r="V621" s="2">
        <v>2414</v>
      </c>
      <c r="W621" s="25">
        <v>1.2E-2</v>
      </c>
      <c r="X621" s="2">
        <v>230</v>
      </c>
      <c r="Y621" s="2">
        <v>4453</v>
      </c>
      <c r="Z621" s="25">
        <v>1.7000000000000001E-2</v>
      </c>
      <c r="AA621" s="12">
        <v>272.12</v>
      </c>
      <c r="AB621" s="2">
        <v>5451</v>
      </c>
      <c r="AC621" s="25">
        <v>1.0999999999999999E-2</v>
      </c>
      <c r="AD621" s="12">
        <v>430.91</v>
      </c>
      <c r="AE621" s="25">
        <v>1.258</v>
      </c>
    </row>
    <row r="622" spans="1:31" x14ac:dyDescent="0.3">
      <c r="A622" t="s">
        <v>1770</v>
      </c>
      <c r="B622" s="2">
        <v>0</v>
      </c>
      <c r="C622" s="25" t="s">
        <v>2472</v>
      </c>
      <c r="D622" s="2"/>
      <c r="E622" s="2">
        <v>0</v>
      </c>
      <c r="F622" s="25">
        <v>0</v>
      </c>
      <c r="G622" s="12"/>
      <c r="H622" s="2">
        <v>1</v>
      </c>
      <c r="I622" s="25" t="s">
        <v>2472</v>
      </c>
      <c r="J622" s="12"/>
      <c r="K622" s="25" t="s">
        <v>2472</v>
      </c>
      <c r="L622" s="2">
        <v>0</v>
      </c>
      <c r="M622" s="25">
        <v>0</v>
      </c>
      <c r="N622" s="2">
        <v>80</v>
      </c>
      <c r="O622" s="2">
        <v>44</v>
      </c>
      <c r="P622" s="25">
        <v>6.907378335949764E-2</v>
      </c>
      <c r="Q622" s="12">
        <v>39.393939393939398</v>
      </c>
      <c r="R622" s="2">
        <v>1</v>
      </c>
      <c r="S622" s="25">
        <v>4.7709923664122136E-4</v>
      </c>
      <c r="T622" s="12">
        <v>1.21212125</v>
      </c>
      <c r="U622" s="25"/>
      <c r="V622" s="2">
        <v>1716</v>
      </c>
      <c r="W622" s="25">
        <v>8.9999999999999993E-3</v>
      </c>
      <c r="X622" s="2">
        <v>192</v>
      </c>
      <c r="Y622" s="2">
        <v>3214</v>
      </c>
      <c r="Z622" s="25">
        <v>1.2999999999999999E-2</v>
      </c>
      <c r="AA622" s="12">
        <v>245</v>
      </c>
      <c r="AB622" s="2">
        <v>3977</v>
      </c>
      <c r="AC622" s="25">
        <v>8.0000000000000002E-3</v>
      </c>
      <c r="AD622" s="12">
        <v>394.55</v>
      </c>
      <c r="AE622" s="25">
        <v>1.3180000000000001</v>
      </c>
    </row>
    <row r="623" spans="1:31" x14ac:dyDescent="0.3">
      <c r="A623" t="s">
        <v>1771</v>
      </c>
      <c r="B623" s="2">
        <v>0</v>
      </c>
      <c r="C623" s="25" t="s">
        <v>2472</v>
      </c>
      <c r="D623" s="2"/>
      <c r="E623" s="2">
        <v>0</v>
      </c>
      <c r="F623" s="25" t="s">
        <v>2472</v>
      </c>
      <c r="G623" s="12"/>
      <c r="H623" s="2">
        <v>0</v>
      </c>
      <c r="I623" s="25" t="s">
        <v>2472</v>
      </c>
      <c r="J623" s="12"/>
      <c r="K623" s="25" t="s">
        <v>2472</v>
      </c>
      <c r="L623" s="2">
        <v>0</v>
      </c>
      <c r="M623" s="25">
        <v>0</v>
      </c>
      <c r="N623" s="2">
        <v>80</v>
      </c>
      <c r="O623" s="2">
        <v>0</v>
      </c>
      <c r="P623" s="25">
        <v>0</v>
      </c>
      <c r="Q623" s="12">
        <v>16.969696969696901</v>
      </c>
      <c r="R623" s="2">
        <v>0</v>
      </c>
      <c r="S623" s="25">
        <v>0</v>
      </c>
      <c r="T623" s="12">
        <v>18.787877999999999</v>
      </c>
      <c r="U623" s="25"/>
      <c r="V623" s="2">
        <v>374</v>
      </c>
      <c r="W623" s="25">
        <v>2E-3</v>
      </c>
      <c r="X623" s="2">
        <v>87</v>
      </c>
      <c r="Y623" s="2">
        <v>684</v>
      </c>
      <c r="Z623" s="25">
        <v>3.0000000000000001E-3</v>
      </c>
      <c r="AA623" s="12">
        <v>118.18</v>
      </c>
      <c r="AB623" s="2">
        <v>728</v>
      </c>
      <c r="AC623" s="25">
        <v>1E-3</v>
      </c>
      <c r="AD623" s="12">
        <v>151.52000000000001</v>
      </c>
      <c r="AE623" s="25">
        <v>0.94699999999999995</v>
      </c>
    </row>
    <row r="624" spans="1:31" x14ac:dyDescent="0.3">
      <c r="A624" t="s">
        <v>1772</v>
      </c>
      <c r="B624" s="2">
        <v>0</v>
      </c>
      <c r="C624" s="25" t="s">
        <v>2472</v>
      </c>
      <c r="D624" s="2"/>
      <c r="E624" s="2">
        <v>0</v>
      </c>
      <c r="F624" s="25">
        <v>0</v>
      </c>
      <c r="G624" s="12"/>
      <c r="H624" s="2">
        <v>1</v>
      </c>
      <c r="I624" s="25" t="s">
        <v>2472</v>
      </c>
      <c r="J624" s="12"/>
      <c r="K624" s="25" t="s">
        <v>2472</v>
      </c>
      <c r="L624" s="2">
        <v>0</v>
      </c>
      <c r="M624" s="25">
        <v>0</v>
      </c>
      <c r="N624" s="2">
        <v>80</v>
      </c>
      <c r="O624" s="2">
        <v>44</v>
      </c>
      <c r="P624" s="25">
        <v>6.907378335949764E-2</v>
      </c>
      <c r="Q624" s="12">
        <v>39.393939393939398</v>
      </c>
      <c r="R624" s="2">
        <v>1</v>
      </c>
      <c r="S624" s="25">
        <v>4.7709923664122136E-4</v>
      </c>
      <c r="T624" s="12">
        <v>1.21212125</v>
      </c>
      <c r="U624" s="25"/>
      <c r="V624" s="2">
        <v>279</v>
      </c>
      <c r="W624" s="25">
        <v>1E-3</v>
      </c>
      <c r="X624" s="2">
        <v>84</v>
      </c>
      <c r="Y624" s="2">
        <v>750</v>
      </c>
      <c r="Z624" s="25">
        <v>3.0000000000000001E-3</v>
      </c>
      <c r="AA624" s="12">
        <v>116.97</v>
      </c>
      <c r="AB624" s="2">
        <v>1091</v>
      </c>
      <c r="AC624" s="25">
        <v>2E-3</v>
      </c>
      <c r="AD624" s="12">
        <v>232.73</v>
      </c>
      <c r="AE624" s="25">
        <v>2.91</v>
      </c>
    </row>
    <row r="625" spans="1:31" x14ac:dyDescent="0.3">
      <c r="A625" t="s">
        <v>1773</v>
      </c>
      <c r="B625" s="2">
        <v>0</v>
      </c>
      <c r="C625" s="25" t="s">
        <v>2472</v>
      </c>
      <c r="D625" s="2"/>
      <c r="E625" s="2">
        <v>0</v>
      </c>
      <c r="F625" s="25" t="s">
        <v>2472</v>
      </c>
      <c r="G625" s="12"/>
      <c r="H625" s="2">
        <v>0</v>
      </c>
      <c r="I625" s="25" t="s">
        <v>2472</v>
      </c>
      <c r="J625" s="12"/>
      <c r="K625" s="25" t="s">
        <v>2472</v>
      </c>
      <c r="L625" s="2">
        <v>0</v>
      </c>
      <c r="M625" s="25">
        <v>0</v>
      </c>
      <c r="N625" s="2">
        <v>80</v>
      </c>
      <c r="O625" s="2">
        <v>0</v>
      </c>
      <c r="P625" s="25">
        <v>0</v>
      </c>
      <c r="Q625" s="12">
        <v>16.969696969696901</v>
      </c>
      <c r="R625" s="2">
        <v>0</v>
      </c>
      <c r="S625" s="25">
        <v>0</v>
      </c>
      <c r="T625" s="12">
        <v>18.787877999999999</v>
      </c>
      <c r="U625" s="25"/>
      <c r="V625" s="2">
        <v>1063</v>
      </c>
      <c r="W625" s="25">
        <v>5.0000000000000001E-3</v>
      </c>
      <c r="X625" s="2">
        <v>145</v>
      </c>
      <c r="Y625" s="2">
        <v>1780</v>
      </c>
      <c r="Z625" s="25">
        <v>7.0000000000000001E-3</v>
      </c>
      <c r="AA625" s="12">
        <v>186.67</v>
      </c>
      <c r="AB625" s="2">
        <v>2158</v>
      </c>
      <c r="AC625" s="25">
        <v>4.0000000000000001E-3</v>
      </c>
      <c r="AD625" s="12">
        <v>285.45</v>
      </c>
      <c r="AE625" s="25">
        <v>1.03</v>
      </c>
    </row>
    <row r="626" spans="1:31" x14ac:dyDescent="0.3">
      <c r="A626" t="s">
        <v>1774</v>
      </c>
      <c r="B626" s="2">
        <v>3</v>
      </c>
      <c r="C626" s="25" t="s">
        <v>2472</v>
      </c>
      <c r="D626" s="2"/>
      <c r="E626" s="2">
        <v>0</v>
      </c>
      <c r="F626" s="25" t="s">
        <v>2472</v>
      </c>
      <c r="G626" s="12"/>
      <c r="H626" s="2">
        <v>0</v>
      </c>
      <c r="I626" s="25" t="s">
        <v>2472</v>
      </c>
      <c r="J626" s="12"/>
      <c r="K626" s="25">
        <v>-1</v>
      </c>
      <c r="L626" s="2">
        <v>3</v>
      </c>
      <c r="M626" s="25">
        <v>4.4843049327354259E-3</v>
      </c>
      <c r="N626" s="2">
        <v>3.0303030303030298</v>
      </c>
      <c r="O626" s="2">
        <v>0</v>
      </c>
      <c r="P626" s="25">
        <v>0</v>
      </c>
      <c r="Q626" s="12">
        <v>16.969696969696901</v>
      </c>
      <c r="R626" s="2">
        <v>0</v>
      </c>
      <c r="S626" s="25">
        <v>0</v>
      </c>
      <c r="T626" s="12">
        <v>18.787877999999999</v>
      </c>
      <c r="U626" s="25">
        <v>-1</v>
      </c>
      <c r="V626" s="2">
        <v>698</v>
      </c>
      <c r="W626" s="25">
        <v>4.0000000000000001E-3</v>
      </c>
      <c r="X626" s="2">
        <v>119</v>
      </c>
      <c r="Y626" s="2">
        <v>1239</v>
      </c>
      <c r="Z626" s="25">
        <v>5.0000000000000001E-3</v>
      </c>
      <c r="AA626" s="12">
        <v>132.12</v>
      </c>
      <c r="AB626" s="2">
        <v>1474</v>
      </c>
      <c r="AC626" s="25">
        <v>3.0000000000000001E-3</v>
      </c>
      <c r="AD626" s="12">
        <v>212.73</v>
      </c>
      <c r="AE626" s="25">
        <v>1.1120000000000001</v>
      </c>
    </row>
    <row r="627" spans="1:31" x14ac:dyDescent="0.3">
      <c r="A627" t="s">
        <v>1714</v>
      </c>
      <c r="B627" s="2">
        <v>0</v>
      </c>
      <c r="C627" s="25">
        <v>0</v>
      </c>
      <c r="D627" s="2"/>
      <c r="E627" s="2">
        <v>3</v>
      </c>
      <c r="F627" s="25">
        <v>2.1897810218978103E-2</v>
      </c>
      <c r="G627" s="12"/>
      <c r="H627" s="2">
        <v>13</v>
      </c>
      <c r="I627" s="25">
        <v>2.9082774049217001E-2</v>
      </c>
      <c r="J627" s="12"/>
      <c r="K627" s="25" t="s">
        <v>2472</v>
      </c>
      <c r="L627" s="2">
        <v>39</v>
      </c>
      <c r="M627" s="25">
        <v>5.829596412556054E-2</v>
      </c>
      <c r="N627" s="2">
        <v>21.818181818181799</v>
      </c>
      <c r="O627" s="2">
        <v>31</v>
      </c>
      <c r="P627" s="25">
        <v>4.8665620094191522E-2</v>
      </c>
      <c r="Q627" s="12">
        <v>23.030303030302999</v>
      </c>
      <c r="R627" s="2">
        <v>63</v>
      </c>
      <c r="S627" s="25">
        <v>3.0057251908396948E-2</v>
      </c>
      <c r="T627" s="12">
        <v>26.060606</v>
      </c>
      <c r="U627" s="25">
        <v>0.61538461538461542</v>
      </c>
      <c r="V627" s="2">
        <v>11482</v>
      </c>
      <c r="W627" s="25">
        <v>5.8999999999999997E-2</v>
      </c>
      <c r="X627" s="2">
        <v>470</v>
      </c>
      <c r="Y627" s="2">
        <v>17854</v>
      </c>
      <c r="Z627" s="25">
        <v>7.0000000000000007E-2</v>
      </c>
      <c r="AA627" s="12">
        <v>638.79</v>
      </c>
      <c r="AB627" s="2">
        <v>24744</v>
      </c>
      <c r="AC627" s="25">
        <v>4.8000000000000001E-2</v>
      </c>
      <c r="AD627" s="12">
        <v>1032.1199999999999</v>
      </c>
      <c r="AE627" s="25">
        <v>1.155</v>
      </c>
    </row>
    <row r="628" spans="1:31" x14ac:dyDescent="0.3">
      <c r="A628" t="s">
        <v>1770</v>
      </c>
      <c r="B628" s="2">
        <v>0</v>
      </c>
      <c r="C628" s="25">
        <v>0</v>
      </c>
      <c r="D628" s="2"/>
      <c r="E628" s="2">
        <v>3</v>
      </c>
      <c r="F628" s="25">
        <v>2.1897810218978103E-2</v>
      </c>
      <c r="G628" s="12"/>
      <c r="H628" s="2">
        <v>6</v>
      </c>
      <c r="I628" s="25">
        <v>1.3422818791946308E-2</v>
      </c>
      <c r="J628" s="12"/>
      <c r="K628" s="25" t="s">
        <v>2472</v>
      </c>
      <c r="L628" s="2">
        <v>32</v>
      </c>
      <c r="M628" s="25">
        <v>4.7832585949177879E-2</v>
      </c>
      <c r="N628" s="2">
        <v>20.606060606060598</v>
      </c>
      <c r="O628" s="2">
        <v>31</v>
      </c>
      <c r="P628" s="25">
        <v>4.8665620094191522E-2</v>
      </c>
      <c r="Q628" s="12">
        <v>23.030303030302999</v>
      </c>
      <c r="R628" s="2">
        <v>56</v>
      </c>
      <c r="S628" s="25">
        <v>2.6717557251908396E-2</v>
      </c>
      <c r="T628" s="12">
        <v>24.848483999999999</v>
      </c>
      <c r="U628" s="25">
        <v>0.75</v>
      </c>
      <c r="V628" s="2">
        <v>9990</v>
      </c>
      <c r="W628" s="25">
        <v>5.1999999999999998E-2</v>
      </c>
      <c r="X628" s="2">
        <v>439</v>
      </c>
      <c r="Y628" s="2">
        <v>14921</v>
      </c>
      <c r="Z628" s="25">
        <v>5.8000000000000003E-2</v>
      </c>
      <c r="AA628" s="12">
        <v>561.21</v>
      </c>
      <c r="AB628" s="2">
        <v>21260</v>
      </c>
      <c r="AC628" s="25">
        <v>4.1000000000000002E-2</v>
      </c>
      <c r="AD628" s="12">
        <v>1014.55</v>
      </c>
      <c r="AE628" s="25">
        <v>1.1279999999999999</v>
      </c>
    </row>
    <row r="629" spans="1:31" x14ac:dyDescent="0.3">
      <c r="A629" t="s">
        <v>1771</v>
      </c>
      <c r="B629" s="2">
        <v>0</v>
      </c>
      <c r="C629" s="25">
        <v>0</v>
      </c>
      <c r="D629" s="2"/>
      <c r="E629" s="2">
        <v>0</v>
      </c>
      <c r="F629" s="25">
        <v>0</v>
      </c>
      <c r="G629" s="12"/>
      <c r="H629" s="2">
        <v>6</v>
      </c>
      <c r="I629" s="25">
        <v>1.3422818791946308E-2</v>
      </c>
      <c r="J629" s="12"/>
      <c r="K629" s="25" t="s">
        <v>2472</v>
      </c>
      <c r="L629" s="2">
        <v>9</v>
      </c>
      <c r="M629" s="25">
        <v>1.3452914798206279E-2</v>
      </c>
      <c r="N629" s="2">
        <v>10.909090909090899</v>
      </c>
      <c r="O629" s="2">
        <v>7</v>
      </c>
      <c r="P629" s="25">
        <v>1.098901098901099E-2</v>
      </c>
      <c r="Q629" s="12">
        <v>6.0606060606060597</v>
      </c>
      <c r="R629" s="2">
        <v>30</v>
      </c>
      <c r="S629" s="25">
        <v>1.4312977099236641E-2</v>
      </c>
      <c r="T629" s="12">
        <v>16.969695999999999</v>
      </c>
      <c r="U629" s="25">
        <v>2.3333333333333335</v>
      </c>
      <c r="V629" s="2">
        <v>2483</v>
      </c>
      <c r="W629" s="25">
        <v>1.2999999999999999E-2</v>
      </c>
      <c r="X629" s="2">
        <v>200</v>
      </c>
      <c r="Y629" s="2">
        <v>3180</v>
      </c>
      <c r="Z629" s="25">
        <v>1.2E-2</v>
      </c>
      <c r="AA629" s="12">
        <v>281.20999999999998</v>
      </c>
      <c r="AB629" s="2">
        <v>3221</v>
      </c>
      <c r="AC629" s="25">
        <v>6.0000000000000001E-3</v>
      </c>
      <c r="AD629" s="12">
        <v>370.3</v>
      </c>
      <c r="AE629" s="25">
        <v>0.29699999999999999</v>
      </c>
    </row>
    <row r="630" spans="1:31" x14ac:dyDescent="0.3">
      <c r="A630" t="s">
        <v>1772</v>
      </c>
      <c r="B630" s="2">
        <v>0</v>
      </c>
      <c r="C630" s="25">
        <v>0</v>
      </c>
      <c r="D630" s="2"/>
      <c r="E630" s="2">
        <v>0</v>
      </c>
      <c r="F630" s="25">
        <v>0</v>
      </c>
      <c r="G630" s="12"/>
      <c r="H630" s="2">
        <v>0</v>
      </c>
      <c r="I630" s="25">
        <v>0</v>
      </c>
      <c r="J630" s="12"/>
      <c r="K630" s="25" t="s">
        <v>2472</v>
      </c>
      <c r="L630" s="2">
        <v>22</v>
      </c>
      <c r="M630" s="25">
        <v>3.2884902840059793E-2</v>
      </c>
      <c r="N630" s="2">
        <v>15.757575757575699</v>
      </c>
      <c r="O630" s="2">
        <v>21</v>
      </c>
      <c r="P630" s="25">
        <v>3.2967032967032968E-2</v>
      </c>
      <c r="Q630" s="12">
        <v>21.818181818181799</v>
      </c>
      <c r="R630" s="2">
        <v>14</v>
      </c>
      <c r="S630" s="25">
        <v>6.6793893129770991E-3</v>
      </c>
      <c r="T630" s="12">
        <v>15.757576</v>
      </c>
      <c r="U630" s="25">
        <v>-0.36363636363636365</v>
      </c>
      <c r="V630" s="2">
        <v>2296</v>
      </c>
      <c r="W630" s="25">
        <v>1.2E-2</v>
      </c>
      <c r="X630" s="2">
        <v>215</v>
      </c>
      <c r="Y630" s="2">
        <v>3907</v>
      </c>
      <c r="Z630" s="25">
        <v>1.4999999999999999E-2</v>
      </c>
      <c r="AA630" s="12">
        <v>276.36</v>
      </c>
      <c r="AB630" s="2">
        <v>5598</v>
      </c>
      <c r="AC630" s="25">
        <v>1.0999999999999999E-2</v>
      </c>
      <c r="AD630" s="12">
        <v>448.48</v>
      </c>
      <c r="AE630" s="25">
        <v>1.4379999999999999</v>
      </c>
    </row>
    <row r="631" spans="1:31" x14ac:dyDescent="0.3">
      <c r="A631" t="s">
        <v>1773</v>
      </c>
      <c r="B631" s="2">
        <v>0</v>
      </c>
      <c r="C631" s="25">
        <v>0</v>
      </c>
      <c r="D631" s="2"/>
      <c r="E631" s="2">
        <v>3</v>
      </c>
      <c r="F631" s="25" t="s">
        <v>2472</v>
      </c>
      <c r="G631" s="12"/>
      <c r="H631" s="2">
        <v>0</v>
      </c>
      <c r="I631" s="25">
        <v>0</v>
      </c>
      <c r="J631" s="12"/>
      <c r="K631" s="25" t="s">
        <v>2472</v>
      </c>
      <c r="L631" s="2">
        <v>1</v>
      </c>
      <c r="M631" s="25">
        <v>1.4947683109118087E-3</v>
      </c>
      <c r="N631" s="2">
        <v>6.0606060606060597</v>
      </c>
      <c r="O631" s="2">
        <v>3</v>
      </c>
      <c r="P631" s="25">
        <v>4.7095761381475663E-3</v>
      </c>
      <c r="Q631" s="12">
        <v>3.63636363636363</v>
      </c>
      <c r="R631" s="2">
        <v>12</v>
      </c>
      <c r="S631" s="25">
        <v>5.7251908396946565E-3</v>
      </c>
      <c r="T631" s="12">
        <v>10.30303</v>
      </c>
      <c r="U631" s="25">
        <v>11</v>
      </c>
      <c r="V631" s="2">
        <v>5211</v>
      </c>
      <c r="W631" s="25">
        <v>2.7E-2</v>
      </c>
      <c r="X631" s="2">
        <v>300</v>
      </c>
      <c r="Y631" s="2">
        <v>7834</v>
      </c>
      <c r="Z631" s="25">
        <v>3.1E-2</v>
      </c>
      <c r="AA631" s="12">
        <v>369.09</v>
      </c>
      <c r="AB631" s="2">
        <v>12441</v>
      </c>
      <c r="AC631" s="25">
        <v>2.4E-2</v>
      </c>
      <c r="AD631" s="12">
        <v>820.61</v>
      </c>
      <c r="AE631" s="25">
        <v>1.387</v>
      </c>
    </row>
    <row r="632" spans="1:31" x14ac:dyDescent="0.3">
      <c r="A632" t="s">
        <v>1774</v>
      </c>
      <c r="B632" s="2">
        <v>0</v>
      </c>
      <c r="C632" s="25">
        <v>0</v>
      </c>
      <c r="D632" s="2"/>
      <c r="E632" s="2">
        <v>0</v>
      </c>
      <c r="F632" s="25" t="s">
        <v>2472</v>
      </c>
      <c r="G632" s="12"/>
      <c r="H632" s="2">
        <v>7</v>
      </c>
      <c r="I632" s="25" t="s">
        <v>2472</v>
      </c>
      <c r="J632" s="12"/>
      <c r="K632" s="25" t="s">
        <v>2472</v>
      </c>
      <c r="L632" s="2">
        <v>7</v>
      </c>
      <c r="M632" s="25">
        <v>1.0463378176382661E-2</v>
      </c>
      <c r="N632" s="2">
        <v>6.6666666666666599</v>
      </c>
      <c r="O632" s="2">
        <v>0</v>
      </c>
      <c r="P632" s="25">
        <v>0</v>
      </c>
      <c r="Q632" s="12">
        <v>16.969696969696901</v>
      </c>
      <c r="R632" s="2">
        <v>7</v>
      </c>
      <c r="S632" s="25">
        <v>3.3396946564885495E-3</v>
      </c>
      <c r="T632" s="12">
        <v>7.2727274900000003</v>
      </c>
      <c r="U632" s="25">
        <v>0</v>
      </c>
      <c r="V632" s="2">
        <v>1492</v>
      </c>
      <c r="W632" s="25">
        <v>8.0000000000000002E-3</v>
      </c>
      <c r="X632" s="2">
        <v>161</v>
      </c>
      <c r="Y632" s="2">
        <v>2933</v>
      </c>
      <c r="Z632" s="25">
        <v>1.0999999999999999E-2</v>
      </c>
      <c r="AA632" s="12">
        <v>224.24</v>
      </c>
      <c r="AB632" s="2">
        <v>3484</v>
      </c>
      <c r="AC632" s="25">
        <v>7.0000000000000001E-3</v>
      </c>
      <c r="AD632" s="12">
        <v>289.7</v>
      </c>
      <c r="AE632" s="25">
        <v>1.335</v>
      </c>
    </row>
    <row r="633" spans="1:31" x14ac:dyDescent="0.3">
      <c r="A633" t="s">
        <v>1763</v>
      </c>
      <c r="B633" s="2">
        <v>77</v>
      </c>
      <c r="C633" s="25">
        <v>0.96250000000000002</v>
      </c>
      <c r="D633" s="2"/>
      <c r="E633" s="2">
        <v>130</v>
      </c>
      <c r="F633" s="25">
        <v>0.94890510948905071</v>
      </c>
      <c r="G633" s="12"/>
      <c r="H633" s="2">
        <v>418</v>
      </c>
      <c r="I633" s="25">
        <v>0.93512304250559286</v>
      </c>
      <c r="J633" s="12"/>
      <c r="K633" s="25">
        <v>4.4285714285714288</v>
      </c>
      <c r="L633" s="2">
        <v>627</v>
      </c>
      <c r="M633" s="25">
        <v>0.93721973094170408</v>
      </c>
      <c r="N633" s="2">
        <v>120.60606060606</v>
      </c>
      <c r="O633" s="2">
        <v>536</v>
      </c>
      <c r="P633" s="25">
        <v>0.84144427001569855</v>
      </c>
      <c r="Q633" s="12">
        <v>84.848484848484802</v>
      </c>
      <c r="R633" s="2">
        <v>1921</v>
      </c>
      <c r="S633" s="25">
        <v>0.91650763358778631</v>
      </c>
      <c r="T633" s="12">
        <v>236.363632</v>
      </c>
      <c r="U633" s="25">
        <v>2.0637958532695375</v>
      </c>
      <c r="V633" s="2">
        <v>172798</v>
      </c>
      <c r="W633" s="25">
        <v>0.89100000000000001</v>
      </c>
      <c r="X633" s="2">
        <v>2252</v>
      </c>
      <c r="Y633" s="2">
        <v>220736</v>
      </c>
      <c r="Z633" s="25">
        <v>0.86499999999999999</v>
      </c>
      <c r="AA633" s="12">
        <v>2099.39</v>
      </c>
      <c r="AB633" s="2">
        <v>468066</v>
      </c>
      <c r="AC633" s="25">
        <v>0.90500000000000003</v>
      </c>
      <c r="AD633" s="12">
        <v>4664.24</v>
      </c>
      <c r="AE633" s="25">
        <v>1.7090000000000001</v>
      </c>
    </row>
    <row r="634" spans="1:31" x14ac:dyDescent="0.3">
      <c r="A634" t="s">
        <v>1711</v>
      </c>
      <c r="B634" s="2">
        <v>42</v>
      </c>
      <c r="C634" s="25">
        <v>0.52500000000000002</v>
      </c>
      <c r="D634" s="2"/>
      <c r="E634" s="2">
        <v>72</v>
      </c>
      <c r="F634" s="25">
        <v>0.52554744525547448</v>
      </c>
      <c r="G634" s="12"/>
      <c r="H634" s="2">
        <v>363</v>
      </c>
      <c r="I634" s="25">
        <v>0.81208053691275173</v>
      </c>
      <c r="J634" s="12"/>
      <c r="K634" s="25">
        <v>7.6428571428571423</v>
      </c>
      <c r="L634" s="2">
        <v>501</v>
      </c>
      <c r="M634" s="25">
        <v>0.7488789237668162</v>
      </c>
      <c r="N634" s="2">
        <v>112.72727272727199</v>
      </c>
      <c r="O634" s="2">
        <v>405</v>
      </c>
      <c r="P634" s="25">
        <v>0.63579277864992145</v>
      </c>
      <c r="Q634" s="12">
        <v>76.969696969696898</v>
      </c>
      <c r="R634" s="2">
        <v>1632</v>
      </c>
      <c r="S634" s="25">
        <v>0.77862595419847325</v>
      </c>
      <c r="T634" s="12">
        <v>235.75756799999999</v>
      </c>
      <c r="U634" s="25">
        <v>2.2574850299401197</v>
      </c>
      <c r="V634" s="2">
        <v>121194</v>
      </c>
      <c r="W634" s="25">
        <v>0.625</v>
      </c>
      <c r="X634" s="2">
        <v>1899</v>
      </c>
      <c r="Y634" s="2">
        <v>154560</v>
      </c>
      <c r="Z634" s="25">
        <v>0.60599999999999998</v>
      </c>
      <c r="AA634" s="12">
        <v>1894.55</v>
      </c>
      <c r="AB634" s="2">
        <v>327527</v>
      </c>
      <c r="AC634" s="25">
        <v>0.63300000000000001</v>
      </c>
      <c r="AD634" s="12">
        <v>3686.67</v>
      </c>
      <c r="AE634" s="25">
        <v>1.7030000000000001</v>
      </c>
    </row>
    <row r="635" spans="1:31" x14ac:dyDescent="0.3">
      <c r="A635" t="s">
        <v>1765</v>
      </c>
      <c r="B635" s="2">
        <v>11</v>
      </c>
      <c r="C635" s="25">
        <v>0.13750000000000001</v>
      </c>
      <c r="D635" s="2"/>
      <c r="E635" s="2">
        <v>48</v>
      </c>
      <c r="F635" s="25">
        <v>0.35036496350364965</v>
      </c>
      <c r="G635" s="12"/>
      <c r="H635" s="2">
        <v>240</v>
      </c>
      <c r="I635" s="25">
        <v>0.53691275167785235</v>
      </c>
      <c r="J635" s="12"/>
      <c r="K635" s="25">
        <v>20.818181818181817</v>
      </c>
      <c r="L635" s="2">
        <v>182</v>
      </c>
      <c r="M635" s="25">
        <v>0.27204783258594917</v>
      </c>
      <c r="N635" s="2">
        <v>62.424242424242401</v>
      </c>
      <c r="O635" s="2">
        <v>255</v>
      </c>
      <c r="P635" s="25">
        <v>0.40031397174254318</v>
      </c>
      <c r="Q635" s="12">
        <v>67.272727272727195</v>
      </c>
      <c r="R635" s="2">
        <v>1123</v>
      </c>
      <c r="S635" s="25">
        <v>0.53578244274809161</v>
      </c>
      <c r="T635" s="12">
        <v>202.42424</v>
      </c>
      <c r="U635" s="25">
        <v>5.1703296703296706</v>
      </c>
      <c r="V635" s="2">
        <v>68221</v>
      </c>
      <c r="W635" s="25">
        <v>0.35199999999999998</v>
      </c>
      <c r="X635" s="2">
        <v>1408</v>
      </c>
      <c r="Y635" s="2">
        <v>86134</v>
      </c>
      <c r="Z635" s="25">
        <v>0.33800000000000002</v>
      </c>
      <c r="AA635" s="12">
        <v>1543.64</v>
      </c>
      <c r="AB635" s="2">
        <v>178720</v>
      </c>
      <c r="AC635" s="25">
        <v>0.34499999999999997</v>
      </c>
      <c r="AD635" s="12">
        <v>2832.73</v>
      </c>
      <c r="AE635" s="25">
        <v>1.62</v>
      </c>
    </row>
    <row r="636" spans="1:31" x14ac:dyDescent="0.3">
      <c r="A636" t="s">
        <v>1766</v>
      </c>
      <c r="B636" s="2">
        <v>4</v>
      </c>
      <c r="C636" s="25">
        <v>0.05</v>
      </c>
      <c r="D636" s="2"/>
      <c r="E636" s="2">
        <v>17</v>
      </c>
      <c r="F636" s="25">
        <v>0.12408759124087591</v>
      </c>
      <c r="G636" s="12"/>
      <c r="H636" s="2">
        <v>110</v>
      </c>
      <c r="I636" s="25">
        <v>0.24608501118568221</v>
      </c>
      <c r="J636" s="12"/>
      <c r="K636" s="25">
        <v>26.5</v>
      </c>
      <c r="L636" s="2">
        <v>94</v>
      </c>
      <c r="M636" s="25">
        <v>0.14050822122571002</v>
      </c>
      <c r="N636" s="2">
        <v>47.878787878787797</v>
      </c>
      <c r="O636" s="2">
        <v>27</v>
      </c>
      <c r="P636" s="25">
        <v>4.2386185243328101E-2</v>
      </c>
      <c r="Q636" s="12">
        <v>15.151515151515101</v>
      </c>
      <c r="R636" s="2">
        <v>140</v>
      </c>
      <c r="S636" s="25">
        <v>6.6793893129770993E-2</v>
      </c>
      <c r="T636" s="12">
        <v>50.303031900000001</v>
      </c>
      <c r="U636" s="25">
        <v>0.48936170212765956</v>
      </c>
      <c r="V636" s="2">
        <v>15480</v>
      </c>
      <c r="W636" s="25">
        <v>0.08</v>
      </c>
      <c r="X636" s="2">
        <v>616</v>
      </c>
      <c r="Y636" s="2">
        <v>19198</v>
      </c>
      <c r="Z636" s="25">
        <v>7.4999999999999997E-2</v>
      </c>
      <c r="AA636" s="12">
        <v>616.97</v>
      </c>
      <c r="AB636" s="2">
        <v>31439</v>
      </c>
      <c r="AC636" s="25">
        <v>6.0999999999999999E-2</v>
      </c>
      <c r="AD636" s="12">
        <v>1058.79</v>
      </c>
      <c r="AE636" s="25">
        <v>1.0309999999999999</v>
      </c>
    </row>
    <row r="637" spans="1:31" x14ac:dyDescent="0.3">
      <c r="A637" t="s">
        <v>1767</v>
      </c>
      <c r="B637" s="2">
        <v>3</v>
      </c>
      <c r="C637" s="25">
        <v>3.7499999999999999E-2</v>
      </c>
      <c r="D637" s="2"/>
      <c r="E637" s="2">
        <v>1</v>
      </c>
      <c r="F637" s="25">
        <v>7.2992700729927005E-3</v>
      </c>
      <c r="G637" s="12"/>
      <c r="H637" s="2">
        <v>51</v>
      </c>
      <c r="I637" s="25">
        <v>0.11409395973154363</v>
      </c>
      <c r="J637" s="12"/>
      <c r="K637" s="25">
        <v>16</v>
      </c>
      <c r="L637" s="2">
        <v>42</v>
      </c>
      <c r="M637" s="25">
        <v>6.2780269058295965E-2</v>
      </c>
      <c r="N637" s="2">
        <v>21.818181818181799</v>
      </c>
      <c r="O637" s="2">
        <v>83</v>
      </c>
      <c r="P637" s="25">
        <v>0.13029827315541601</v>
      </c>
      <c r="Q637" s="12">
        <v>38.181818181818102</v>
      </c>
      <c r="R637" s="2">
        <v>425</v>
      </c>
      <c r="S637" s="25">
        <v>0.20276717557251908</v>
      </c>
      <c r="T637" s="12">
        <v>129.69697600000001</v>
      </c>
      <c r="U637" s="25">
        <v>9.1190476190476186</v>
      </c>
      <c r="V637" s="2">
        <v>14436</v>
      </c>
      <c r="W637" s="25">
        <v>7.3999999999999996E-2</v>
      </c>
      <c r="X637" s="2">
        <v>536</v>
      </c>
      <c r="Y637" s="2">
        <v>17961</v>
      </c>
      <c r="Z637" s="25">
        <v>7.0000000000000007E-2</v>
      </c>
      <c r="AA637" s="12">
        <v>580.61</v>
      </c>
      <c r="AB637" s="2">
        <v>39239</v>
      </c>
      <c r="AC637" s="25">
        <v>7.5999999999999998E-2</v>
      </c>
      <c r="AD637" s="12">
        <v>1409.09</v>
      </c>
      <c r="AE637" s="25">
        <v>1.718</v>
      </c>
    </row>
    <row r="638" spans="1:31" x14ac:dyDescent="0.3">
      <c r="A638" t="s">
        <v>1768</v>
      </c>
      <c r="B638" s="2">
        <v>4</v>
      </c>
      <c r="C638" s="25">
        <v>0.05</v>
      </c>
      <c r="D638" s="2"/>
      <c r="E638" s="2">
        <v>30</v>
      </c>
      <c r="F638" s="25">
        <v>0.21897810218978103</v>
      </c>
      <c r="G638" s="12"/>
      <c r="H638" s="2">
        <v>79</v>
      </c>
      <c r="I638" s="25">
        <v>0.17673378076062632</v>
      </c>
      <c r="J638" s="12"/>
      <c r="K638" s="25">
        <v>18.75</v>
      </c>
      <c r="L638" s="2">
        <v>46</v>
      </c>
      <c r="M638" s="25">
        <v>6.8759342301943194E-2</v>
      </c>
      <c r="N638" s="2">
        <v>31.515151515151501</v>
      </c>
      <c r="O638" s="2">
        <v>145</v>
      </c>
      <c r="P638" s="25">
        <v>0.22762951334379905</v>
      </c>
      <c r="Q638" s="12">
        <v>50.303030303030297</v>
      </c>
      <c r="R638" s="2">
        <v>558</v>
      </c>
      <c r="S638" s="25">
        <v>0.26622137404580154</v>
      </c>
      <c r="T638" s="12">
        <v>134.545456</v>
      </c>
      <c r="U638" s="25">
        <v>11.130434782608695</v>
      </c>
      <c r="V638" s="2">
        <v>38305</v>
      </c>
      <c r="W638" s="25">
        <v>0.19800000000000001</v>
      </c>
      <c r="X638" s="2">
        <v>938</v>
      </c>
      <c r="Y638" s="2">
        <v>48975</v>
      </c>
      <c r="Z638" s="25">
        <v>0.192</v>
      </c>
      <c r="AA638" s="12">
        <v>1138.79</v>
      </c>
      <c r="AB638" s="2">
        <v>108042</v>
      </c>
      <c r="AC638" s="25">
        <v>0.20899999999999999</v>
      </c>
      <c r="AD638" s="12">
        <v>1976.97</v>
      </c>
      <c r="AE638" s="25">
        <v>1.821</v>
      </c>
    </row>
    <row r="639" spans="1:31" x14ac:dyDescent="0.3">
      <c r="A639" t="s">
        <v>1769</v>
      </c>
      <c r="B639" s="2">
        <v>31</v>
      </c>
      <c r="C639" s="25">
        <v>0.38750000000000001</v>
      </c>
      <c r="D639" s="2"/>
      <c r="E639" s="2">
        <v>24</v>
      </c>
      <c r="F639" s="25">
        <v>0.17518248175182483</v>
      </c>
      <c r="G639" s="12"/>
      <c r="H639" s="2">
        <v>123</v>
      </c>
      <c r="I639" s="25">
        <v>0.27516778523489932</v>
      </c>
      <c r="J639" s="12"/>
      <c r="K639" s="25">
        <v>2.967741935483871</v>
      </c>
      <c r="L639" s="2">
        <v>319</v>
      </c>
      <c r="M639" s="25">
        <v>0.47683109118086697</v>
      </c>
      <c r="N639" s="2">
        <v>95.757575757575694</v>
      </c>
      <c r="O639" s="2">
        <v>150</v>
      </c>
      <c r="P639" s="25">
        <v>0.23547880690737832</v>
      </c>
      <c r="Q639" s="12">
        <v>40.606060606060602</v>
      </c>
      <c r="R639" s="2">
        <v>509</v>
      </c>
      <c r="S639" s="25">
        <v>0.24284351145038169</v>
      </c>
      <c r="T639" s="12">
        <v>115.757576</v>
      </c>
      <c r="U639" s="25">
        <v>0.59561128526645768</v>
      </c>
      <c r="V639" s="2">
        <v>52973</v>
      </c>
      <c r="W639" s="25">
        <v>0.27300000000000002</v>
      </c>
      <c r="X639" s="2">
        <v>1072</v>
      </c>
      <c r="Y639" s="2">
        <v>68426</v>
      </c>
      <c r="Z639" s="25">
        <v>0.26800000000000002</v>
      </c>
      <c r="AA639" s="12">
        <v>1045.45</v>
      </c>
      <c r="AB639" s="2">
        <v>148807</v>
      </c>
      <c r="AC639" s="25">
        <v>0.28799999999999998</v>
      </c>
      <c r="AD639" s="12">
        <v>2201.21</v>
      </c>
      <c r="AE639" s="25">
        <v>1.8089999999999999</v>
      </c>
    </row>
    <row r="640" spans="1:31" x14ac:dyDescent="0.3">
      <c r="A640" t="s">
        <v>1712</v>
      </c>
      <c r="B640" s="2">
        <v>35</v>
      </c>
      <c r="C640" s="25">
        <v>0.4375</v>
      </c>
      <c r="D640" s="2"/>
      <c r="E640" s="2">
        <v>58</v>
      </c>
      <c r="F640" s="25">
        <v>0.42335766423357679</v>
      </c>
      <c r="G640" s="12"/>
      <c r="H640" s="2">
        <v>55</v>
      </c>
      <c r="I640" s="25">
        <v>0.12304250559284116</v>
      </c>
      <c r="J640" s="12"/>
      <c r="K640" s="25">
        <v>0.5714285714285714</v>
      </c>
      <c r="L640" s="2">
        <v>126</v>
      </c>
      <c r="M640" s="25">
        <v>0.18834080717488788</v>
      </c>
      <c r="N640" s="2">
        <v>39.393939393939398</v>
      </c>
      <c r="O640" s="2">
        <v>131</v>
      </c>
      <c r="P640" s="25">
        <v>0.20565149136577707</v>
      </c>
      <c r="Q640" s="12">
        <v>43.636363636363598</v>
      </c>
      <c r="R640" s="2">
        <v>289</v>
      </c>
      <c r="S640" s="25">
        <v>0.13788167938931298</v>
      </c>
      <c r="T640" s="12">
        <v>83.636359999999996</v>
      </c>
      <c r="U640" s="25">
        <v>1.2936507936507937</v>
      </c>
      <c r="V640" s="2">
        <v>51604</v>
      </c>
      <c r="W640" s="25">
        <v>0.26600000000000001</v>
      </c>
      <c r="X640" s="2">
        <v>1003</v>
      </c>
      <c r="Y640" s="2">
        <v>66176</v>
      </c>
      <c r="Z640" s="25">
        <v>0.25900000000000001</v>
      </c>
      <c r="AA640" s="12">
        <v>1024.24</v>
      </c>
      <c r="AB640" s="2">
        <v>140539</v>
      </c>
      <c r="AC640" s="25">
        <v>0.27200000000000002</v>
      </c>
      <c r="AD640" s="12">
        <v>2330.91</v>
      </c>
      <c r="AE640" s="25">
        <v>1.7230000000000001</v>
      </c>
    </row>
    <row r="641" spans="1:31" x14ac:dyDescent="0.3">
      <c r="A641" t="s">
        <v>1713</v>
      </c>
      <c r="B641" s="2">
        <v>28</v>
      </c>
      <c r="C641" s="25">
        <v>0.35</v>
      </c>
      <c r="D641" s="2"/>
      <c r="E641" s="2">
        <v>16</v>
      </c>
      <c r="F641" s="25">
        <v>0.11678832116788321</v>
      </c>
      <c r="G641" s="12"/>
      <c r="H641" s="2">
        <v>7</v>
      </c>
      <c r="I641" s="25">
        <v>1.5659955257270694E-2</v>
      </c>
      <c r="J641" s="12"/>
      <c r="K641" s="25">
        <v>-0.75</v>
      </c>
      <c r="L641" s="2">
        <v>42</v>
      </c>
      <c r="M641" s="25">
        <v>6.2780269058295965E-2</v>
      </c>
      <c r="N641" s="2">
        <v>27.878787878787801</v>
      </c>
      <c r="O641" s="2">
        <v>56</v>
      </c>
      <c r="P641" s="25">
        <v>8.7912087912087919E-2</v>
      </c>
      <c r="Q641" s="12">
        <v>35.151515151515099</v>
      </c>
      <c r="R641" s="2">
        <v>160</v>
      </c>
      <c r="S641" s="25">
        <v>7.6335877862595422E-2</v>
      </c>
      <c r="T641" s="12">
        <v>64.242424</v>
      </c>
      <c r="U641" s="25">
        <v>2.8095238095238093</v>
      </c>
      <c r="V641" s="2">
        <v>14888</v>
      </c>
      <c r="W641" s="25">
        <v>7.6999999999999999E-2</v>
      </c>
      <c r="X641" s="2">
        <v>521</v>
      </c>
      <c r="Y641" s="2">
        <v>20868</v>
      </c>
      <c r="Z641" s="25">
        <v>8.2000000000000003E-2</v>
      </c>
      <c r="AA641" s="12">
        <v>614.54999999999995</v>
      </c>
      <c r="AB641" s="2">
        <v>48949</v>
      </c>
      <c r="AC641" s="25">
        <v>9.5000000000000001E-2</v>
      </c>
      <c r="AD641" s="12">
        <v>1477.58</v>
      </c>
      <c r="AE641" s="25">
        <v>2.2879999999999998</v>
      </c>
    </row>
    <row r="642" spans="1:31" x14ac:dyDescent="0.3">
      <c r="A642" t="s">
        <v>1770</v>
      </c>
      <c r="B642" s="2">
        <v>28</v>
      </c>
      <c r="C642" s="25">
        <v>0.35</v>
      </c>
      <c r="D642" s="2"/>
      <c r="E642" s="2">
        <v>16</v>
      </c>
      <c r="F642" s="25">
        <v>0.11678832116788321</v>
      </c>
      <c r="G642" s="12"/>
      <c r="H642" s="2">
        <v>0</v>
      </c>
      <c r="I642" s="25">
        <v>0</v>
      </c>
      <c r="J642" s="12"/>
      <c r="K642" s="25">
        <v>-1</v>
      </c>
      <c r="L642" s="2">
        <v>42</v>
      </c>
      <c r="M642" s="25">
        <v>6.2780269058295965E-2</v>
      </c>
      <c r="N642" s="2">
        <v>27.878787878787801</v>
      </c>
      <c r="O642" s="2">
        <v>56</v>
      </c>
      <c r="P642" s="25">
        <v>8.7912087912087919E-2</v>
      </c>
      <c r="Q642" s="12">
        <v>35.151515151515099</v>
      </c>
      <c r="R642" s="2">
        <v>12</v>
      </c>
      <c r="S642" s="25">
        <v>5.7251908396946565E-3</v>
      </c>
      <c r="T642" s="12">
        <v>12.121212</v>
      </c>
      <c r="U642" s="25">
        <v>-0.7142857142857143</v>
      </c>
      <c r="V642" s="2">
        <v>8118</v>
      </c>
      <c r="W642" s="25">
        <v>4.2000000000000003E-2</v>
      </c>
      <c r="X642" s="2">
        <v>393</v>
      </c>
      <c r="Y642" s="2">
        <v>11435</v>
      </c>
      <c r="Z642" s="25">
        <v>4.4999999999999998E-2</v>
      </c>
      <c r="AA642" s="12">
        <v>496.36</v>
      </c>
      <c r="AB642" s="2">
        <v>26126</v>
      </c>
      <c r="AC642" s="25">
        <v>5.0999999999999997E-2</v>
      </c>
      <c r="AD642" s="12">
        <v>1005.45</v>
      </c>
      <c r="AE642" s="25">
        <v>2.218</v>
      </c>
    </row>
    <row r="643" spans="1:31" x14ac:dyDescent="0.3">
      <c r="A643" t="s">
        <v>1771</v>
      </c>
      <c r="B643" s="2">
        <v>0</v>
      </c>
      <c r="C643" s="25">
        <v>0</v>
      </c>
      <c r="D643" s="2"/>
      <c r="E643" s="2">
        <v>0</v>
      </c>
      <c r="F643" s="25" t="s">
        <v>2472</v>
      </c>
      <c r="G643" s="12"/>
      <c r="H643" s="2">
        <v>0</v>
      </c>
      <c r="I643" s="25" t="s">
        <v>2472</v>
      </c>
      <c r="J643" s="12"/>
      <c r="K643" s="25" t="s">
        <v>2472</v>
      </c>
      <c r="L643" s="2">
        <v>14</v>
      </c>
      <c r="M643" s="25">
        <v>2.0926756352765322E-2</v>
      </c>
      <c r="N643" s="2">
        <v>13.3333333333333</v>
      </c>
      <c r="O643" s="2">
        <v>0</v>
      </c>
      <c r="P643" s="25">
        <v>0</v>
      </c>
      <c r="Q643" s="12">
        <v>16.969696969696901</v>
      </c>
      <c r="R643" s="2">
        <v>0</v>
      </c>
      <c r="S643" s="25">
        <v>0</v>
      </c>
      <c r="T643" s="12">
        <v>18.787877999999999</v>
      </c>
      <c r="U643" s="25">
        <v>-1</v>
      </c>
      <c r="V643" s="2">
        <v>1696</v>
      </c>
      <c r="W643" s="25">
        <v>8.9999999999999993E-3</v>
      </c>
      <c r="X643" s="2">
        <v>212</v>
      </c>
      <c r="Y643" s="2">
        <v>2429</v>
      </c>
      <c r="Z643" s="25">
        <v>0.01</v>
      </c>
      <c r="AA643" s="12">
        <v>236.97</v>
      </c>
      <c r="AB643" s="2">
        <v>5165</v>
      </c>
      <c r="AC643" s="25">
        <v>0.01</v>
      </c>
      <c r="AD643" s="12">
        <v>532.73</v>
      </c>
      <c r="AE643" s="25">
        <v>2.0449999999999999</v>
      </c>
    </row>
    <row r="644" spans="1:31" x14ac:dyDescent="0.3">
      <c r="A644" t="s">
        <v>1772</v>
      </c>
      <c r="B644" s="2">
        <v>0</v>
      </c>
      <c r="C644" s="25" t="s">
        <v>2472</v>
      </c>
      <c r="D644" s="2"/>
      <c r="E644" s="2">
        <v>16</v>
      </c>
      <c r="F644" s="25" t="s">
        <v>2472</v>
      </c>
      <c r="G644" s="12"/>
      <c r="H644" s="2">
        <v>0</v>
      </c>
      <c r="I644" s="25">
        <v>0</v>
      </c>
      <c r="J644" s="12"/>
      <c r="K644" s="25" t="s">
        <v>2472</v>
      </c>
      <c r="L644" s="2">
        <v>0</v>
      </c>
      <c r="M644" s="25">
        <v>0</v>
      </c>
      <c r="N644" s="2">
        <v>80</v>
      </c>
      <c r="O644" s="2">
        <v>16</v>
      </c>
      <c r="P644" s="25">
        <v>2.5117739403453691E-2</v>
      </c>
      <c r="Q644" s="12">
        <v>14.545454545454501</v>
      </c>
      <c r="R644" s="2">
        <v>12</v>
      </c>
      <c r="S644" s="25">
        <v>5.7251908396946565E-3</v>
      </c>
      <c r="T644" s="12">
        <v>12.121212</v>
      </c>
      <c r="U644" s="25"/>
      <c r="V644" s="2">
        <v>1261</v>
      </c>
      <c r="W644" s="25">
        <v>7.0000000000000001E-3</v>
      </c>
      <c r="X644" s="2">
        <v>159</v>
      </c>
      <c r="Y644" s="2">
        <v>1965</v>
      </c>
      <c r="Z644" s="25">
        <v>8.0000000000000002E-3</v>
      </c>
      <c r="AA644" s="12">
        <v>213.94</v>
      </c>
      <c r="AB644" s="2">
        <v>3909</v>
      </c>
      <c r="AC644" s="25">
        <v>8.0000000000000002E-3</v>
      </c>
      <c r="AD644" s="12">
        <v>417.58</v>
      </c>
      <c r="AE644" s="25">
        <v>2.1</v>
      </c>
    </row>
    <row r="645" spans="1:31" x14ac:dyDescent="0.3">
      <c r="A645" t="s">
        <v>1773</v>
      </c>
      <c r="B645" s="2">
        <v>28</v>
      </c>
      <c r="C645" s="25" t="s">
        <v>2472</v>
      </c>
      <c r="D645" s="2"/>
      <c r="E645" s="2">
        <v>0</v>
      </c>
      <c r="F645" s="25">
        <v>0</v>
      </c>
      <c r="G645" s="12"/>
      <c r="H645" s="2">
        <v>0</v>
      </c>
      <c r="I645" s="25" t="s">
        <v>2472</v>
      </c>
      <c r="J645" s="12"/>
      <c r="K645" s="25">
        <v>-1</v>
      </c>
      <c r="L645" s="2">
        <v>28</v>
      </c>
      <c r="M645" s="25">
        <v>4.1853512705530643E-2</v>
      </c>
      <c r="N645" s="2">
        <v>24.848484848484802</v>
      </c>
      <c r="O645" s="2">
        <v>40</v>
      </c>
      <c r="P645" s="25">
        <v>6.2794348508634218E-2</v>
      </c>
      <c r="Q645" s="12">
        <v>29.696969696969699</v>
      </c>
      <c r="R645" s="2">
        <v>0</v>
      </c>
      <c r="S645" s="25">
        <v>0</v>
      </c>
      <c r="T645" s="12">
        <v>18.787877999999999</v>
      </c>
      <c r="U645" s="25">
        <v>-1</v>
      </c>
      <c r="V645" s="2">
        <v>5161</v>
      </c>
      <c r="W645" s="25">
        <v>2.7E-2</v>
      </c>
      <c r="X645" s="2">
        <v>286</v>
      </c>
      <c r="Y645" s="2">
        <v>7041</v>
      </c>
      <c r="Z645" s="25">
        <v>2.8000000000000001E-2</v>
      </c>
      <c r="AA645" s="12">
        <v>364.24</v>
      </c>
      <c r="AB645" s="2">
        <v>17052</v>
      </c>
      <c r="AC645" s="25">
        <v>3.3000000000000002E-2</v>
      </c>
      <c r="AD645" s="12">
        <v>848.48</v>
      </c>
      <c r="AE645" s="25">
        <v>2.3039999999999998</v>
      </c>
    </row>
    <row r="646" spans="1:31" x14ac:dyDescent="0.3">
      <c r="A646" t="s">
        <v>1774</v>
      </c>
      <c r="B646" s="2">
        <v>0</v>
      </c>
      <c r="C646" s="25" t="s">
        <v>2472</v>
      </c>
      <c r="D646" s="2"/>
      <c r="E646" s="2">
        <v>0</v>
      </c>
      <c r="F646" s="25" t="s">
        <v>2472</v>
      </c>
      <c r="G646" s="12"/>
      <c r="H646" s="2">
        <v>7</v>
      </c>
      <c r="I646" s="25">
        <v>1.5659955257270694E-2</v>
      </c>
      <c r="J646" s="12"/>
      <c r="K646" s="25" t="s">
        <v>2472</v>
      </c>
      <c r="L646" s="2">
        <v>0</v>
      </c>
      <c r="M646" s="25">
        <v>0</v>
      </c>
      <c r="N646" s="2">
        <v>80</v>
      </c>
      <c r="O646" s="2">
        <v>0</v>
      </c>
      <c r="P646" s="25">
        <v>0</v>
      </c>
      <c r="Q646" s="12">
        <v>16.969696969696901</v>
      </c>
      <c r="R646" s="2">
        <v>148</v>
      </c>
      <c r="S646" s="25">
        <v>7.061068702290077E-2</v>
      </c>
      <c r="T646" s="12">
        <v>63.636364</v>
      </c>
      <c r="U646" s="25"/>
      <c r="V646" s="2">
        <v>6770</v>
      </c>
      <c r="W646" s="25">
        <v>3.5000000000000003E-2</v>
      </c>
      <c r="X646" s="2">
        <v>368</v>
      </c>
      <c r="Y646" s="2">
        <v>9433</v>
      </c>
      <c r="Z646" s="25">
        <v>3.6999999999999998E-2</v>
      </c>
      <c r="AA646" s="12">
        <v>360.61</v>
      </c>
      <c r="AB646" s="2">
        <v>22823</v>
      </c>
      <c r="AC646" s="25">
        <v>4.3999999999999997E-2</v>
      </c>
      <c r="AD646" s="12">
        <v>983.03</v>
      </c>
      <c r="AE646" s="25">
        <v>2.371</v>
      </c>
    </row>
    <row r="647" spans="1:31" x14ac:dyDescent="0.3">
      <c r="A647" t="s">
        <v>1714</v>
      </c>
      <c r="B647" s="2">
        <v>7</v>
      </c>
      <c r="C647" s="25">
        <v>8.7499999999999994E-2</v>
      </c>
      <c r="D647" s="2"/>
      <c r="E647" s="2">
        <v>42</v>
      </c>
      <c r="F647" s="25">
        <v>0.30656934306569344</v>
      </c>
      <c r="G647" s="12"/>
      <c r="H647" s="2">
        <v>48</v>
      </c>
      <c r="I647" s="25">
        <v>0.10738255033557047</v>
      </c>
      <c r="J647" s="12"/>
      <c r="K647" s="25">
        <v>5.8571428571428568</v>
      </c>
      <c r="L647" s="2">
        <v>84</v>
      </c>
      <c r="M647" s="25">
        <v>0.12556053811659193</v>
      </c>
      <c r="N647" s="2">
        <v>27.878787878787801</v>
      </c>
      <c r="O647" s="2">
        <v>75</v>
      </c>
      <c r="P647" s="25">
        <v>0.11773940345368916</v>
      </c>
      <c r="Q647" s="12">
        <v>29.090909090909101</v>
      </c>
      <c r="R647" s="2">
        <v>129</v>
      </c>
      <c r="S647" s="25">
        <v>6.1545801526717556E-2</v>
      </c>
      <c r="T647" s="12">
        <v>55.757576</v>
      </c>
      <c r="U647" s="25">
        <v>0.5357142857142857</v>
      </c>
      <c r="V647" s="2">
        <v>36716</v>
      </c>
      <c r="W647" s="25">
        <v>0.189</v>
      </c>
      <c r="X647" s="2">
        <v>803</v>
      </c>
      <c r="Y647" s="2">
        <v>45308</v>
      </c>
      <c r="Z647" s="25">
        <v>0.17799999999999999</v>
      </c>
      <c r="AA647" s="12">
        <v>768.48</v>
      </c>
      <c r="AB647" s="2">
        <v>91590</v>
      </c>
      <c r="AC647" s="25">
        <v>0.17699999999999999</v>
      </c>
      <c r="AD647" s="12">
        <v>1744.24</v>
      </c>
      <c r="AE647" s="25">
        <v>1.4950000000000001</v>
      </c>
    </row>
    <row r="648" spans="1:31" x14ac:dyDescent="0.3">
      <c r="A648" t="s">
        <v>1770</v>
      </c>
      <c r="B648" s="2">
        <v>7</v>
      </c>
      <c r="C648" s="25">
        <v>8.7499999999999994E-2</v>
      </c>
      <c r="D648" s="2"/>
      <c r="E648" s="2">
        <v>8</v>
      </c>
      <c r="F648" s="25">
        <v>5.8394160583941604E-2</v>
      </c>
      <c r="G648" s="12"/>
      <c r="H648" s="2">
        <v>16</v>
      </c>
      <c r="I648" s="25">
        <v>3.5794183445190156E-2</v>
      </c>
      <c r="J648" s="12"/>
      <c r="K648" s="25">
        <v>1.2857142857142856</v>
      </c>
      <c r="L648" s="2">
        <v>47</v>
      </c>
      <c r="M648" s="25">
        <v>7.0254110612855011E-2</v>
      </c>
      <c r="N648" s="2">
        <v>19.393939393939299</v>
      </c>
      <c r="O648" s="2">
        <v>41</v>
      </c>
      <c r="P648" s="25">
        <v>6.4364207221350084E-2</v>
      </c>
      <c r="Q648" s="12">
        <v>24.2424242424242</v>
      </c>
      <c r="R648" s="2">
        <v>52</v>
      </c>
      <c r="S648" s="25">
        <v>2.4809160305343511E-2</v>
      </c>
      <c r="T648" s="12">
        <v>36.969695999999999</v>
      </c>
      <c r="U648" s="25">
        <v>0.10638297872340426</v>
      </c>
      <c r="V648" s="2">
        <v>23457</v>
      </c>
      <c r="W648" s="25">
        <v>0.121</v>
      </c>
      <c r="X648" s="2">
        <v>652</v>
      </c>
      <c r="Y648" s="2">
        <v>27187</v>
      </c>
      <c r="Z648" s="25">
        <v>0.107</v>
      </c>
      <c r="AA648" s="12">
        <v>647.88</v>
      </c>
      <c r="AB648" s="2">
        <v>52513</v>
      </c>
      <c r="AC648" s="25">
        <v>0.10199999999999999</v>
      </c>
      <c r="AD648" s="12">
        <v>1431.52</v>
      </c>
      <c r="AE648" s="25">
        <v>1.2390000000000001</v>
      </c>
    </row>
    <row r="649" spans="1:31" x14ac:dyDescent="0.3">
      <c r="A649" t="s">
        <v>1771</v>
      </c>
      <c r="B649" s="2">
        <v>0</v>
      </c>
      <c r="C649" s="25" t="s">
        <v>2472</v>
      </c>
      <c r="D649" s="2"/>
      <c r="E649" s="2">
        <v>0</v>
      </c>
      <c r="F649" s="25">
        <v>0</v>
      </c>
      <c r="G649" s="12"/>
      <c r="H649" s="2">
        <v>0</v>
      </c>
      <c r="I649" s="25" t="s">
        <v>2472</v>
      </c>
      <c r="J649" s="12"/>
      <c r="K649" s="25" t="s">
        <v>2472</v>
      </c>
      <c r="L649" s="2">
        <v>0</v>
      </c>
      <c r="M649" s="25">
        <v>0</v>
      </c>
      <c r="N649" s="2">
        <v>80</v>
      </c>
      <c r="O649" s="2">
        <v>19</v>
      </c>
      <c r="P649" s="25">
        <v>2.9827315541601257E-2</v>
      </c>
      <c r="Q649" s="12">
        <v>18.7878787878787</v>
      </c>
      <c r="R649" s="2">
        <v>0</v>
      </c>
      <c r="S649" s="25">
        <v>0</v>
      </c>
      <c r="T649" s="12">
        <v>18.787877999999999</v>
      </c>
      <c r="U649" s="25"/>
      <c r="V649" s="2">
        <v>3781</v>
      </c>
      <c r="W649" s="25">
        <v>1.9E-2</v>
      </c>
      <c r="X649" s="2">
        <v>278</v>
      </c>
      <c r="Y649" s="2">
        <v>4392</v>
      </c>
      <c r="Z649" s="25">
        <v>1.7000000000000001E-2</v>
      </c>
      <c r="AA649" s="12">
        <v>301.20999999999998</v>
      </c>
      <c r="AB649" s="2">
        <v>7021</v>
      </c>
      <c r="AC649" s="25">
        <v>1.4E-2</v>
      </c>
      <c r="AD649" s="12">
        <v>549.09</v>
      </c>
      <c r="AE649" s="25">
        <v>0.85699999999999998</v>
      </c>
    </row>
    <row r="650" spans="1:31" x14ac:dyDescent="0.3">
      <c r="A650" t="s">
        <v>1772</v>
      </c>
      <c r="B650" s="2">
        <v>0</v>
      </c>
      <c r="C650" s="25" t="s">
        <v>2472</v>
      </c>
      <c r="D650" s="2"/>
      <c r="E650" s="2">
        <v>1</v>
      </c>
      <c r="F650" s="25" t="s">
        <v>2472</v>
      </c>
      <c r="G650" s="12"/>
      <c r="H650" s="2">
        <v>16</v>
      </c>
      <c r="I650" s="25">
        <v>3.5794183445190156E-2</v>
      </c>
      <c r="J650" s="12"/>
      <c r="K650" s="25" t="s">
        <v>2472</v>
      </c>
      <c r="L650" s="2">
        <v>0</v>
      </c>
      <c r="M650" s="25">
        <v>0</v>
      </c>
      <c r="N650" s="2">
        <v>80</v>
      </c>
      <c r="O650" s="2">
        <v>1</v>
      </c>
      <c r="P650" s="25">
        <v>1.5698587127158557E-3</v>
      </c>
      <c r="Q650" s="12">
        <v>1.2121212121212099</v>
      </c>
      <c r="R650" s="2">
        <v>52</v>
      </c>
      <c r="S650" s="25">
        <v>2.4809160305343511E-2</v>
      </c>
      <c r="T650" s="12">
        <v>36.969695999999999</v>
      </c>
      <c r="U650" s="25"/>
      <c r="V650" s="2">
        <v>3575</v>
      </c>
      <c r="W650" s="25">
        <v>1.7999999999999999E-2</v>
      </c>
      <c r="X650" s="2">
        <v>248</v>
      </c>
      <c r="Y650" s="2">
        <v>3540</v>
      </c>
      <c r="Z650" s="25">
        <v>1.4E-2</v>
      </c>
      <c r="AA650" s="12">
        <v>261.20999999999998</v>
      </c>
      <c r="AB650" s="2">
        <v>7780</v>
      </c>
      <c r="AC650" s="25">
        <v>1.4999999999999999E-2</v>
      </c>
      <c r="AD650" s="12">
        <v>600</v>
      </c>
      <c r="AE650" s="25">
        <v>1.1759999999999999</v>
      </c>
    </row>
    <row r="651" spans="1:31" x14ac:dyDescent="0.3">
      <c r="A651" t="s">
        <v>1773</v>
      </c>
      <c r="B651" s="2">
        <v>7</v>
      </c>
      <c r="C651" s="25">
        <v>8.7499999999999994E-2</v>
      </c>
      <c r="D651" s="2"/>
      <c r="E651" s="2">
        <v>7</v>
      </c>
      <c r="F651" s="25">
        <v>5.1094890510948905E-2</v>
      </c>
      <c r="G651" s="12"/>
      <c r="H651" s="2">
        <v>0</v>
      </c>
      <c r="I651" s="25" t="s">
        <v>2472</v>
      </c>
      <c r="J651" s="12"/>
      <c r="K651" s="25">
        <v>-1</v>
      </c>
      <c r="L651" s="2">
        <v>47</v>
      </c>
      <c r="M651" s="25">
        <v>7.0254110612855011E-2</v>
      </c>
      <c r="N651" s="2">
        <v>19.393939393939299</v>
      </c>
      <c r="O651" s="2">
        <v>21</v>
      </c>
      <c r="P651" s="25">
        <v>3.2967032967032968E-2</v>
      </c>
      <c r="Q651" s="12">
        <v>14.545454545454501</v>
      </c>
      <c r="R651" s="2">
        <v>0</v>
      </c>
      <c r="S651" s="25">
        <v>0</v>
      </c>
      <c r="T651" s="12">
        <v>18.787877999999999</v>
      </c>
      <c r="U651" s="25">
        <v>-1</v>
      </c>
      <c r="V651" s="2">
        <v>16101</v>
      </c>
      <c r="W651" s="25">
        <v>8.3000000000000004E-2</v>
      </c>
      <c r="X651" s="2">
        <v>539</v>
      </c>
      <c r="Y651" s="2">
        <v>19255</v>
      </c>
      <c r="Z651" s="25">
        <v>7.4999999999999997E-2</v>
      </c>
      <c r="AA651" s="12">
        <v>606.05999999999995</v>
      </c>
      <c r="AB651" s="2">
        <v>37712</v>
      </c>
      <c r="AC651" s="25">
        <v>7.2999999999999995E-2</v>
      </c>
      <c r="AD651" s="12">
        <v>1126.06</v>
      </c>
      <c r="AE651" s="25">
        <v>1.3420000000000001</v>
      </c>
    </row>
    <row r="652" spans="1:31" x14ac:dyDescent="0.3">
      <c r="A652" t="s">
        <v>1774</v>
      </c>
      <c r="B652" s="2">
        <v>0</v>
      </c>
      <c r="C652" s="25">
        <v>0</v>
      </c>
      <c r="D652" s="2"/>
      <c r="E652" s="2">
        <v>34</v>
      </c>
      <c r="F652" s="25" t="s">
        <v>2472</v>
      </c>
      <c r="G652" s="12"/>
      <c r="H652" s="2">
        <v>32</v>
      </c>
      <c r="I652" s="25">
        <v>7.1588366890380312E-2</v>
      </c>
      <c r="J652" s="12"/>
      <c r="K652" s="25" t="s">
        <v>2472</v>
      </c>
      <c r="L652" s="2">
        <v>37</v>
      </c>
      <c r="M652" s="25">
        <v>5.5306427503736919E-2</v>
      </c>
      <c r="N652" s="2">
        <v>20</v>
      </c>
      <c r="O652" s="2">
        <v>34</v>
      </c>
      <c r="P652" s="25">
        <v>5.3375196232339092E-2</v>
      </c>
      <c r="Q652" s="12">
        <v>24.2424242424242</v>
      </c>
      <c r="R652" s="2">
        <v>77</v>
      </c>
      <c r="S652" s="25">
        <v>3.6736641221374045E-2</v>
      </c>
      <c r="T652" s="12">
        <v>35.757576</v>
      </c>
      <c r="U652" s="25">
        <v>1.0810810810810811</v>
      </c>
      <c r="V652" s="2">
        <v>13259</v>
      </c>
      <c r="W652" s="25">
        <v>6.8000000000000005E-2</v>
      </c>
      <c r="X652" s="2">
        <v>433</v>
      </c>
      <c r="Y652" s="2">
        <v>18121</v>
      </c>
      <c r="Z652" s="25">
        <v>7.0999999999999994E-2</v>
      </c>
      <c r="AA652" s="12">
        <v>538.17999999999995</v>
      </c>
      <c r="AB652" s="2">
        <v>39077</v>
      </c>
      <c r="AC652" s="25">
        <v>7.5999999999999998E-2</v>
      </c>
      <c r="AD652" s="12">
        <v>1241.21</v>
      </c>
      <c r="AE652" s="25">
        <v>1.9470000000000001</v>
      </c>
    </row>
    <row r="653" spans="1:31" x14ac:dyDescent="0.3">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c r="AA653" s="16"/>
      <c r="AB653" s="16"/>
      <c r="AC653" s="16"/>
      <c r="AD653" s="16"/>
      <c r="AE653" s="16"/>
    </row>
    <row r="654" spans="1:31" x14ac:dyDescent="0.3">
      <c r="A654" s="103" t="s">
        <v>1782</v>
      </c>
      <c r="B654" s="103"/>
      <c r="C654" s="103"/>
      <c r="D654" s="103"/>
      <c r="E654" s="103"/>
      <c r="F654" s="103"/>
      <c r="G654" s="103"/>
      <c r="H654" s="103"/>
      <c r="I654" s="103"/>
      <c r="J654" s="103"/>
      <c r="K654" s="103"/>
      <c r="L654" s="103"/>
      <c r="M654" s="103"/>
      <c r="N654" s="103"/>
      <c r="O654" s="103"/>
      <c r="P654" s="103"/>
      <c r="Q654" s="103"/>
      <c r="R654" s="103"/>
      <c r="S654" s="103"/>
      <c r="T654" s="103"/>
      <c r="U654" s="103"/>
      <c r="V654" s="103"/>
      <c r="W654" s="103"/>
      <c r="X654" s="103"/>
      <c r="Y654" s="103"/>
      <c r="Z654" s="103"/>
      <c r="AA654" s="103"/>
      <c r="AB654" s="103"/>
      <c r="AC654" s="103"/>
      <c r="AD654" s="103"/>
      <c r="AE654" s="103"/>
    </row>
    <row r="655" spans="1:31" x14ac:dyDescent="0.3">
      <c r="B655" s="188"/>
      <c r="C655" s="188"/>
      <c r="D655" s="188"/>
      <c r="E655" s="188"/>
      <c r="F655" s="188"/>
      <c r="G655" s="188"/>
      <c r="H655" s="188"/>
      <c r="I655" s="188"/>
      <c r="J655" s="188"/>
      <c r="L655" s="188" t="s">
        <v>1649</v>
      </c>
      <c r="M655" s="188"/>
      <c r="N655" s="188" t="s">
        <v>1650</v>
      </c>
      <c r="O655" s="188" t="s">
        <v>1649</v>
      </c>
      <c r="P655" s="188"/>
      <c r="Q655" s="188" t="s">
        <v>1650</v>
      </c>
      <c r="R655" s="188" t="s">
        <v>1649</v>
      </c>
      <c r="S655" s="188"/>
      <c r="T655" s="188" t="s">
        <v>1650</v>
      </c>
      <c r="U655" t="s">
        <v>165</v>
      </c>
      <c r="V655" s="188" t="s">
        <v>1649</v>
      </c>
      <c r="W655" s="188"/>
      <c r="X655" s="188" t="s">
        <v>1650</v>
      </c>
      <c r="Y655" s="188" t="s">
        <v>1649</v>
      </c>
      <c r="Z655" s="188"/>
      <c r="AA655" s="188" t="s">
        <v>1650</v>
      </c>
      <c r="AB655" s="188" t="s">
        <v>1649</v>
      </c>
      <c r="AC655" s="188"/>
      <c r="AD655" s="188" t="s">
        <v>1650</v>
      </c>
      <c r="AE655" t="s">
        <v>165</v>
      </c>
    </row>
    <row r="656" spans="1:31" x14ac:dyDescent="0.3">
      <c r="A656" t="s">
        <v>167</v>
      </c>
      <c r="B656" s="2">
        <v>3867</v>
      </c>
      <c r="C656" s="25" t="s">
        <v>2472</v>
      </c>
      <c r="D656" s="2"/>
      <c r="E656" s="2">
        <v>3521</v>
      </c>
      <c r="F656" s="25" t="s">
        <v>2472</v>
      </c>
      <c r="G656" s="12"/>
      <c r="H656" s="2">
        <v>3163</v>
      </c>
      <c r="I656" s="25" t="s">
        <v>2472</v>
      </c>
      <c r="J656" s="12"/>
      <c r="K656" s="25">
        <v>-0.18205327126971815</v>
      </c>
      <c r="L656" s="2">
        <v>14344</v>
      </c>
      <c r="M656" s="25" t="s">
        <v>165</v>
      </c>
      <c r="N656" s="2">
        <v>275.75757575757501</v>
      </c>
      <c r="O656" s="2">
        <v>12952</v>
      </c>
      <c r="P656" s="25" t="s">
        <v>165</v>
      </c>
      <c r="Q656" s="12">
        <v>263.636363636363</v>
      </c>
      <c r="R656" s="2">
        <v>12817</v>
      </c>
      <c r="S656" s="25" t="s">
        <v>165</v>
      </c>
      <c r="T656" s="12">
        <v>307.27273600000001</v>
      </c>
      <c r="U656" s="25">
        <v>-0.10645566090351366</v>
      </c>
      <c r="V656" s="2">
        <v>3967947</v>
      </c>
      <c r="W656" s="25" t="s">
        <v>165</v>
      </c>
      <c r="X656" s="2">
        <v>7886</v>
      </c>
      <c r="Y656" s="2">
        <v>3864391</v>
      </c>
      <c r="Z656" s="25" t="s">
        <v>165</v>
      </c>
      <c r="AA656" s="12">
        <v>7529.09</v>
      </c>
      <c r="AB656" s="2">
        <v>3786029</v>
      </c>
      <c r="AC656" s="25" t="s">
        <v>165</v>
      </c>
      <c r="AD656" s="12">
        <v>7460.61</v>
      </c>
      <c r="AE656" s="25">
        <v>-4.5999999999999999E-2</v>
      </c>
    </row>
    <row r="657" spans="1:31" x14ac:dyDescent="0.3">
      <c r="A657" t="s">
        <v>1747</v>
      </c>
      <c r="B657" s="2">
        <v>230</v>
      </c>
      <c r="C657" s="25">
        <v>5.9477631238686317E-2</v>
      </c>
      <c r="D657" s="2"/>
      <c r="E657" s="2">
        <v>314</v>
      </c>
      <c r="F657" s="25">
        <v>8.9179210451576257E-2</v>
      </c>
      <c r="G657" s="12"/>
      <c r="H657" s="2">
        <v>162</v>
      </c>
      <c r="I657" s="25">
        <v>5.1217198861840028E-2</v>
      </c>
      <c r="J657" s="12"/>
      <c r="K657" s="25">
        <v>-0.29565217391304344</v>
      </c>
      <c r="L657" s="2">
        <v>1060</v>
      </c>
      <c r="M657" s="25">
        <v>7.389849414389292E-2</v>
      </c>
      <c r="N657" s="2">
        <v>155.75757575757501</v>
      </c>
      <c r="O657" s="2">
        <v>1403</v>
      </c>
      <c r="P657" s="25">
        <v>0.1083230389129092</v>
      </c>
      <c r="Q657" s="12">
        <v>156.363636363636</v>
      </c>
      <c r="R657" s="2">
        <v>604</v>
      </c>
      <c r="S657" s="25">
        <v>4.712491222594991E-2</v>
      </c>
      <c r="T657" s="12">
        <v>98.181816100000006</v>
      </c>
      <c r="U657" s="25">
        <v>-0.43018867924528303</v>
      </c>
      <c r="V657" s="2">
        <v>192514</v>
      </c>
      <c r="W657" s="25">
        <v>4.9000000000000002E-2</v>
      </c>
      <c r="X657" s="2">
        <v>2153</v>
      </c>
      <c r="Y657" s="2">
        <v>233744</v>
      </c>
      <c r="Z657" s="25">
        <v>0.06</v>
      </c>
      <c r="AA657" s="12">
        <v>2169.09</v>
      </c>
      <c r="AB657" s="2">
        <v>184715</v>
      </c>
      <c r="AC657" s="25">
        <v>4.9000000000000002E-2</v>
      </c>
      <c r="AD657" s="12">
        <v>2356.36</v>
      </c>
      <c r="AE657" s="25">
        <v>-4.1000000000000002E-2</v>
      </c>
    </row>
    <row r="658" spans="1:31" x14ac:dyDescent="0.3">
      <c r="A658" t="s">
        <v>1711</v>
      </c>
      <c r="B658" s="2">
        <v>108</v>
      </c>
      <c r="C658" s="25">
        <v>2.7928626842513578E-2</v>
      </c>
      <c r="D658" s="2"/>
      <c r="E658" s="2">
        <v>134</v>
      </c>
      <c r="F658" s="25">
        <v>3.8057370065322352E-2</v>
      </c>
      <c r="G658" s="12"/>
      <c r="H658" s="2">
        <v>47</v>
      </c>
      <c r="I658" s="25">
        <v>1.4859310780904205E-2</v>
      </c>
      <c r="J658" s="12"/>
      <c r="K658" s="25">
        <v>-0.56481481481481488</v>
      </c>
      <c r="L658" s="2">
        <v>355</v>
      </c>
      <c r="M658" s="25">
        <v>2.4749023982152816E-2</v>
      </c>
      <c r="N658" s="2">
        <v>76.363636363636303</v>
      </c>
      <c r="O658" s="2">
        <v>481</v>
      </c>
      <c r="P658" s="25">
        <v>3.7137121680049415E-2</v>
      </c>
      <c r="Q658" s="12">
        <v>91.515151515151501</v>
      </c>
      <c r="R658" s="2">
        <v>227</v>
      </c>
      <c r="S658" s="25">
        <v>1.7710852773659982E-2</v>
      </c>
      <c r="T658" s="12">
        <v>60.606059999999999</v>
      </c>
      <c r="U658" s="25">
        <v>-0.36056338028169016</v>
      </c>
      <c r="V658" s="2">
        <v>85189</v>
      </c>
      <c r="W658" s="25">
        <v>2.1000000000000001E-2</v>
      </c>
      <c r="X658" s="2">
        <v>1279</v>
      </c>
      <c r="Y658" s="2">
        <v>106960</v>
      </c>
      <c r="Z658" s="25">
        <v>2.8000000000000001E-2</v>
      </c>
      <c r="AA658" s="12">
        <v>1541.82</v>
      </c>
      <c r="AB658" s="2">
        <v>87462</v>
      </c>
      <c r="AC658" s="25">
        <v>2.3E-2</v>
      </c>
      <c r="AD658" s="12">
        <v>1503.64</v>
      </c>
      <c r="AE658" s="25">
        <v>2.7E-2</v>
      </c>
    </row>
    <row r="659" spans="1:31" x14ac:dyDescent="0.3">
      <c r="A659" t="s">
        <v>1765</v>
      </c>
      <c r="B659" s="2">
        <v>46</v>
      </c>
      <c r="C659" s="25">
        <v>1.1895526247737258E-2</v>
      </c>
      <c r="D659" s="2"/>
      <c r="E659" s="2">
        <v>84</v>
      </c>
      <c r="F659" s="25">
        <v>2.3856858846918488E-2</v>
      </c>
      <c r="G659" s="12"/>
      <c r="H659" s="2">
        <v>2</v>
      </c>
      <c r="I659" s="25">
        <v>6.3231109705975345E-4</v>
      </c>
      <c r="J659" s="12"/>
      <c r="K659" s="25">
        <v>-0.95652173913043481</v>
      </c>
      <c r="L659" s="2">
        <v>228</v>
      </c>
      <c r="M659" s="25">
        <v>1.5895147796988286E-2</v>
      </c>
      <c r="N659" s="2">
        <v>56.969696969696898</v>
      </c>
      <c r="O659" s="2">
        <v>353</v>
      </c>
      <c r="P659" s="25">
        <v>2.7254478072884496E-2</v>
      </c>
      <c r="Q659" s="12">
        <v>81.818181818181799</v>
      </c>
      <c r="R659" s="2">
        <v>106</v>
      </c>
      <c r="S659" s="25">
        <v>8.2702660528984947E-3</v>
      </c>
      <c r="T659" s="12">
        <v>45.4545441</v>
      </c>
      <c r="U659" s="25">
        <v>-0.53508771929824561</v>
      </c>
      <c r="V659" s="2">
        <v>42170</v>
      </c>
      <c r="W659" s="25">
        <v>1.0999999999999999E-2</v>
      </c>
      <c r="X659" s="2">
        <v>962</v>
      </c>
      <c r="Y659" s="2">
        <v>52389</v>
      </c>
      <c r="Z659" s="25">
        <v>1.4E-2</v>
      </c>
      <c r="AA659" s="12">
        <v>1061.21</v>
      </c>
      <c r="AB659" s="2">
        <v>36140</v>
      </c>
      <c r="AC659" s="25">
        <v>0.01</v>
      </c>
      <c r="AD659" s="12">
        <v>840.61</v>
      </c>
      <c r="AE659" s="25">
        <v>-0.14299999999999999</v>
      </c>
    </row>
    <row r="660" spans="1:31" x14ac:dyDescent="0.3">
      <c r="A660" t="s">
        <v>1766</v>
      </c>
      <c r="B660" s="2">
        <v>23</v>
      </c>
      <c r="C660" s="25">
        <v>5.9477631238686324E-3</v>
      </c>
      <c r="D660" s="2"/>
      <c r="E660" s="2">
        <v>27</v>
      </c>
      <c r="F660" s="25">
        <v>7.6682760579380857E-3</v>
      </c>
      <c r="G660" s="12"/>
      <c r="H660" s="2">
        <v>0</v>
      </c>
      <c r="I660" s="25">
        <v>0</v>
      </c>
      <c r="J660" s="12"/>
      <c r="K660" s="25">
        <v>-1</v>
      </c>
      <c r="L660" s="2">
        <v>69</v>
      </c>
      <c r="M660" s="25">
        <v>4.8103736754043502E-3</v>
      </c>
      <c r="N660" s="2">
        <v>26.060606060605998</v>
      </c>
      <c r="O660" s="2">
        <v>49</v>
      </c>
      <c r="P660" s="25">
        <v>3.7831995058678195E-3</v>
      </c>
      <c r="Q660" s="12">
        <v>24.848484848484802</v>
      </c>
      <c r="R660" s="2">
        <v>9</v>
      </c>
      <c r="S660" s="25">
        <v>7.0219240071779665E-4</v>
      </c>
      <c r="T660" s="12">
        <v>9.6969700000000003</v>
      </c>
      <c r="U660" s="25">
        <v>-0.86956521739130432</v>
      </c>
      <c r="V660" s="2">
        <v>8070</v>
      </c>
      <c r="W660" s="25">
        <v>2E-3</v>
      </c>
      <c r="X660" s="2">
        <v>371</v>
      </c>
      <c r="Y660" s="2">
        <v>9494</v>
      </c>
      <c r="Z660" s="25">
        <v>2E-3</v>
      </c>
      <c r="AA660" s="12">
        <v>437.58</v>
      </c>
      <c r="AB660" s="2">
        <v>6158</v>
      </c>
      <c r="AC660" s="25">
        <v>2E-3</v>
      </c>
      <c r="AD660" s="12">
        <v>366.06</v>
      </c>
      <c r="AE660" s="25">
        <v>-0.23699999999999999</v>
      </c>
    </row>
    <row r="661" spans="1:31" x14ac:dyDescent="0.3">
      <c r="A661" t="s">
        <v>1767</v>
      </c>
      <c r="B661" s="2">
        <v>23</v>
      </c>
      <c r="C661" s="25">
        <v>5.9477631238686324E-3</v>
      </c>
      <c r="D661" s="2"/>
      <c r="E661" s="2">
        <v>21</v>
      </c>
      <c r="F661" s="25">
        <v>5.9642147117296221E-3</v>
      </c>
      <c r="G661" s="12"/>
      <c r="H661" s="2">
        <v>0</v>
      </c>
      <c r="I661" s="25">
        <v>0</v>
      </c>
      <c r="J661" s="12"/>
      <c r="K661" s="25">
        <v>-1</v>
      </c>
      <c r="L661" s="2">
        <v>109</v>
      </c>
      <c r="M661" s="25">
        <v>7.5989960959286116E-3</v>
      </c>
      <c r="N661" s="2">
        <v>45.454545454545404</v>
      </c>
      <c r="O661" s="2">
        <v>134</v>
      </c>
      <c r="P661" s="25">
        <v>1.0345892526250773E-2</v>
      </c>
      <c r="Q661" s="12">
        <v>50.303030303030297</v>
      </c>
      <c r="R661" s="2">
        <v>20</v>
      </c>
      <c r="S661" s="25">
        <v>1.5604275571506592E-3</v>
      </c>
      <c r="T661" s="12">
        <v>19.393940000000001</v>
      </c>
      <c r="U661" s="25">
        <v>-0.8165137614678899</v>
      </c>
      <c r="V661" s="2">
        <v>11886</v>
      </c>
      <c r="W661" s="25">
        <v>3.0000000000000001E-3</v>
      </c>
      <c r="X661" s="2">
        <v>521</v>
      </c>
      <c r="Y661" s="2">
        <v>14207</v>
      </c>
      <c r="Z661" s="25">
        <v>4.0000000000000001E-3</v>
      </c>
      <c r="AA661" s="12">
        <v>544.85</v>
      </c>
      <c r="AB661" s="2">
        <v>10022</v>
      </c>
      <c r="AC661" s="25">
        <v>3.0000000000000001E-3</v>
      </c>
      <c r="AD661" s="12">
        <v>475.15</v>
      </c>
      <c r="AE661" s="25">
        <v>-0.157</v>
      </c>
    </row>
    <row r="662" spans="1:31" x14ac:dyDescent="0.3">
      <c r="A662" t="s">
        <v>1768</v>
      </c>
      <c r="B662" s="2">
        <v>0</v>
      </c>
      <c r="C662" s="25">
        <v>0</v>
      </c>
      <c r="D662" s="2"/>
      <c r="E662" s="2">
        <v>36</v>
      </c>
      <c r="F662" s="25">
        <v>1.0224368077250781E-2</v>
      </c>
      <c r="G662" s="12"/>
      <c r="H662" s="2">
        <v>2</v>
      </c>
      <c r="I662" s="25">
        <v>6.3231109705975345E-4</v>
      </c>
      <c r="J662" s="12"/>
      <c r="K662" s="25" t="s">
        <v>2472</v>
      </c>
      <c r="L662" s="2">
        <v>50</v>
      </c>
      <c r="M662" s="25">
        <v>3.4857780256553261E-3</v>
      </c>
      <c r="N662" s="2">
        <v>27.272727272727199</v>
      </c>
      <c r="O662" s="2">
        <v>170</v>
      </c>
      <c r="P662" s="25">
        <v>1.3125386040765906E-2</v>
      </c>
      <c r="Q662" s="12">
        <v>52.121212121212103</v>
      </c>
      <c r="R662" s="2">
        <v>77</v>
      </c>
      <c r="S662" s="25">
        <v>6.0076460950300378E-3</v>
      </c>
      <c r="T662" s="12">
        <v>41.818179999999998</v>
      </c>
      <c r="U662" s="25">
        <v>0.54</v>
      </c>
      <c r="V662" s="2">
        <v>22214</v>
      </c>
      <c r="W662" s="25">
        <v>6.0000000000000001E-3</v>
      </c>
      <c r="X662" s="2">
        <v>739</v>
      </c>
      <c r="Y662" s="2">
        <v>28688</v>
      </c>
      <c r="Z662" s="25">
        <v>7.0000000000000001E-3</v>
      </c>
      <c r="AA662" s="12">
        <v>786.06</v>
      </c>
      <c r="AB662" s="2">
        <v>19960</v>
      </c>
      <c r="AC662" s="25">
        <v>5.0000000000000001E-3</v>
      </c>
      <c r="AD662" s="12">
        <v>688.48</v>
      </c>
      <c r="AE662" s="25">
        <v>-0.10100000000000001</v>
      </c>
    </row>
    <row r="663" spans="1:31" x14ac:dyDescent="0.3">
      <c r="A663" t="s">
        <v>1769</v>
      </c>
      <c r="B663" s="2">
        <v>62</v>
      </c>
      <c r="C663" s="25">
        <v>1.6033100594776306E-2</v>
      </c>
      <c r="D663" s="2"/>
      <c r="E663" s="2">
        <v>50</v>
      </c>
      <c r="F663" s="25">
        <v>1.4200511218403862E-2</v>
      </c>
      <c r="G663" s="12"/>
      <c r="H663" s="2">
        <v>45</v>
      </c>
      <c r="I663" s="25">
        <v>1.4226999683844459E-2</v>
      </c>
      <c r="J663" s="12"/>
      <c r="K663" s="25">
        <v>-0.27419354838709675</v>
      </c>
      <c r="L663" s="2">
        <v>127</v>
      </c>
      <c r="M663" s="25">
        <v>8.8538761851645279E-3</v>
      </c>
      <c r="N663" s="2">
        <v>51.515151515151501</v>
      </c>
      <c r="O663" s="2">
        <v>128</v>
      </c>
      <c r="P663" s="25">
        <v>9.8826436071649173E-3</v>
      </c>
      <c r="Q663" s="12">
        <v>36.363636363636303</v>
      </c>
      <c r="R663" s="2">
        <v>121</v>
      </c>
      <c r="S663" s="25">
        <v>9.4405867207614895E-3</v>
      </c>
      <c r="T663" s="12">
        <v>40.606059999999999</v>
      </c>
      <c r="U663" s="25">
        <v>-4.7244094488188976E-2</v>
      </c>
      <c r="V663" s="2">
        <v>43019</v>
      </c>
      <c r="W663" s="25">
        <v>1.0999999999999999E-2</v>
      </c>
      <c r="X663" s="2">
        <v>832</v>
      </c>
      <c r="Y663" s="2">
        <v>54571</v>
      </c>
      <c r="Z663" s="25">
        <v>1.4E-2</v>
      </c>
      <c r="AA663" s="12">
        <v>1072.1199999999999</v>
      </c>
      <c r="AB663" s="2">
        <v>51322</v>
      </c>
      <c r="AC663" s="25">
        <v>1.4E-2</v>
      </c>
      <c r="AD663" s="12">
        <v>1163.03</v>
      </c>
      <c r="AE663" s="25">
        <v>0.193</v>
      </c>
    </row>
    <row r="664" spans="1:31" x14ac:dyDescent="0.3">
      <c r="A664" t="s">
        <v>1712</v>
      </c>
      <c r="B664" s="2">
        <v>122</v>
      </c>
      <c r="C664" s="25">
        <v>3.1549004396172746E-2</v>
      </c>
      <c r="D664" s="2"/>
      <c r="E664" s="2">
        <v>180</v>
      </c>
      <c r="F664" s="25">
        <v>5.1121840386253906E-2</v>
      </c>
      <c r="G664" s="12"/>
      <c r="H664" s="2">
        <v>115</v>
      </c>
      <c r="I664" s="25">
        <v>3.6357888080935818E-2</v>
      </c>
      <c r="J664" s="12"/>
      <c r="K664" s="25">
        <v>-5.7377049180327822E-2</v>
      </c>
      <c r="L664" s="2">
        <v>705</v>
      </c>
      <c r="M664" s="25">
        <v>4.9149470161740101E-2</v>
      </c>
      <c r="N664" s="2">
        <v>127.272727272727</v>
      </c>
      <c r="O664" s="2">
        <v>922</v>
      </c>
      <c r="P664" s="25">
        <v>7.1185917232859788E-2</v>
      </c>
      <c r="Q664" s="12">
        <v>120.60606060606</v>
      </c>
      <c r="R664" s="2">
        <v>377</v>
      </c>
      <c r="S664" s="25">
        <v>2.9414059452289927E-2</v>
      </c>
      <c r="T664" s="12">
        <v>83.030304000000001</v>
      </c>
      <c r="U664" s="25">
        <v>-0.46524822695035462</v>
      </c>
      <c r="V664" s="2">
        <v>107325</v>
      </c>
      <c r="W664" s="25">
        <v>2.7E-2</v>
      </c>
      <c r="X664" s="2">
        <v>1628</v>
      </c>
      <c r="Y664" s="2">
        <v>126784</v>
      </c>
      <c r="Z664" s="25">
        <v>3.3000000000000002E-2</v>
      </c>
      <c r="AA664" s="12">
        <v>1664.24</v>
      </c>
      <c r="AB664" s="2">
        <v>97253</v>
      </c>
      <c r="AC664" s="25">
        <v>2.5999999999999999E-2</v>
      </c>
      <c r="AD664" s="12">
        <v>1621.21</v>
      </c>
      <c r="AE664" s="25">
        <v>-9.4E-2</v>
      </c>
    </row>
    <row r="665" spans="1:31" x14ac:dyDescent="0.3">
      <c r="A665" t="s">
        <v>1713</v>
      </c>
      <c r="B665" s="2">
        <v>38</v>
      </c>
      <c r="C665" s="25">
        <v>9.8267390742177406E-3</v>
      </c>
      <c r="D665" s="2"/>
      <c r="E665" s="2">
        <v>8</v>
      </c>
      <c r="F665" s="25">
        <v>2.272081794944618E-3</v>
      </c>
      <c r="G665" s="12"/>
      <c r="H665" s="2">
        <v>46</v>
      </c>
      <c r="I665" s="25">
        <v>1.4543155232374328E-2</v>
      </c>
      <c r="J665" s="12"/>
      <c r="K665" s="25">
        <v>0.21052631578947367</v>
      </c>
      <c r="L665" s="2">
        <v>137</v>
      </c>
      <c r="M665" s="25">
        <v>9.5510317902955943E-3</v>
      </c>
      <c r="N665" s="2">
        <v>61.212121212121197</v>
      </c>
      <c r="O665" s="2">
        <v>87</v>
      </c>
      <c r="P665" s="25">
        <v>6.7171093267449043E-3</v>
      </c>
      <c r="Q665" s="12">
        <v>26.6666666666666</v>
      </c>
      <c r="R665" s="2">
        <v>63</v>
      </c>
      <c r="S665" s="25">
        <v>4.9153468050245766E-3</v>
      </c>
      <c r="T665" s="12">
        <v>28.484848</v>
      </c>
      <c r="U665" s="25">
        <v>-0.54014598540145986</v>
      </c>
      <c r="V665" s="2">
        <v>20490</v>
      </c>
      <c r="W665" s="25">
        <v>5.0000000000000001E-3</v>
      </c>
      <c r="X665" s="2">
        <v>687</v>
      </c>
      <c r="Y665" s="2">
        <v>28725</v>
      </c>
      <c r="Z665" s="25">
        <v>7.0000000000000001E-3</v>
      </c>
      <c r="AA665" s="12">
        <v>746.06</v>
      </c>
      <c r="AB665" s="2">
        <v>22514</v>
      </c>
      <c r="AC665" s="25">
        <v>6.0000000000000001E-3</v>
      </c>
      <c r="AD665" s="12">
        <v>829.09</v>
      </c>
      <c r="AE665" s="25">
        <v>9.9000000000000005E-2</v>
      </c>
    </row>
    <row r="666" spans="1:31" x14ac:dyDescent="0.3">
      <c r="A666" t="s">
        <v>1770</v>
      </c>
      <c r="B666" s="2">
        <v>26</v>
      </c>
      <c r="C666" s="25">
        <v>6.7235583139384535E-3</v>
      </c>
      <c r="D666" s="2"/>
      <c r="E666" s="2">
        <v>2</v>
      </c>
      <c r="F666" s="25">
        <v>5.6802044873615449E-4</v>
      </c>
      <c r="G666" s="12"/>
      <c r="H666" s="2">
        <v>46</v>
      </c>
      <c r="I666" s="25" t="s">
        <v>2472</v>
      </c>
      <c r="J666" s="12"/>
      <c r="K666" s="25">
        <v>0.76923076923076916</v>
      </c>
      <c r="L666" s="2">
        <v>117</v>
      </c>
      <c r="M666" s="25">
        <v>8.1567205800334632E-3</v>
      </c>
      <c r="N666" s="2">
        <v>59.393939393939398</v>
      </c>
      <c r="O666" s="2">
        <v>50</v>
      </c>
      <c r="P666" s="25">
        <v>3.8604076590487957E-3</v>
      </c>
      <c r="Q666" s="12">
        <v>20</v>
      </c>
      <c r="R666" s="2">
        <v>46</v>
      </c>
      <c r="S666" s="25">
        <v>3.5889833814465163E-3</v>
      </c>
      <c r="T666" s="12">
        <v>26.060606</v>
      </c>
      <c r="U666" s="25">
        <v>-0.60683760683760679</v>
      </c>
      <c r="V666" s="2">
        <v>14253</v>
      </c>
      <c r="W666" s="25">
        <v>4.0000000000000001E-3</v>
      </c>
      <c r="X666" s="2">
        <v>542</v>
      </c>
      <c r="Y666" s="2">
        <v>18637</v>
      </c>
      <c r="Z666" s="25">
        <v>5.0000000000000001E-3</v>
      </c>
      <c r="AA666" s="12">
        <v>644.85</v>
      </c>
      <c r="AB666" s="2">
        <v>13601</v>
      </c>
      <c r="AC666" s="25">
        <v>4.0000000000000001E-3</v>
      </c>
      <c r="AD666" s="12">
        <v>658.18</v>
      </c>
      <c r="AE666" s="25">
        <v>-4.5999999999999999E-2</v>
      </c>
    </row>
    <row r="667" spans="1:31" x14ac:dyDescent="0.3">
      <c r="A667" t="s">
        <v>1771</v>
      </c>
      <c r="B667" s="2">
        <v>0</v>
      </c>
      <c r="C667" s="25">
        <v>0</v>
      </c>
      <c r="D667" s="2"/>
      <c r="E667" s="2">
        <v>0</v>
      </c>
      <c r="F667" s="25">
        <v>0</v>
      </c>
      <c r="G667" s="12"/>
      <c r="H667" s="2">
        <v>0</v>
      </c>
      <c r="I667" s="25" t="s">
        <v>2472</v>
      </c>
      <c r="J667" s="12"/>
      <c r="K667" s="25" t="s">
        <v>2472</v>
      </c>
      <c r="L667" s="2">
        <v>10</v>
      </c>
      <c r="M667" s="25">
        <v>6.9715560513106524E-4</v>
      </c>
      <c r="N667" s="2">
        <v>10.303030303030299</v>
      </c>
      <c r="O667" s="2">
        <v>17</v>
      </c>
      <c r="P667" s="25">
        <v>1.3125386040765904E-3</v>
      </c>
      <c r="Q667" s="12">
        <v>12.1212121212121</v>
      </c>
      <c r="R667" s="2">
        <v>0</v>
      </c>
      <c r="S667" s="25">
        <v>0</v>
      </c>
      <c r="T667" s="12">
        <v>18.787877999999999</v>
      </c>
      <c r="U667" s="25">
        <v>-1</v>
      </c>
      <c r="V667" s="2">
        <v>3137</v>
      </c>
      <c r="W667" s="25">
        <v>1E-3</v>
      </c>
      <c r="X667" s="2">
        <v>267</v>
      </c>
      <c r="Y667" s="2">
        <v>4429</v>
      </c>
      <c r="Z667" s="25">
        <v>1E-3</v>
      </c>
      <c r="AA667" s="12">
        <v>386.67</v>
      </c>
      <c r="AB667" s="2">
        <v>2528</v>
      </c>
      <c r="AC667" s="25">
        <v>1E-3</v>
      </c>
      <c r="AD667" s="12">
        <v>265.45</v>
      </c>
      <c r="AE667" s="25">
        <v>-0.19400000000000001</v>
      </c>
    </row>
    <row r="668" spans="1:31" x14ac:dyDescent="0.3">
      <c r="A668" t="s">
        <v>1772</v>
      </c>
      <c r="B668" s="2">
        <v>0</v>
      </c>
      <c r="C668" s="25" t="s">
        <v>2472</v>
      </c>
      <c r="D668" s="2"/>
      <c r="E668" s="2">
        <v>0</v>
      </c>
      <c r="F668" s="25">
        <v>0</v>
      </c>
      <c r="G668" s="12"/>
      <c r="H668" s="2">
        <v>0</v>
      </c>
      <c r="I668" s="25" t="s">
        <v>2472</v>
      </c>
      <c r="J668" s="12"/>
      <c r="K668" s="25" t="s">
        <v>2472</v>
      </c>
      <c r="L668" s="2">
        <v>0</v>
      </c>
      <c r="M668" s="25">
        <v>0</v>
      </c>
      <c r="N668" s="2">
        <v>80</v>
      </c>
      <c r="O668" s="2">
        <v>8</v>
      </c>
      <c r="P668" s="25">
        <v>6.1766522544780733E-4</v>
      </c>
      <c r="Q668" s="12">
        <v>8.4848484848484809</v>
      </c>
      <c r="R668" s="2">
        <v>0</v>
      </c>
      <c r="S668" s="25">
        <v>0</v>
      </c>
      <c r="T668" s="12">
        <v>18.787877999999999</v>
      </c>
      <c r="U668" s="25"/>
      <c r="V668" s="2">
        <v>1879</v>
      </c>
      <c r="W668" s="25">
        <v>0</v>
      </c>
      <c r="X668" s="2">
        <v>204</v>
      </c>
      <c r="Y668" s="2">
        <v>3110</v>
      </c>
      <c r="Z668" s="25">
        <v>1E-3</v>
      </c>
      <c r="AA668" s="12">
        <v>259.39</v>
      </c>
      <c r="AB668" s="2">
        <v>2137</v>
      </c>
      <c r="AC668" s="25">
        <v>1E-3</v>
      </c>
      <c r="AD668" s="12">
        <v>293.94</v>
      </c>
      <c r="AE668" s="25">
        <v>0.13700000000000001</v>
      </c>
    </row>
    <row r="669" spans="1:31" x14ac:dyDescent="0.3">
      <c r="A669" t="s">
        <v>1773</v>
      </c>
      <c r="B669" s="2">
        <v>26</v>
      </c>
      <c r="C669" s="25">
        <v>6.7235583139384535E-3</v>
      </c>
      <c r="D669" s="2"/>
      <c r="E669" s="2">
        <v>2</v>
      </c>
      <c r="F669" s="25">
        <v>5.6802044873615449E-4</v>
      </c>
      <c r="G669" s="12"/>
      <c r="H669" s="2">
        <v>46</v>
      </c>
      <c r="I669" s="25" t="s">
        <v>2472</v>
      </c>
      <c r="J669" s="12"/>
      <c r="K669" s="25">
        <v>0.76923076923076916</v>
      </c>
      <c r="L669" s="2">
        <v>107</v>
      </c>
      <c r="M669" s="25">
        <v>7.4595649749023985E-3</v>
      </c>
      <c r="N669" s="2">
        <v>58.181818181818201</v>
      </c>
      <c r="O669" s="2">
        <v>25</v>
      </c>
      <c r="P669" s="25">
        <v>1.9302038295243979E-3</v>
      </c>
      <c r="Q669" s="12">
        <v>13.9393939393939</v>
      </c>
      <c r="R669" s="2">
        <v>46</v>
      </c>
      <c r="S669" s="25">
        <v>3.5889833814465163E-3</v>
      </c>
      <c r="T669" s="12">
        <v>26.060606</v>
      </c>
      <c r="U669" s="25">
        <v>-0.57009345794392519</v>
      </c>
      <c r="V669" s="2">
        <v>9237</v>
      </c>
      <c r="W669" s="25">
        <v>2E-3</v>
      </c>
      <c r="X669" s="2">
        <v>428</v>
      </c>
      <c r="Y669" s="2">
        <v>11098</v>
      </c>
      <c r="Z669" s="25">
        <v>3.0000000000000001E-3</v>
      </c>
      <c r="AA669" s="12">
        <v>435.15</v>
      </c>
      <c r="AB669" s="2">
        <v>8936</v>
      </c>
      <c r="AC669" s="25">
        <v>2E-3</v>
      </c>
      <c r="AD669" s="12">
        <v>489.7</v>
      </c>
      <c r="AE669" s="25">
        <v>-3.3000000000000002E-2</v>
      </c>
    </row>
    <row r="670" spans="1:31" x14ac:dyDescent="0.3">
      <c r="A670" t="s">
        <v>1774</v>
      </c>
      <c r="B670" s="2">
        <v>12</v>
      </c>
      <c r="C670" s="25">
        <v>3.1031807602792862E-3</v>
      </c>
      <c r="D670" s="2"/>
      <c r="E670" s="2">
        <v>6</v>
      </c>
      <c r="F670" s="25">
        <v>1.7040613462084636E-3</v>
      </c>
      <c r="G670" s="12"/>
      <c r="H670" s="2">
        <v>0</v>
      </c>
      <c r="I670" s="25">
        <v>0</v>
      </c>
      <c r="J670" s="12"/>
      <c r="K670" s="25">
        <v>-1</v>
      </c>
      <c r="L670" s="2">
        <v>20</v>
      </c>
      <c r="M670" s="25">
        <v>1.3943112102621305E-3</v>
      </c>
      <c r="N670" s="2">
        <v>14.545454545454501</v>
      </c>
      <c r="O670" s="2">
        <v>37</v>
      </c>
      <c r="P670" s="25">
        <v>2.8567016676961086E-3</v>
      </c>
      <c r="Q670" s="12">
        <v>16.363636363636299</v>
      </c>
      <c r="R670" s="2">
        <v>17</v>
      </c>
      <c r="S670" s="25">
        <v>1.3263634235780603E-3</v>
      </c>
      <c r="T670" s="12">
        <v>10.909091</v>
      </c>
      <c r="U670" s="25">
        <v>-0.15</v>
      </c>
      <c r="V670" s="2">
        <v>6237</v>
      </c>
      <c r="W670" s="25">
        <v>2E-3</v>
      </c>
      <c r="X670" s="2">
        <v>368</v>
      </c>
      <c r="Y670" s="2">
        <v>10088</v>
      </c>
      <c r="Z670" s="25">
        <v>3.0000000000000001E-3</v>
      </c>
      <c r="AA670" s="12">
        <v>409.7</v>
      </c>
      <c r="AB670" s="2">
        <v>8913</v>
      </c>
      <c r="AC670" s="25">
        <v>2E-3</v>
      </c>
      <c r="AD670" s="12">
        <v>583.64</v>
      </c>
      <c r="AE670" s="25">
        <v>0.42899999999999999</v>
      </c>
    </row>
    <row r="671" spans="1:31" x14ac:dyDescent="0.3">
      <c r="A671" t="s">
        <v>1714</v>
      </c>
      <c r="B671" s="2">
        <v>84</v>
      </c>
      <c r="C671" s="25">
        <v>2.1722265321955005E-2</v>
      </c>
      <c r="D671" s="2"/>
      <c r="E671" s="2">
        <v>172</v>
      </c>
      <c r="F671" s="25">
        <v>4.8849758591309259E-2</v>
      </c>
      <c r="G671" s="12"/>
      <c r="H671" s="2">
        <v>69</v>
      </c>
      <c r="I671" s="25">
        <v>2.1814732848561492E-2</v>
      </c>
      <c r="J671" s="12"/>
      <c r="K671" s="25">
        <v>-0.1785714285714286</v>
      </c>
      <c r="L671" s="2">
        <v>568</v>
      </c>
      <c r="M671" s="25">
        <v>3.9598438371444507E-2</v>
      </c>
      <c r="N671" s="2">
        <v>99.393939393939405</v>
      </c>
      <c r="O671" s="2">
        <v>835</v>
      </c>
      <c r="P671" s="25">
        <v>6.4468807906114881E-2</v>
      </c>
      <c r="Q671" s="12">
        <v>115.757575757575</v>
      </c>
      <c r="R671" s="2">
        <v>314</v>
      </c>
      <c r="S671" s="25">
        <v>2.4498712647265351E-2</v>
      </c>
      <c r="T671" s="12">
        <v>75.757576</v>
      </c>
      <c r="U671" s="25">
        <v>-0.44718309859154931</v>
      </c>
      <c r="V671" s="2">
        <v>86835</v>
      </c>
      <c r="W671" s="25">
        <v>2.1999999999999999E-2</v>
      </c>
      <c r="X671" s="2">
        <v>1438</v>
      </c>
      <c r="Y671" s="2">
        <v>98059</v>
      </c>
      <c r="Z671" s="25">
        <v>2.5000000000000001E-2</v>
      </c>
      <c r="AA671" s="12">
        <v>1505.45</v>
      </c>
      <c r="AB671" s="2">
        <v>74739</v>
      </c>
      <c r="AC671" s="25">
        <v>0.02</v>
      </c>
      <c r="AD671" s="12">
        <v>1410.91</v>
      </c>
      <c r="AE671" s="25">
        <v>-0.13900000000000001</v>
      </c>
    </row>
    <row r="672" spans="1:31" x14ac:dyDescent="0.3">
      <c r="A672" t="s">
        <v>1770</v>
      </c>
      <c r="B672" s="2">
        <v>63</v>
      </c>
      <c r="C672" s="25">
        <v>1.629169899146626E-2</v>
      </c>
      <c r="D672" s="2"/>
      <c r="E672" s="2">
        <v>138</v>
      </c>
      <c r="F672" s="25">
        <v>3.9193410962794661E-2</v>
      </c>
      <c r="G672" s="12"/>
      <c r="H672" s="2">
        <v>47</v>
      </c>
      <c r="I672" s="25">
        <v>1.4859310780904205E-2</v>
      </c>
      <c r="J672" s="12"/>
      <c r="K672" s="25">
        <v>-0.25396825396825395</v>
      </c>
      <c r="L672" s="2">
        <v>477</v>
      </c>
      <c r="M672" s="25">
        <v>3.3254322364751815E-2</v>
      </c>
      <c r="N672" s="2">
        <v>97.575757575757606</v>
      </c>
      <c r="O672" s="2">
        <v>658</v>
      </c>
      <c r="P672" s="25">
        <v>5.0802964793082148E-2</v>
      </c>
      <c r="Q672" s="12">
        <v>103.636363636363</v>
      </c>
      <c r="R672" s="2">
        <v>192</v>
      </c>
      <c r="S672" s="25">
        <v>1.4980104548646329E-2</v>
      </c>
      <c r="T672" s="12">
        <v>56.969695999999999</v>
      </c>
      <c r="U672" s="25">
        <v>-0.59748427672955973</v>
      </c>
      <c r="V672" s="2">
        <v>70524</v>
      </c>
      <c r="W672" s="25">
        <v>1.7999999999999999E-2</v>
      </c>
      <c r="X672" s="2">
        <v>1316</v>
      </c>
      <c r="Y672" s="2">
        <v>74782</v>
      </c>
      <c r="Z672" s="25">
        <v>1.9E-2</v>
      </c>
      <c r="AA672" s="12">
        <v>1364.85</v>
      </c>
      <c r="AB672" s="2">
        <v>54615</v>
      </c>
      <c r="AC672" s="25">
        <v>1.4E-2</v>
      </c>
      <c r="AD672" s="12">
        <v>1139.3900000000001</v>
      </c>
      <c r="AE672" s="25">
        <v>-0.22600000000000001</v>
      </c>
    </row>
    <row r="673" spans="1:31" x14ac:dyDescent="0.3">
      <c r="A673" t="s">
        <v>1771</v>
      </c>
      <c r="B673" s="2">
        <v>33</v>
      </c>
      <c r="C673" s="25">
        <v>8.5337470907680367E-3</v>
      </c>
      <c r="D673" s="2"/>
      <c r="E673" s="2">
        <v>33</v>
      </c>
      <c r="F673" s="25">
        <v>9.3723374041465492E-3</v>
      </c>
      <c r="G673" s="12"/>
      <c r="H673" s="2">
        <v>23</v>
      </c>
      <c r="I673" s="25">
        <v>7.2715776161871642E-3</v>
      </c>
      <c r="J673" s="12"/>
      <c r="K673" s="25">
        <v>-0.30303030303030298</v>
      </c>
      <c r="L673" s="2">
        <v>91</v>
      </c>
      <c r="M673" s="25">
        <v>6.3441160066926936E-3</v>
      </c>
      <c r="N673" s="2">
        <v>35.757575757575701</v>
      </c>
      <c r="O673" s="2">
        <v>51</v>
      </c>
      <c r="P673" s="25">
        <v>3.9376158122297715E-3</v>
      </c>
      <c r="Q673" s="12">
        <v>23.030303030302999</v>
      </c>
      <c r="R673" s="2">
        <v>83</v>
      </c>
      <c r="S673" s="25">
        <v>6.4757743621752361E-3</v>
      </c>
      <c r="T673" s="12">
        <v>41.818179999999998</v>
      </c>
      <c r="U673" s="25">
        <v>-8.7912087912087919E-2</v>
      </c>
      <c r="V673" s="2">
        <v>14967</v>
      </c>
      <c r="W673" s="25">
        <v>4.0000000000000001E-3</v>
      </c>
      <c r="X673" s="2">
        <v>561</v>
      </c>
      <c r="Y673" s="2">
        <v>15608</v>
      </c>
      <c r="Z673" s="25">
        <v>4.0000000000000001E-3</v>
      </c>
      <c r="AA673" s="12">
        <v>621.21</v>
      </c>
      <c r="AB673" s="2">
        <v>10865</v>
      </c>
      <c r="AC673" s="25">
        <v>3.0000000000000001E-3</v>
      </c>
      <c r="AD673" s="12">
        <v>475.76</v>
      </c>
      <c r="AE673" s="25">
        <v>-0.27400000000000002</v>
      </c>
    </row>
    <row r="674" spans="1:31" x14ac:dyDescent="0.3">
      <c r="A674" t="s">
        <v>1772</v>
      </c>
      <c r="B674" s="2">
        <v>10</v>
      </c>
      <c r="C674" s="25">
        <v>2.5859839668994065E-3</v>
      </c>
      <c r="D674" s="2"/>
      <c r="E674" s="2">
        <v>55</v>
      </c>
      <c r="F674" s="25">
        <v>1.5620562340244249E-2</v>
      </c>
      <c r="G674" s="12"/>
      <c r="H674" s="2">
        <v>15</v>
      </c>
      <c r="I674" s="25">
        <v>4.7423332279481504E-3</v>
      </c>
      <c r="J674" s="12"/>
      <c r="K674" s="25">
        <v>0.5</v>
      </c>
      <c r="L674" s="2">
        <v>119</v>
      </c>
      <c r="M674" s="25">
        <v>8.2961517010596772E-3</v>
      </c>
      <c r="N674" s="2">
        <v>41.212121212121197</v>
      </c>
      <c r="O674" s="2">
        <v>102</v>
      </c>
      <c r="P674" s="25">
        <v>7.875231624459543E-3</v>
      </c>
      <c r="Q674" s="12">
        <v>37.5757575757575</v>
      </c>
      <c r="R674" s="2">
        <v>31</v>
      </c>
      <c r="S674" s="25">
        <v>2.4186627135835219E-3</v>
      </c>
      <c r="T674" s="12">
        <v>16.969695999999999</v>
      </c>
      <c r="U674" s="25">
        <v>-0.73949579831932777</v>
      </c>
      <c r="V674" s="2">
        <v>15245</v>
      </c>
      <c r="W674" s="25">
        <v>4.0000000000000001E-3</v>
      </c>
      <c r="X674" s="2">
        <v>602</v>
      </c>
      <c r="Y674" s="2">
        <v>14645</v>
      </c>
      <c r="Z674" s="25">
        <v>4.0000000000000001E-3</v>
      </c>
      <c r="AA674" s="12">
        <v>543.03</v>
      </c>
      <c r="AB674" s="2">
        <v>10670</v>
      </c>
      <c r="AC674" s="25">
        <v>3.0000000000000001E-3</v>
      </c>
      <c r="AD674" s="12">
        <v>491.52</v>
      </c>
      <c r="AE674" s="25">
        <v>-0.3</v>
      </c>
    </row>
    <row r="675" spans="1:31" x14ac:dyDescent="0.3">
      <c r="A675" t="s">
        <v>1773</v>
      </c>
      <c r="B675" s="2">
        <v>20</v>
      </c>
      <c r="C675" s="25">
        <v>5.1719679337988104E-3</v>
      </c>
      <c r="D675" s="2"/>
      <c r="E675" s="2">
        <v>50</v>
      </c>
      <c r="F675" s="25">
        <v>1.4200511218403862E-2</v>
      </c>
      <c r="G675" s="12"/>
      <c r="H675" s="2">
        <v>9</v>
      </c>
      <c r="I675" s="25">
        <v>2.8453999367688901E-3</v>
      </c>
      <c r="J675" s="12"/>
      <c r="K675" s="25">
        <v>-0.55000000000000004</v>
      </c>
      <c r="L675" s="2">
        <v>267</v>
      </c>
      <c r="M675" s="25">
        <v>1.8614054656999442E-2</v>
      </c>
      <c r="N675" s="2">
        <v>89.696969696969703</v>
      </c>
      <c r="O675" s="2">
        <v>505</v>
      </c>
      <c r="P675" s="25">
        <v>3.8990117356392837E-2</v>
      </c>
      <c r="Q675" s="12">
        <v>104.24242424242399</v>
      </c>
      <c r="R675" s="2">
        <v>78</v>
      </c>
      <c r="S675" s="25">
        <v>6.0856674728875714E-3</v>
      </c>
      <c r="T675" s="12">
        <v>36.363636</v>
      </c>
      <c r="U675" s="25">
        <v>-0.7078651685393258</v>
      </c>
      <c r="V675" s="2">
        <v>40312</v>
      </c>
      <c r="W675" s="25">
        <v>0.01</v>
      </c>
      <c r="X675" s="2">
        <v>910</v>
      </c>
      <c r="Y675" s="2">
        <v>44529</v>
      </c>
      <c r="Z675" s="25">
        <v>1.2E-2</v>
      </c>
      <c r="AA675" s="12">
        <v>1062.42</v>
      </c>
      <c r="AB675" s="2">
        <v>33080</v>
      </c>
      <c r="AC675" s="25">
        <v>8.9999999999999993E-3</v>
      </c>
      <c r="AD675" s="12">
        <v>956.36</v>
      </c>
      <c r="AE675" s="25">
        <v>-0.17899999999999999</v>
      </c>
    </row>
    <row r="676" spans="1:31" x14ac:dyDescent="0.3">
      <c r="A676" t="s">
        <v>1774</v>
      </c>
      <c r="B676" s="2">
        <v>21</v>
      </c>
      <c r="C676" s="25">
        <v>5.4305663304887513E-3</v>
      </c>
      <c r="D676" s="2"/>
      <c r="E676" s="2">
        <v>34</v>
      </c>
      <c r="F676" s="25">
        <v>9.6563476285146266E-3</v>
      </c>
      <c r="G676" s="12"/>
      <c r="H676" s="2">
        <v>22</v>
      </c>
      <c r="I676" s="25">
        <v>6.9554220676572871E-3</v>
      </c>
      <c r="J676" s="12"/>
      <c r="K676" s="25">
        <v>4.7619047619047672E-2</v>
      </c>
      <c r="L676" s="2">
        <v>91</v>
      </c>
      <c r="M676" s="25">
        <v>6.3441160066926936E-3</v>
      </c>
      <c r="N676" s="2">
        <v>34.545454545454497</v>
      </c>
      <c r="O676" s="2">
        <v>177</v>
      </c>
      <c r="P676" s="25">
        <v>1.3665843113032736E-2</v>
      </c>
      <c r="Q676" s="12">
        <v>56.969696969696898</v>
      </c>
      <c r="R676" s="2">
        <v>122</v>
      </c>
      <c r="S676" s="25">
        <v>9.5186080986190223E-3</v>
      </c>
      <c r="T676" s="12">
        <v>53.3333321</v>
      </c>
      <c r="U676" s="25">
        <v>0.34065934065934067</v>
      </c>
      <c r="V676" s="2">
        <v>16311</v>
      </c>
      <c r="W676" s="25">
        <v>4.0000000000000001E-3</v>
      </c>
      <c r="X676" s="2">
        <v>532</v>
      </c>
      <c r="Y676" s="2">
        <v>23277</v>
      </c>
      <c r="Z676" s="25">
        <v>6.0000000000000001E-3</v>
      </c>
      <c r="AA676" s="12">
        <v>693.94</v>
      </c>
      <c r="AB676" s="2">
        <v>20124</v>
      </c>
      <c r="AC676" s="25">
        <v>5.0000000000000001E-3</v>
      </c>
      <c r="AD676" s="12">
        <v>604.85</v>
      </c>
      <c r="AE676" s="25">
        <v>0.23400000000000001</v>
      </c>
    </row>
    <row r="677" spans="1:31" x14ac:dyDescent="0.3">
      <c r="A677" t="s">
        <v>1763</v>
      </c>
      <c r="B677" s="2">
        <v>3637</v>
      </c>
      <c r="C677" s="25">
        <v>0.94052236876131368</v>
      </c>
      <c r="D677" s="2"/>
      <c r="E677" s="2">
        <v>3207</v>
      </c>
      <c r="F677" s="25">
        <v>0.91082078954842371</v>
      </c>
      <c r="G677" s="12"/>
      <c r="H677" s="2">
        <v>3001</v>
      </c>
      <c r="I677" s="25">
        <v>0.94878280113815994</v>
      </c>
      <c r="J677" s="12"/>
      <c r="K677" s="25">
        <v>-0.17486939785537536</v>
      </c>
      <c r="L677" s="2">
        <v>13284</v>
      </c>
      <c r="M677" s="25">
        <v>0.92610150585610707</v>
      </c>
      <c r="N677" s="2">
        <v>293.33333333333297</v>
      </c>
      <c r="O677" s="2">
        <v>11549</v>
      </c>
      <c r="P677" s="25">
        <v>0.89167696108709082</v>
      </c>
      <c r="Q677" s="12">
        <v>276.36363636363598</v>
      </c>
      <c r="R677" s="2">
        <v>12213</v>
      </c>
      <c r="S677" s="25">
        <v>0.95287508777405006</v>
      </c>
      <c r="T677" s="12">
        <v>308.48486300000002</v>
      </c>
      <c r="U677" s="25">
        <v>-8.0623306233062325E-2</v>
      </c>
      <c r="V677" s="2">
        <v>3775433</v>
      </c>
      <c r="W677" s="25">
        <v>0.95099999999999996</v>
      </c>
      <c r="X677" s="2">
        <v>8496</v>
      </c>
      <c r="Y677" s="2">
        <v>3630647</v>
      </c>
      <c r="Z677" s="25">
        <v>0.94</v>
      </c>
      <c r="AA677" s="12">
        <v>8317.58</v>
      </c>
      <c r="AB677" s="2">
        <v>3601314</v>
      </c>
      <c r="AC677" s="25">
        <v>0.95099999999999996</v>
      </c>
      <c r="AD677" s="12">
        <v>7896.97</v>
      </c>
      <c r="AE677" s="25">
        <v>-4.5999999999999999E-2</v>
      </c>
    </row>
    <row r="678" spans="1:31" x14ac:dyDescent="0.3">
      <c r="A678" t="s">
        <v>1711</v>
      </c>
      <c r="B678" s="2">
        <v>3175</v>
      </c>
      <c r="C678" s="25">
        <v>0.82104990949056111</v>
      </c>
      <c r="D678" s="2"/>
      <c r="E678" s="2">
        <v>2766</v>
      </c>
      <c r="F678" s="25">
        <v>0.78557228060210171</v>
      </c>
      <c r="G678" s="12"/>
      <c r="H678" s="2">
        <v>2527</v>
      </c>
      <c r="I678" s="25">
        <v>0.79892507113499844</v>
      </c>
      <c r="J678" s="12"/>
      <c r="K678" s="25">
        <v>-0.20409448818897635</v>
      </c>
      <c r="L678" s="2">
        <v>11125</v>
      </c>
      <c r="M678" s="25">
        <v>0.77558561070831011</v>
      </c>
      <c r="N678" s="2">
        <v>316.36363636363598</v>
      </c>
      <c r="O678" s="2">
        <v>9333</v>
      </c>
      <c r="P678" s="25">
        <v>0.72058369363804819</v>
      </c>
      <c r="Q678" s="12">
        <v>290.30303030303003</v>
      </c>
      <c r="R678" s="2">
        <v>9565</v>
      </c>
      <c r="S678" s="25">
        <v>0.74627447920730283</v>
      </c>
      <c r="T678" s="12">
        <v>323.03030000000001</v>
      </c>
      <c r="U678" s="25">
        <v>-0.14022471910112361</v>
      </c>
      <c r="V678" s="2">
        <v>3070795</v>
      </c>
      <c r="W678" s="25">
        <v>0.77400000000000002</v>
      </c>
      <c r="X678" s="2">
        <v>10126</v>
      </c>
      <c r="Y678" s="2">
        <v>2946389</v>
      </c>
      <c r="Z678" s="25">
        <v>0.76200000000000001</v>
      </c>
      <c r="AA678" s="12">
        <v>9819</v>
      </c>
      <c r="AB678" s="2">
        <v>2935862</v>
      </c>
      <c r="AC678" s="25">
        <v>0.77500000000000002</v>
      </c>
      <c r="AD678" s="12">
        <v>8410.91</v>
      </c>
      <c r="AE678" s="25">
        <v>-4.3999999999999997E-2</v>
      </c>
    </row>
    <row r="679" spans="1:31" x14ac:dyDescent="0.3">
      <c r="A679" t="s">
        <v>1765</v>
      </c>
      <c r="B679" s="2">
        <v>1679</v>
      </c>
      <c r="C679" s="25">
        <v>0.43418670804241016</v>
      </c>
      <c r="D679" s="2"/>
      <c r="E679" s="2">
        <v>1178</v>
      </c>
      <c r="F679" s="25">
        <v>0.334564044305595</v>
      </c>
      <c r="G679" s="12"/>
      <c r="H679" s="2">
        <v>1106</v>
      </c>
      <c r="I679" s="25">
        <v>0.34966803667404361</v>
      </c>
      <c r="J679" s="12"/>
      <c r="K679" s="25">
        <v>-0.3412745681953544</v>
      </c>
      <c r="L679" s="2">
        <v>5256</v>
      </c>
      <c r="M679" s="25">
        <v>0.36642498605688789</v>
      </c>
      <c r="N679" s="2">
        <v>225.45454545454501</v>
      </c>
      <c r="O679" s="2">
        <v>4031</v>
      </c>
      <c r="P679" s="25">
        <v>0.31122606547251391</v>
      </c>
      <c r="Q679" s="12">
        <v>195.15151515151501</v>
      </c>
      <c r="R679" s="2">
        <v>4048</v>
      </c>
      <c r="S679" s="25">
        <v>0.31583053756729346</v>
      </c>
      <c r="T679" s="12">
        <v>250.909088</v>
      </c>
      <c r="U679" s="25">
        <v>-0.22983257229832571</v>
      </c>
      <c r="V679" s="2">
        <v>1216441</v>
      </c>
      <c r="W679" s="25">
        <v>0.307</v>
      </c>
      <c r="X679" s="2">
        <v>7238</v>
      </c>
      <c r="Y679" s="2">
        <v>1082267</v>
      </c>
      <c r="Z679" s="25">
        <v>0.28000000000000003</v>
      </c>
      <c r="AA679" s="12">
        <v>6706.06</v>
      </c>
      <c r="AB679" s="2">
        <v>1049194</v>
      </c>
      <c r="AC679" s="25">
        <v>0.27700000000000002</v>
      </c>
      <c r="AD679" s="12">
        <v>6227.27</v>
      </c>
      <c r="AE679" s="25">
        <v>-0.13700000000000001</v>
      </c>
    </row>
    <row r="680" spans="1:31" x14ac:dyDescent="0.3">
      <c r="A680" t="s">
        <v>1766</v>
      </c>
      <c r="B680" s="2">
        <v>412</v>
      </c>
      <c r="C680" s="25">
        <v>0.1065425394362555</v>
      </c>
      <c r="D680" s="2"/>
      <c r="E680" s="2">
        <v>392</v>
      </c>
      <c r="F680" s="25">
        <v>0.11133200795228634</v>
      </c>
      <c r="G680" s="12"/>
      <c r="H680" s="2">
        <v>336</v>
      </c>
      <c r="I680" s="25">
        <v>0.10622826430603857</v>
      </c>
      <c r="J680" s="12"/>
      <c r="K680" s="25">
        <v>-0.18446601941747576</v>
      </c>
      <c r="L680" s="2">
        <v>1136</v>
      </c>
      <c r="M680" s="25">
        <v>7.9196876742889014E-2</v>
      </c>
      <c r="N680" s="2">
        <v>129.69696969696901</v>
      </c>
      <c r="O680" s="2">
        <v>1049</v>
      </c>
      <c r="P680" s="25">
        <v>8.0991352686843737E-2</v>
      </c>
      <c r="Q680" s="12">
        <v>135.15151515151501</v>
      </c>
      <c r="R680" s="2">
        <v>897</v>
      </c>
      <c r="S680" s="25">
        <v>6.9985175938207064E-2</v>
      </c>
      <c r="T680" s="12">
        <v>129.69697600000001</v>
      </c>
      <c r="U680" s="25">
        <v>-0.21038732394366197</v>
      </c>
      <c r="V680" s="2">
        <v>251196</v>
      </c>
      <c r="W680" s="25">
        <v>6.3E-2</v>
      </c>
      <c r="X680" s="2">
        <v>3112</v>
      </c>
      <c r="Y680" s="2">
        <v>227001</v>
      </c>
      <c r="Z680" s="25">
        <v>5.8999999999999997E-2</v>
      </c>
      <c r="AA680" s="12">
        <v>2558.79</v>
      </c>
      <c r="AB680" s="2">
        <v>224552</v>
      </c>
      <c r="AC680" s="25">
        <v>5.8999999999999997E-2</v>
      </c>
      <c r="AD680" s="12">
        <v>2673.94</v>
      </c>
      <c r="AE680" s="25">
        <v>-0.106</v>
      </c>
    </row>
    <row r="681" spans="1:31" x14ac:dyDescent="0.3">
      <c r="A681" t="s">
        <v>1767</v>
      </c>
      <c r="B681" s="2">
        <v>375</v>
      </c>
      <c r="C681" s="25">
        <v>9.6974398758727695E-2</v>
      </c>
      <c r="D681" s="2"/>
      <c r="E681" s="2">
        <v>283</v>
      </c>
      <c r="F681" s="25">
        <v>8.0374893496165903E-2</v>
      </c>
      <c r="G681" s="12"/>
      <c r="H681" s="2">
        <v>261</v>
      </c>
      <c r="I681" s="25">
        <v>8.2516598166297819E-2</v>
      </c>
      <c r="J681" s="12"/>
      <c r="K681" s="25">
        <v>-0.30400000000000005</v>
      </c>
      <c r="L681" s="2">
        <v>991</v>
      </c>
      <c r="M681" s="25">
        <v>6.908812046848857E-2</v>
      </c>
      <c r="N681" s="2">
        <v>120.60606060606</v>
      </c>
      <c r="O681" s="2">
        <v>880</v>
      </c>
      <c r="P681" s="25">
        <v>6.7943174799258807E-2</v>
      </c>
      <c r="Q681" s="12">
        <v>116.363636363636</v>
      </c>
      <c r="R681" s="2">
        <v>920</v>
      </c>
      <c r="S681" s="25">
        <v>7.177966762893033E-2</v>
      </c>
      <c r="T681" s="12">
        <v>154.545456</v>
      </c>
      <c r="U681" s="25">
        <v>-7.1644803229061554E-2</v>
      </c>
      <c r="V681" s="2">
        <v>203837</v>
      </c>
      <c r="W681" s="25">
        <v>5.0999999999999997E-2</v>
      </c>
      <c r="X681" s="2">
        <v>1547</v>
      </c>
      <c r="Y681" s="2">
        <v>179191</v>
      </c>
      <c r="Z681" s="25">
        <v>4.5999999999999999E-2</v>
      </c>
      <c r="AA681" s="12">
        <v>1929.7</v>
      </c>
      <c r="AB681" s="2">
        <v>170182</v>
      </c>
      <c r="AC681" s="25">
        <v>4.4999999999999998E-2</v>
      </c>
      <c r="AD681" s="12">
        <v>1894.55</v>
      </c>
      <c r="AE681" s="25">
        <v>-0.16500000000000001</v>
      </c>
    </row>
    <row r="682" spans="1:31" x14ac:dyDescent="0.3">
      <c r="A682" t="s">
        <v>1768</v>
      </c>
      <c r="B682" s="2">
        <v>892</v>
      </c>
      <c r="C682" s="25">
        <v>0.23066976984742696</v>
      </c>
      <c r="D682" s="2"/>
      <c r="E682" s="2">
        <v>503</v>
      </c>
      <c r="F682" s="25">
        <v>0.14285714285714285</v>
      </c>
      <c r="G682" s="12"/>
      <c r="H682" s="2">
        <v>509</v>
      </c>
      <c r="I682" s="25">
        <v>0.16092317420170724</v>
      </c>
      <c r="J682" s="12"/>
      <c r="K682" s="25">
        <v>-0.429372197309417</v>
      </c>
      <c r="L682" s="2">
        <v>3129</v>
      </c>
      <c r="M682" s="25">
        <v>0.21813998884551031</v>
      </c>
      <c r="N682" s="2">
        <v>197.575757575757</v>
      </c>
      <c r="O682" s="2">
        <v>2102</v>
      </c>
      <c r="P682" s="25">
        <v>0.16229153798641135</v>
      </c>
      <c r="Q682" s="12">
        <v>156.969696969696</v>
      </c>
      <c r="R682" s="2">
        <v>2231</v>
      </c>
      <c r="S682" s="25">
        <v>0.17406569400015603</v>
      </c>
      <c r="T682" s="12">
        <v>176.363632</v>
      </c>
      <c r="U682" s="25">
        <v>-0.28699264940875679</v>
      </c>
      <c r="V682" s="2">
        <v>761408</v>
      </c>
      <c r="W682" s="25">
        <v>0.192</v>
      </c>
      <c r="X682" s="2">
        <v>4633</v>
      </c>
      <c r="Y682" s="2">
        <v>676075</v>
      </c>
      <c r="Z682" s="25">
        <v>0.17499999999999999</v>
      </c>
      <c r="AA682" s="12">
        <v>4198.18</v>
      </c>
      <c r="AB682" s="2">
        <v>654460</v>
      </c>
      <c r="AC682" s="25">
        <v>0.17299999999999999</v>
      </c>
      <c r="AD682" s="12">
        <v>4456.97</v>
      </c>
      <c r="AE682" s="25">
        <v>-0.14000000000000001</v>
      </c>
    </row>
    <row r="683" spans="1:31" x14ac:dyDescent="0.3">
      <c r="A683" t="s">
        <v>1769</v>
      </c>
      <c r="B683" s="2">
        <v>1496</v>
      </c>
      <c r="C683" s="25">
        <v>0.38686320144815101</v>
      </c>
      <c r="D683" s="2"/>
      <c r="E683" s="2">
        <v>1588</v>
      </c>
      <c r="F683" s="25">
        <v>0.45100823629650666</v>
      </c>
      <c r="G683" s="12"/>
      <c r="H683" s="2">
        <v>1421</v>
      </c>
      <c r="I683" s="25">
        <v>0.44925703446095477</v>
      </c>
      <c r="J683" s="12"/>
      <c r="K683" s="25">
        <v>-5.0133689839572226E-2</v>
      </c>
      <c r="L683" s="2">
        <v>5869</v>
      </c>
      <c r="M683" s="25">
        <v>0.40916062465142222</v>
      </c>
      <c r="N683" s="2">
        <v>240</v>
      </c>
      <c r="O683" s="2">
        <v>5302</v>
      </c>
      <c r="P683" s="25">
        <v>0.40935762816553428</v>
      </c>
      <c r="Q683" s="12">
        <v>217.575757575757</v>
      </c>
      <c r="R683" s="2">
        <v>5517</v>
      </c>
      <c r="S683" s="25">
        <v>0.43044394164000938</v>
      </c>
      <c r="T683" s="12">
        <v>255.75756799999999</v>
      </c>
      <c r="U683" s="25">
        <v>-5.9976145851081956E-2</v>
      </c>
      <c r="V683" s="2">
        <v>1854354</v>
      </c>
      <c r="W683" s="25">
        <v>0.46700000000000003</v>
      </c>
      <c r="X683" s="2">
        <v>4844</v>
      </c>
      <c r="Y683" s="2">
        <v>1864122</v>
      </c>
      <c r="Z683" s="25">
        <v>0.48199999999999998</v>
      </c>
      <c r="AA683" s="12">
        <v>5290.3</v>
      </c>
      <c r="AB683" s="2">
        <v>1886668</v>
      </c>
      <c r="AC683" s="25">
        <v>0.498</v>
      </c>
      <c r="AD683" s="12">
        <v>4840.6099999999997</v>
      </c>
      <c r="AE683" s="25">
        <v>1.7000000000000001E-2</v>
      </c>
    </row>
    <row r="684" spans="1:31" x14ac:dyDescent="0.3">
      <c r="A684" t="s">
        <v>1712</v>
      </c>
      <c r="B684" s="2">
        <v>462</v>
      </c>
      <c r="C684" s="25">
        <v>0.11947245927075252</v>
      </c>
      <c r="D684" s="2"/>
      <c r="E684" s="2">
        <v>441</v>
      </c>
      <c r="F684" s="25">
        <v>0.12524850894632206</v>
      </c>
      <c r="G684" s="12"/>
      <c r="H684" s="2">
        <v>474</v>
      </c>
      <c r="I684" s="25">
        <v>0.14985773000316155</v>
      </c>
      <c r="J684" s="12"/>
      <c r="K684" s="25">
        <v>2.5974025974025983E-2</v>
      </c>
      <c r="L684" s="2">
        <v>2159</v>
      </c>
      <c r="M684" s="25">
        <v>0.15051589514779698</v>
      </c>
      <c r="N684" s="2">
        <v>182.42424242424201</v>
      </c>
      <c r="O684" s="2">
        <v>2216</v>
      </c>
      <c r="P684" s="25">
        <v>0.17109326744904263</v>
      </c>
      <c r="Q684" s="12">
        <v>182.42424242424201</v>
      </c>
      <c r="R684" s="2">
        <v>2648</v>
      </c>
      <c r="S684" s="25">
        <v>0.20660060856674728</v>
      </c>
      <c r="T684" s="12">
        <v>216.96969999999999</v>
      </c>
      <c r="U684" s="25">
        <v>0.22649374710514128</v>
      </c>
      <c r="V684" s="2">
        <v>704638</v>
      </c>
      <c r="W684" s="25">
        <v>0.17799999999999999</v>
      </c>
      <c r="X684" s="2">
        <v>3644</v>
      </c>
      <c r="Y684" s="2">
        <v>684258</v>
      </c>
      <c r="Z684" s="25">
        <v>0.17699999999999999</v>
      </c>
      <c r="AA684" s="12">
        <v>3935.15</v>
      </c>
      <c r="AB684" s="2">
        <v>665452</v>
      </c>
      <c r="AC684" s="25">
        <v>0.17599999999999999</v>
      </c>
      <c r="AD684" s="12">
        <v>3744.85</v>
      </c>
      <c r="AE684" s="25">
        <v>-5.6000000000000001E-2</v>
      </c>
    </row>
    <row r="685" spans="1:31" x14ac:dyDescent="0.3">
      <c r="A685" t="s">
        <v>1713</v>
      </c>
      <c r="B685" s="2">
        <v>253</v>
      </c>
      <c r="C685" s="25">
        <v>6.5425394362554956E-2</v>
      </c>
      <c r="D685" s="2"/>
      <c r="E685" s="2">
        <v>193</v>
      </c>
      <c r="F685" s="25">
        <v>5.4813973303038908E-2</v>
      </c>
      <c r="G685" s="12"/>
      <c r="H685" s="2">
        <v>224</v>
      </c>
      <c r="I685" s="25">
        <v>7.0818842870692386E-2</v>
      </c>
      <c r="J685" s="12"/>
      <c r="K685" s="25">
        <v>-0.11462450592885376</v>
      </c>
      <c r="L685" s="2">
        <v>814</v>
      </c>
      <c r="M685" s="25">
        <v>5.674846625766871E-2</v>
      </c>
      <c r="N685" s="2">
        <v>108.484848484848</v>
      </c>
      <c r="O685" s="2">
        <v>724</v>
      </c>
      <c r="P685" s="25">
        <v>5.5898702903026558E-2</v>
      </c>
      <c r="Q685" s="12">
        <v>125.454545454545</v>
      </c>
      <c r="R685" s="2">
        <v>686</v>
      </c>
      <c r="S685" s="25">
        <v>5.3522665210267613E-2</v>
      </c>
      <c r="T685" s="12">
        <v>95.151510000000002</v>
      </c>
      <c r="U685" s="25">
        <v>-0.15724815724815724</v>
      </c>
      <c r="V685" s="2">
        <v>227244</v>
      </c>
      <c r="W685" s="25">
        <v>5.7000000000000002E-2</v>
      </c>
      <c r="X685" s="2">
        <v>2164</v>
      </c>
      <c r="Y685" s="2">
        <v>220359</v>
      </c>
      <c r="Z685" s="25">
        <v>5.7000000000000002E-2</v>
      </c>
      <c r="AA685" s="12">
        <v>2262</v>
      </c>
      <c r="AB685" s="2">
        <v>218710</v>
      </c>
      <c r="AC685" s="25">
        <v>5.8000000000000003E-2</v>
      </c>
      <c r="AD685" s="12">
        <v>2314.5500000000002</v>
      </c>
      <c r="AE685" s="25">
        <v>-3.7999999999999999E-2</v>
      </c>
    </row>
    <row r="686" spans="1:31" x14ac:dyDescent="0.3">
      <c r="A686" t="s">
        <v>1770</v>
      </c>
      <c r="B686" s="2">
        <v>130</v>
      </c>
      <c r="C686" s="25">
        <v>3.3617791569692239E-2</v>
      </c>
      <c r="D686" s="2"/>
      <c r="E686" s="2">
        <v>110</v>
      </c>
      <c r="F686" s="25">
        <v>3.124112468048848E-2</v>
      </c>
      <c r="G686" s="12"/>
      <c r="H686" s="2">
        <v>89</v>
      </c>
      <c r="I686" s="25">
        <v>2.8137843819159025E-2</v>
      </c>
      <c r="J686" s="12"/>
      <c r="K686" s="25">
        <v>-0.31538461538461537</v>
      </c>
      <c r="L686" s="2">
        <v>506</v>
      </c>
      <c r="M686" s="25">
        <v>3.5276073619631899E-2</v>
      </c>
      <c r="N686" s="2">
        <v>90.909090909090907</v>
      </c>
      <c r="O686" s="2">
        <v>477</v>
      </c>
      <c r="P686" s="25">
        <v>3.6828289067325506E-2</v>
      </c>
      <c r="Q686" s="12">
        <v>115.151515151515</v>
      </c>
      <c r="R686" s="2">
        <v>317</v>
      </c>
      <c r="S686" s="25">
        <v>2.4732776780837951E-2</v>
      </c>
      <c r="T686" s="12">
        <v>91.515150000000006</v>
      </c>
      <c r="U686" s="25">
        <v>-0.37351778656126483</v>
      </c>
      <c r="V686" s="2">
        <v>113404</v>
      </c>
      <c r="W686" s="25">
        <v>2.9000000000000001E-2</v>
      </c>
      <c r="X686" s="2">
        <v>1472</v>
      </c>
      <c r="Y686" s="2">
        <v>103461</v>
      </c>
      <c r="Z686" s="25">
        <v>2.7E-2</v>
      </c>
      <c r="AA686" s="12">
        <v>1517.58</v>
      </c>
      <c r="AB686" s="2">
        <v>103399</v>
      </c>
      <c r="AC686" s="25">
        <v>2.7E-2</v>
      </c>
      <c r="AD686" s="12">
        <v>1663.64</v>
      </c>
      <c r="AE686" s="25">
        <v>-8.7999999999999995E-2</v>
      </c>
    </row>
    <row r="687" spans="1:31" x14ac:dyDescent="0.3">
      <c r="A687" t="s">
        <v>1771</v>
      </c>
      <c r="B687" s="2">
        <v>23</v>
      </c>
      <c r="C687" s="25">
        <v>5.9477631238686324E-3</v>
      </c>
      <c r="D687" s="2"/>
      <c r="E687" s="2">
        <v>0</v>
      </c>
      <c r="F687" s="25">
        <v>0</v>
      </c>
      <c r="G687" s="12"/>
      <c r="H687" s="2">
        <v>52</v>
      </c>
      <c r="I687" s="25">
        <v>1.6440088523553588E-2</v>
      </c>
      <c r="J687" s="12"/>
      <c r="K687" s="25">
        <v>1.2608695652173911</v>
      </c>
      <c r="L687" s="2">
        <v>96</v>
      </c>
      <c r="M687" s="25">
        <v>6.6926938092582268E-3</v>
      </c>
      <c r="N687" s="2">
        <v>50.303030303030297</v>
      </c>
      <c r="O687" s="2">
        <v>163</v>
      </c>
      <c r="P687" s="25">
        <v>1.2584928968499073E-2</v>
      </c>
      <c r="Q687" s="12">
        <v>68.484848484848399</v>
      </c>
      <c r="R687" s="2">
        <v>106</v>
      </c>
      <c r="S687" s="25">
        <v>8.2702660528984947E-3</v>
      </c>
      <c r="T687" s="12">
        <v>55.757576</v>
      </c>
      <c r="U687" s="25">
        <v>0.10416666666666667</v>
      </c>
      <c r="V687" s="2">
        <v>18492</v>
      </c>
      <c r="W687" s="25">
        <v>5.0000000000000001E-3</v>
      </c>
      <c r="X687" s="2">
        <v>604</v>
      </c>
      <c r="Y687" s="2">
        <v>19065</v>
      </c>
      <c r="Z687" s="25">
        <v>5.0000000000000001E-3</v>
      </c>
      <c r="AA687" s="12">
        <v>676.97</v>
      </c>
      <c r="AB687" s="2">
        <v>17917</v>
      </c>
      <c r="AC687" s="25">
        <v>5.0000000000000001E-3</v>
      </c>
      <c r="AD687" s="12">
        <v>600.61</v>
      </c>
      <c r="AE687" s="25">
        <v>-3.1E-2</v>
      </c>
    </row>
    <row r="688" spans="1:31" x14ac:dyDescent="0.3">
      <c r="A688" t="s">
        <v>1772</v>
      </c>
      <c r="B688" s="2">
        <v>19</v>
      </c>
      <c r="C688" s="25">
        <v>4.9133695371088677E-3</v>
      </c>
      <c r="D688" s="2"/>
      <c r="E688" s="2">
        <v>0</v>
      </c>
      <c r="F688" s="25">
        <v>0</v>
      </c>
      <c r="G688" s="12"/>
      <c r="H688" s="2">
        <v>0</v>
      </c>
      <c r="I688" s="25">
        <v>0</v>
      </c>
      <c r="J688" s="12"/>
      <c r="K688" s="25">
        <v>-1</v>
      </c>
      <c r="L688" s="2">
        <v>36</v>
      </c>
      <c r="M688" s="25">
        <v>2.5097601784718347E-3</v>
      </c>
      <c r="N688" s="2">
        <v>20</v>
      </c>
      <c r="O688" s="2">
        <v>50</v>
      </c>
      <c r="P688" s="25">
        <v>3.8604076590487957E-3</v>
      </c>
      <c r="Q688" s="12">
        <v>33.939393939393902</v>
      </c>
      <c r="R688" s="2">
        <v>16</v>
      </c>
      <c r="S688" s="25">
        <v>1.2483420457205273E-3</v>
      </c>
      <c r="T688" s="12">
        <v>16.969695999999999</v>
      </c>
      <c r="U688" s="25">
        <v>-0.55555555555555558</v>
      </c>
      <c r="V688" s="2">
        <v>10483</v>
      </c>
      <c r="W688" s="25">
        <v>3.0000000000000001E-3</v>
      </c>
      <c r="X688" s="2">
        <v>467</v>
      </c>
      <c r="Y688" s="2">
        <v>9719</v>
      </c>
      <c r="Z688" s="25">
        <v>3.0000000000000001E-3</v>
      </c>
      <c r="AA688" s="12">
        <v>426.06</v>
      </c>
      <c r="AB688" s="2">
        <v>10256</v>
      </c>
      <c r="AC688" s="25">
        <v>3.0000000000000001E-3</v>
      </c>
      <c r="AD688" s="12">
        <v>570.91</v>
      </c>
      <c r="AE688" s="25">
        <v>-2.1999999999999999E-2</v>
      </c>
    </row>
    <row r="689" spans="1:31" x14ac:dyDescent="0.3">
      <c r="A689" t="s">
        <v>1773</v>
      </c>
      <c r="B689" s="2">
        <v>88</v>
      </c>
      <c r="C689" s="25">
        <v>2.2756658908714766E-2</v>
      </c>
      <c r="D689" s="2"/>
      <c r="E689" s="2">
        <v>110</v>
      </c>
      <c r="F689" s="25">
        <v>3.1241124680488497E-2</v>
      </c>
      <c r="G689" s="12"/>
      <c r="H689" s="2">
        <v>37</v>
      </c>
      <c r="I689" s="25">
        <v>1.1697755295605438E-2</v>
      </c>
      <c r="J689" s="12"/>
      <c r="K689" s="25">
        <v>-0.57954545454545459</v>
      </c>
      <c r="L689" s="2">
        <v>374</v>
      </c>
      <c r="M689" s="25">
        <v>2.6073619631901839E-2</v>
      </c>
      <c r="N689" s="2">
        <v>77.575757575757507</v>
      </c>
      <c r="O689" s="2">
        <v>264</v>
      </c>
      <c r="P689" s="25">
        <v>2.0382952439777641E-2</v>
      </c>
      <c r="Q689" s="12">
        <v>74.545454545454504</v>
      </c>
      <c r="R689" s="2">
        <v>195</v>
      </c>
      <c r="S689" s="25">
        <v>1.5214168682218927E-2</v>
      </c>
      <c r="T689" s="12">
        <v>69.696969999999993</v>
      </c>
      <c r="U689" s="25">
        <v>-0.47860962566844922</v>
      </c>
      <c r="V689" s="2">
        <v>84429</v>
      </c>
      <c r="W689" s="25">
        <v>2.1000000000000001E-2</v>
      </c>
      <c r="X689" s="2">
        <v>1369</v>
      </c>
      <c r="Y689" s="2">
        <v>74677</v>
      </c>
      <c r="Z689" s="25">
        <v>1.9E-2</v>
      </c>
      <c r="AA689" s="12">
        <v>1189.7</v>
      </c>
      <c r="AB689" s="2">
        <v>75226</v>
      </c>
      <c r="AC689" s="25">
        <v>0.02</v>
      </c>
      <c r="AD689" s="12">
        <v>1381.82</v>
      </c>
      <c r="AE689" s="25">
        <v>-0.109</v>
      </c>
    </row>
    <row r="690" spans="1:31" x14ac:dyDescent="0.3">
      <c r="A690" t="s">
        <v>1774</v>
      </c>
      <c r="B690" s="2">
        <v>123</v>
      </c>
      <c r="C690" s="25">
        <v>3.1807602792862683E-2</v>
      </c>
      <c r="D690" s="2"/>
      <c r="E690" s="2">
        <v>83</v>
      </c>
      <c r="F690" s="25">
        <v>2.3572848622550411E-2</v>
      </c>
      <c r="G690" s="12"/>
      <c r="H690" s="2">
        <v>135</v>
      </c>
      <c r="I690" s="25">
        <v>4.2680999051533351E-2</v>
      </c>
      <c r="J690" s="12"/>
      <c r="K690" s="25">
        <v>9.7560975609756184E-2</v>
      </c>
      <c r="L690" s="2">
        <v>308</v>
      </c>
      <c r="M690" s="25">
        <v>2.1472392638036811E-2</v>
      </c>
      <c r="N690" s="2">
        <v>72.121212121212096</v>
      </c>
      <c r="O690" s="2">
        <v>247</v>
      </c>
      <c r="P690" s="25">
        <v>1.9070413835701051E-2</v>
      </c>
      <c r="Q690" s="12">
        <v>60</v>
      </c>
      <c r="R690" s="2">
        <v>369</v>
      </c>
      <c r="S690" s="25">
        <v>2.8789888429429665E-2</v>
      </c>
      <c r="T690" s="12">
        <v>81.818183899999994</v>
      </c>
      <c r="U690" s="25">
        <v>0.19805194805194806</v>
      </c>
      <c r="V690" s="2">
        <v>113840</v>
      </c>
      <c r="W690" s="25">
        <v>2.9000000000000001E-2</v>
      </c>
      <c r="X690" s="2">
        <v>1362</v>
      </c>
      <c r="Y690" s="2">
        <v>116898</v>
      </c>
      <c r="Z690" s="25">
        <v>0.03</v>
      </c>
      <c r="AA690" s="12">
        <v>1480.61</v>
      </c>
      <c r="AB690" s="2">
        <v>115311</v>
      </c>
      <c r="AC690" s="25">
        <v>0.03</v>
      </c>
      <c r="AD690" s="12">
        <v>1402.42</v>
      </c>
      <c r="AE690" s="25">
        <v>1.2999999999999999E-2</v>
      </c>
    </row>
    <row r="691" spans="1:31" x14ac:dyDescent="0.3">
      <c r="A691" t="s">
        <v>1714</v>
      </c>
      <c r="B691" s="2">
        <v>209</v>
      </c>
      <c r="C691" s="25">
        <v>5.4047064908197572E-2</v>
      </c>
      <c r="D691" s="2"/>
      <c r="E691" s="2">
        <v>248</v>
      </c>
      <c r="F691" s="25">
        <v>7.0434535643283155E-2</v>
      </c>
      <c r="G691" s="12"/>
      <c r="H691" s="2">
        <v>250</v>
      </c>
      <c r="I691" s="25">
        <v>7.9038887132469177E-2</v>
      </c>
      <c r="J691" s="12"/>
      <c r="K691" s="25">
        <v>0.19617224880382778</v>
      </c>
      <c r="L691" s="2">
        <v>1345</v>
      </c>
      <c r="M691" s="25">
        <v>9.3767428890128277E-2</v>
      </c>
      <c r="N691" s="2">
        <v>149.09090909090901</v>
      </c>
      <c r="O691" s="2">
        <v>1492</v>
      </c>
      <c r="P691" s="25">
        <v>0.11519456454601606</v>
      </c>
      <c r="Q691" s="12">
        <v>141.81818181818099</v>
      </c>
      <c r="R691" s="2">
        <v>1962</v>
      </c>
      <c r="S691" s="25">
        <v>0.15307794335647967</v>
      </c>
      <c r="T691" s="12">
        <v>215.75756799999999</v>
      </c>
      <c r="U691" s="25">
        <v>0.45873605947955393</v>
      </c>
      <c r="V691" s="2">
        <v>477394</v>
      </c>
      <c r="W691" s="25">
        <v>0.12</v>
      </c>
      <c r="X691" s="2">
        <v>2360</v>
      </c>
      <c r="Y691" s="2">
        <v>463899</v>
      </c>
      <c r="Z691" s="25">
        <v>0.12</v>
      </c>
      <c r="AA691" s="12">
        <v>2853.33</v>
      </c>
      <c r="AB691" s="2">
        <v>446742</v>
      </c>
      <c r="AC691" s="25">
        <v>0.11799999999999999</v>
      </c>
      <c r="AD691" s="12">
        <v>2961.82</v>
      </c>
      <c r="AE691" s="25">
        <v>-6.4000000000000001E-2</v>
      </c>
    </row>
    <row r="692" spans="1:31" x14ac:dyDescent="0.3">
      <c r="A692" t="s">
        <v>1770</v>
      </c>
      <c r="B692" s="2">
        <v>113</v>
      </c>
      <c r="C692" s="25">
        <v>2.9221618825963278E-2</v>
      </c>
      <c r="D692" s="2"/>
      <c r="E692" s="2">
        <v>122</v>
      </c>
      <c r="F692" s="25">
        <v>3.4649247372905423E-2</v>
      </c>
      <c r="G692" s="12"/>
      <c r="H692" s="2">
        <v>168</v>
      </c>
      <c r="I692" s="25">
        <v>5.3114132153019286E-2</v>
      </c>
      <c r="J692" s="12"/>
      <c r="K692" s="25">
        <v>0.48672566371681425</v>
      </c>
      <c r="L692" s="2">
        <v>809</v>
      </c>
      <c r="M692" s="25">
        <v>5.639988845510318E-2</v>
      </c>
      <c r="N692" s="2">
        <v>124.84848484848401</v>
      </c>
      <c r="O692" s="2">
        <v>752</v>
      </c>
      <c r="P692" s="25">
        <v>5.8060531192093888E-2</v>
      </c>
      <c r="Q692" s="12">
        <v>99.393939393939405</v>
      </c>
      <c r="R692" s="2">
        <v>1261</v>
      </c>
      <c r="S692" s="25">
        <v>9.8384957478349064E-2</v>
      </c>
      <c r="T692" s="12">
        <v>179.393936</v>
      </c>
      <c r="U692" s="25">
        <v>0.55871446229913468</v>
      </c>
      <c r="V692" s="2">
        <v>248765</v>
      </c>
      <c r="W692" s="25">
        <v>6.3E-2</v>
      </c>
      <c r="X692" s="2">
        <v>1912</v>
      </c>
      <c r="Y692" s="2">
        <v>217519</v>
      </c>
      <c r="Z692" s="25">
        <v>5.6000000000000001E-2</v>
      </c>
      <c r="AA692" s="12">
        <v>1924.85</v>
      </c>
      <c r="AB692" s="2">
        <v>197472</v>
      </c>
      <c r="AC692" s="25">
        <v>5.1999999999999998E-2</v>
      </c>
      <c r="AD692" s="12">
        <v>2431.52</v>
      </c>
      <c r="AE692" s="25">
        <v>-0.20599999999999999</v>
      </c>
    </row>
    <row r="693" spans="1:31" x14ac:dyDescent="0.3">
      <c r="A693" t="s">
        <v>1771</v>
      </c>
      <c r="B693" s="2">
        <v>15</v>
      </c>
      <c r="C693" s="25">
        <v>3.8789759503491061E-3</v>
      </c>
      <c r="D693" s="2"/>
      <c r="E693" s="2">
        <v>19</v>
      </c>
      <c r="F693" s="25">
        <v>5.3961942629934681E-3</v>
      </c>
      <c r="G693" s="12"/>
      <c r="H693" s="2">
        <v>6</v>
      </c>
      <c r="I693" s="25">
        <v>1.8969332911792612E-3</v>
      </c>
      <c r="J693" s="12"/>
      <c r="K693" s="25">
        <v>-0.6</v>
      </c>
      <c r="L693" s="2">
        <v>98</v>
      </c>
      <c r="M693" s="25">
        <v>6.8321249302844391E-3</v>
      </c>
      <c r="N693" s="2">
        <v>31.515151515151501</v>
      </c>
      <c r="O693" s="2">
        <v>245</v>
      </c>
      <c r="P693" s="25">
        <v>1.8915997529339097E-2</v>
      </c>
      <c r="Q693" s="12">
        <v>78.787878787878796</v>
      </c>
      <c r="R693" s="2">
        <v>121</v>
      </c>
      <c r="S693" s="25">
        <v>9.4405867207614895E-3</v>
      </c>
      <c r="T693" s="12">
        <v>54.5454559</v>
      </c>
      <c r="U693" s="25">
        <v>0.23469387755102042</v>
      </c>
      <c r="V693" s="2">
        <v>34368</v>
      </c>
      <c r="W693" s="25">
        <v>8.9999999999999993E-3</v>
      </c>
      <c r="X693" s="2">
        <v>761</v>
      </c>
      <c r="Y693" s="2">
        <v>30414</v>
      </c>
      <c r="Z693" s="25">
        <v>8.0000000000000002E-3</v>
      </c>
      <c r="AA693" s="12">
        <v>709.09</v>
      </c>
      <c r="AB693" s="2">
        <v>26379</v>
      </c>
      <c r="AC693" s="25">
        <v>7.0000000000000001E-3</v>
      </c>
      <c r="AD693" s="12">
        <v>820.61</v>
      </c>
      <c r="AE693" s="25">
        <v>-0.23200000000000001</v>
      </c>
    </row>
    <row r="694" spans="1:31" x14ac:dyDescent="0.3">
      <c r="A694" t="s">
        <v>1772</v>
      </c>
      <c r="B694" s="2">
        <v>36</v>
      </c>
      <c r="C694" s="25">
        <v>9.3095422808378639E-3</v>
      </c>
      <c r="D694" s="2"/>
      <c r="E694" s="2">
        <v>10</v>
      </c>
      <c r="F694" s="25">
        <v>2.8401022436807723E-3</v>
      </c>
      <c r="G694" s="12"/>
      <c r="H694" s="2">
        <v>46</v>
      </c>
      <c r="I694" s="25">
        <v>1.4543155232374328E-2</v>
      </c>
      <c r="J694" s="12"/>
      <c r="K694" s="25">
        <v>0.27777777777777768</v>
      </c>
      <c r="L694" s="2">
        <v>115</v>
      </c>
      <c r="M694" s="25">
        <v>8.017289459007251E-3</v>
      </c>
      <c r="N694" s="2">
        <v>57.5757575757575</v>
      </c>
      <c r="O694" s="2">
        <v>41</v>
      </c>
      <c r="P694" s="25">
        <v>3.1655342804200125E-3</v>
      </c>
      <c r="Q694" s="12">
        <v>21.2121212121212</v>
      </c>
      <c r="R694" s="2">
        <v>359</v>
      </c>
      <c r="S694" s="25">
        <v>2.8009674650854334E-2</v>
      </c>
      <c r="T694" s="12">
        <v>109.090912</v>
      </c>
      <c r="U694" s="25">
        <v>2.1217391304347828</v>
      </c>
      <c r="V694" s="2">
        <v>22252</v>
      </c>
      <c r="W694" s="25">
        <v>6.0000000000000001E-3</v>
      </c>
      <c r="X694" s="2">
        <v>635</v>
      </c>
      <c r="Y694" s="2">
        <v>20933</v>
      </c>
      <c r="Z694" s="25">
        <v>5.0000000000000001E-3</v>
      </c>
      <c r="AA694" s="12">
        <v>664.24</v>
      </c>
      <c r="AB694" s="2">
        <v>18516</v>
      </c>
      <c r="AC694" s="25">
        <v>5.0000000000000001E-3</v>
      </c>
      <c r="AD694" s="12">
        <v>666.06</v>
      </c>
      <c r="AE694" s="25">
        <v>-0.16800000000000001</v>
      </c>
    </row>
    <row r="695" spans="1:31" x14ac:dyDescent="0.3">
      <c r="A695" t="s">
        <v>1773</v>
      </c>
      <c r="B695" s="2">
        <v>62</v>
      </c>
      <c r="C695" s="25">
        <v>1.603310059477632E-2</v>
      </c>
      <c r="D695" s="2"/>
      <c r="E695" s="2">
        <v>93</v>
      </c>
      <c r="F695" s="25">
        <v>2.6412950866231185E-2</v>
      </c>
      <c r="G695" s="12"/>
      <c r="H695" s="2">
        <v>116</v>
      </c>
      <c r="I695" s="25">
        <v>3.6674043629465698E-2</v>
      </c>
      <c r="J695" s="12"/>
      <c r="K695" s="25">
        <v>0.87096774193548376</v>
      </c>
      <c r="L695" s="2">
        <v>596</v>
      </c>
      <c r="M695" s="25">
        <v>4.1550474065811492E-2</v>
      </c>
      <c r="N695" s="2">
        <v>104.84848484848401</v>
      </c>
      <c r="O695" s="2">
        <v>466</v>
      </c>
      <c r="P695" s="25">
        <v>3.5978999382334773E-2</v>
      </c>
      <c r="Q695" s="12">
        <v>78.787878787878796</v>
      </c>
      <c r="R695" s="2">
        <v>781</v>
      </c>
      <c r="S695" s="25">
        <v>6.0934696106733244E-2</v>
      </c>
      <c r="T695" s="12">
        <v>126.666664</v>
      </c>
      <c r="U695" s="25">
        <v>0.31040268456375841</v>
      </c>
      <c r="V695" s="2">
        <v>192145</v>
      </c>
      <c r="W695" s="25">
        <v>4.8000000000000001E-2</v>
      </c>
      <c r="X695" s="2">
        <v>1642</v>
      </c>
      <c r="Y695" s="2">
        <v>166172</v>
      </c>
      <c r="Z695" s="25">
        <v>4.2999999999999997E-2</v>
      </c>
      <c r="AA695" s="12">
        <v>1695.15</v>
      </c>
      <c r="AB695" s="2">
        <v>152577</v>
      </c>
      <c r="AC695" s="25">
        <v>0.04</v>
      </c>
      <c r="AD695" s="12">
        <v>2200</v>
      </c>
      <c r="AE695" s="25">
        <v>-0.20599999999999999</v>
      </c>
    </row>
    <row r="696" spans="1:31" x14ac:dyDescent="0.3">
      <c r="A696" t="s">
        <v>1774</v>
      </c>
      <c r="B696" s="2">
        <v>96</v>
      </c>
      <c r="C696" s="25">
        <v>2.482544608223429E-2</v>
      </c>
      <c r="D696" s="2"/>
      <c r="E696" s="2">
        <v>126</v>
      </c>
      <c r="F696" s="25">
        <v>3.5785288270377733E-2</v>
      </c>
      <c r="G696" s="12"/>
      <c r="H696" s="2">
        <v>82</v>
      </c>
      <c r="I696" s="25">
        <v>2.592475497944989E-2</v>
      </c>
      <c r="J696" s="12"/>
      <c r="K696" s="25">
        <v>-0.14583333333333337</v>
      </c>
      <c r="L696" s="2">
        <v>536</v>
      </c>
      <c r="M696" s="25">
        <v>3.7367540435025097E-2</v>
      </c>
      <c r="N696" s="2">
        <v>81.818181818181799</v>
      </c>
      <c r="O696" s="2">
        <v>740</v>
      </c>
      <c r="P696" s="25">
        <v>5.7134033353922177E-2</v>
      </c>
      <c r="Q696" s="12">
        <v>101.818181818181</v>
      </c>
      <c r="R696" s="2">
        <v>701</v>
      </c>
      <c r="S696" s="25">
        <v>5.4692985878130609E-2</v>
      </c>
      <c r="T696" s="12">
        <v>129.69697600000001</v>
      </c>
      <c r="U696" s="25">
        <v>0.30783582089552236</v>
      </c>
      <c r="V696" s="2">
        <v>228629</v>
      </c>
      <c r="W696" s="25">
        <v>5.8000000000000003E-2</v>
      </c>
      <c r="X696" s="2">
        <v>1819</v>
      </c>
      <c r="Y696" s="2">
        <v>246380</v>
      </c>
      <c r="Z696" s="25">
        <v>6.4000000000000001E-2</v>
      </c>
      <c r="AA696" s="12">
        <v>1951.52</v>
      </c>
      <c r="AB696" s="2">
        <v>249270</v>
      </c>
      <c r="AC696" s="25">
        <v>6.6000000000000003E-2</v>
      </c>
      <c r="AD696" s="12">
        <v>2160.61</v>
      </c>
      <c r="AE696" s="25">
        <v>0.09</v>
      </c>
    </row>
    <row r="697" spans="1:31" x14ac:dyDescent="0.3">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c r="AA697" s="16"/>
      <c r="AB697" s="16"/>
      <c r="AC697" s="16"/>
      <c r="AD697" s="16"/>
      <c r="AE697" s="16"/>
    </row>
    <row r="698" spans="1:31" x14ac:dyDescent="0.3">
      <c r="A698" s="103" t="s">
        <v>1783</v>
      </c>
      <c r="B698" s="103"/>
      <c r="C698" s="103"/>
      <c r="D698" s="103"/>
      <c r="E698" s="103"/>
      <c r="F698" s="103"/>
      <c r="G698" s="103"/>
      <c r="H698" s="103"/>
      <c r="I698" s="103"/>
      <c r="J698" s="103"/>
      <c r="K698" s="103"/>
      <c r="L698" s="103"/>
      <c r="M698" s="103"/>
      <c r="N698" s="103"/>
      <c r="O698" s="103"/>
      <c r="P698" s="103"/>
      <c r="Q698" s="103"/>
      <c r="R698" s="103"/>
      <c r="S698" s="103"/>
      <c r="T698" s="103"/>
      <c r="U698" s="103"/>
      <c r="V698" s="103"/>
      <c r="W698" s="103"/>
      <c r="X698" s="103"/>
      <c r="Y698" s="103"/>
      <c r="Z698" s="103"/>
      <c r="AA698" s="103"/>
      <c r="AB698" s="103"/>
      <c r="AC698" s="103"/>
      <c r="AD698" s="103"/>
      <c r="AE698" s="103"/>
    </row>
    <row r="699" spans="1:31" x14ac:dyDescent="0.3">
      <c r="B699" s="188"/>
      <c r="C699" s="188"/>
      <c r="D699" s="188"/>
      <c r="E699" s="188"/>
      <c r="F699" s="188"/>
      <c r="G699" s="188"/>
      <c r="H699" s="188"/>
      <c r="I699" s="188"/>
      <c r="J699" s="188"/>
      <c r="L699" s="188" t="s">
        <v>1649</v>
      </c>
      <c r="M699" s="188"/>
      <c r="N699" s="188" t="s">
        <v>1650</v>
      </c>
      <c r="O699" s="188" t="s">
        <v>1649</v>
      </c>
      <c r="P699" s="188"/>
      <c r="Q699" s="188" t="s">
        <v>1650</v>
      </c>
      <c r="R699" s="188" t="s">
        <v>1649</v>
      </c>
      <c r="S699" s="188"/>
      <c r="T699" s="188" t="s">
        <v>1650</v>
      </c>
      <c r="U699" t="s">
        <v>165</v>
      </c>
      <c r="V699" s="188" t="s">
        <v>1649</v>
      </c>
      <c r="W699" s="188"/>
      <c r="X699" s="188" t="s">
        <v>1650</v>
      </c>
      <c r="Y699" s="188" t="s">
        <v>1649</v>
      </c>
      <c r="Z699" s="188"/>
      <c r="AA699" s="188" t="s">
        <v>1650</v>
      </c>
      <c r="AB699" s="188" t="s">
        <v>1649</v>
      </c>
      <c r="AC699" s="188"/>
      <c r="AD699" s="188" t="s">
        <v>1650</v>
      </c>
      <c r="AE699" t="s">
        <v>165</v>
      </c>
    </row>
    <row r="700" spans="1:31" x14ac:dyDescent="0.3">
      <c r="A700" t="s">
        <v>167</v>
      </c>
      <c r="B700" s="2">
        <v>2795</v>
      </c>
      <c r="C700" s="25" t="s">
        <v>2472</v>
      </c>
      <c r="D700" s="2"/>
      <c r="E700" s="2">
        <v>3527</v>
      </c>
      <c r="F700" s="25" t="s">
        <v>2472</v>
      </c>
      <c r="G700" s="12"/>
      <c r="H700" s="2">
        <v>3498</v>
      </c>
      <c r="I700" s="25" t="s">
        <v>2472</v>
      </c>
      <c r="J700" s="12"/>
      <c r="K700" s="25">
        <v>0.25152057245080495</v>
      </c>
      <c r="L700" s="2">
        <v>13572</v>
      </c>
      <c r="M700" s="25" t="s">
        <v>165</v>
      </c>
      <c r="N700" s="2">
        <v>344.84848484848402</v>
      </c>
      <c r="O700" s="2">
        <v>15452</v>
      </c>
      <c r="P700" s="25" t="s">
        <v>165</v>
      </c>
      <c r="Q700" s="12">
        <v>306.666666666666</v>
      </c>
      <c r="R700" s="2">
        <v>17490</v>
      </c>
      <c r="S700" s="25" t="s">
        <v>165</v>
      </c>
      <c r="T700" s="12">
        <v>321.21212800000001</v>
      </c>
      <c r="U700" s="25">
        <v>0.28868258178603007</v>
      </c>
      <c r="V700" s="2">
        <v>2714013</v>
      </c>
      <c r="W700" s="25" t="s">
        <v>165</v>
      </c>
      <c r="X700" s="2">
        <v>5236</v>
      </c>
      <c r="Y700" s="2">
        <v>2924014</v>
      </c>
      <c r="Z700" s="25" t="s">
        <v>165</v>
      </c>
      <c r="AA700" s="12">
        <v>5246.67</v>
      </c>
      <c r="AB700" s="2">
        <v>3088309</v>
      </c>
      <c r="AC700" s="25" t="s">
        <v>165</v>
      </c>
      <c r="AD700" s="12">
        <v>6100</v>
      </c>
      <c r="AE700" s="25">
        <v>0.13800000000000001</v>
      </c>
    </row>
    <row r="701" spans="1:31" x14ac:dyDescent="0.3">
      <c r="A701" t="s">
        <v>1747</v>
      </c>
      <c r="B701" s="2">
        <v>660</v>
      </c>
      <c r="C701" s="25">
        <v>0.23613595706618962</v>
      </c>
      <c r="D701" s="2"/>
      <c r="E701" s="2">
        <v>844</v>
      </c>
      <c r="F701" s="25">
        <v>0.23929685284944713</v>
      </c>
      <c r="G701" s="12"/>
      <c r="H701" s="2">
        <v>563</v>
      </c>
      <c r="I701" s="25">
        <v>0.16094911377930254</v>
      </c>
      <c r="J701" s="12"/>
      <c r="K701" s="25">
        <v>-0.14696969696969697</v>
      </c>
      <c r="L701" s="2">
        <v>3548</v>
      </c>
      <c r="M701" s="25">
        <v>0.26142057176539935</v>
      </c>
      <c r="N701" s="2">
        <v>249.69696969696901</v>
      </c>
      <c r="O701" s="2">
        <v>3935</v>
      </c>
      <c r="P701" s="25">
        <v>0.25465959099145741</v>
      </c>
      <c r="Q701" s="12">
        <v>243.030303030303</v>
      </c>
      <c r="R701" s="2">
        <v>3293</v>
      </c>
      <c r="S701" s="25">
        <v>0.18827901658090337</v>
      </c>
      <c r="T701" s="12">
        <v>259.39395100000002</v>
      </c>
      <c r="U701" s="25">
        <v>-7.1871476888387825E-2</v>
      </c>
      <c r="V701" s="2">
        <v>483343</v>
      </c>
      <c r="W701" s="25">
        <v>0.17799999999999999</v>
      </c>
      <c r="X701" s="2">
        <v>3331</v>
      </c>
      <c r="Y701" s="2">
        <v>597665</v>
      </c>
      <c r="Z701" s="25">
        <v>0.20399999999999999</v>
      </c>
      <c r="AA701" s="12">
        <v>2989.09</v>
      </c>
      <c r="AB701" s="2">
        <v>432193</v>
      </c>
      <c r="AC701" s="25">
        <v>0.14000000000000001</v>
      </c>
      <c r="AD701" s="12">
        <v>3223.03</v>
      </c>
      <c r="AE701" s="25">
        <v>-0.106</v>
      </c>
    </row>
    <row r="702" spans="1:31" x14ac:dyDescent="0.3">
      <c r="A702" t="s">
        <v>1711</v>
      </c>
      <c r="B702" s="2">
        <v>434</v>
      </c>
      <c r="C702" s="25">
        <v>0.1552772808586762</v>
      </c>
      <c r="D702" s="2"/>
      <c r="E702" s="2">
        <v>339</v>
      </c>
      <c r="F702" s="25">
        <v>9.6115679047349023E-2</v>
      </c>
      <c r="G702" s="12"/>
      <c r="H702" s="2">
        <v>279</v>
      </c>
      <c r="I702" s="25">
        <v>7.9759862778730706E-2</v>
      </c>
      <c r="J702" s="12"/>
      <c r="K702" s="25">
        <v>-0.3571428571428571</v>
      </c>
      <c r="L702" s="2">
        <v>1990</v>
      </c>
      <c r="M702" s="25">
        <v>0.14662540524609491</v>
      </c>
      <c r="N702" s="2">
        <v>218.78787878787799</v>
      </c>
      <c r="O702" s="2">
        <v>1528</v>
      </c>
      <c r="P702" s="25">
        <v>9.8886875485374059E-2</v>
      </c>
      <c r="Q702" s="12">
        <v>156.969696969696</v>
      </c>
      <c r="R702" s="2">
        <v>1336</v>
      </c>
      <c r="S702" s="25">
        <v>7.6386506575185822E-2</v>
      </c>
      <c r="T702" s="12">
        <v>147.878784</v>
      </c>
      <c r="U702" s="25">
        <v>-0.32864321608040203</v>
      </c>
      <c r="V702" s="2">
        <v>218775</v>
      </c>
      <c r="W702" s="25">
        <v>8.1000000000000003E-2</v>
      </c>
      <c r="X702" s="2">
        <v>1998</v>
      </c>
      <c r="Y702" s="2">
        <v>259895</v>
      </c>
      <c r="Z702" s="25">
        <v>8.8999999999999996E-2</v>
      </c>
      <c r="AA702" s="12">
        <v>1985.45</v>
      </c>
      <c r="AB702" s="2">
        <v>182023</v>
      </c>
      <c r="AC702" s="25">
        <v>5.8999999999999997E-2</v>
      </c>
      <c r="AD702" s="12">
        <v>2015.15</v>
      </c>
      <c r="AE702" s="25">
        <v>-0.16800000000000001</v>
      </c>
    </row>
    <row r="703" spans="1:31" x14ac:dyDescent="0.3">
      <c r="A703" t="s">
        <v>1765</v>
      </c>
      <c r="B703" s="2">
        <v>404</v>
      </c>
      <c r="C703" s="25">
        <v>0.14454382826475839</v>
      </c>
      <c r="D703" s="2"/>
      <c r="E703" s="2">
        <v>325</v>
      </c>
      <c r="F703" s="25">
        <v>9.214629997164725E-2</v>
      </c>
      <c r="G703" s="12"/>
      <c r="H703" s="2">
        <v>237</v>
      </c>
      <c r="I703" s="25">
        <v>6.7753001715265868E-2</v>
      </c>
      <c r="J703" s="12"/>
      <c r="K703" s="25">
        <v>-0.4133663366336634</v>
      </c>
      <c r="L703" s="2">
        <v>1799</v>
      </c>
      <c r="M703" s="25">
        <v>0.13255231358679634</v>
      </c>
      <c r="N703" s="2">
        <v>206.666666666666</v>
      </c>
      <c r="O703" s="2">
        <v>1235</v>
      </c>
      <c r="P703" s="25">
        <v>7.9924928811804297E-2</v>
      </c>
      <c r="Q703" s="12">
        <v>138.18181818181799</v>
      </c>
      <c r="R703" s="2">
        <v>1196</v>
      </c>
      <c r="S703" s="25">
        <v>6.838193253287593E-2</v>
      </c>
      <c r="T703" s="12">
        <v>146.060608</v>
      </c>
      <c r="U703" s="25">
        <v>-0.33518621456364645</v>
      </c>
      <c r="V703" s="2">
        <v>190748</v>
      </c>
      <c r="W703" s="25">
        <v>7.0000000000000007E-2</v>
      </c>
      <c r="X703" s="2">
        <v>1858</v>
      </c>
      <c r="Y703" s="2">
        <v>218903</v>
      </c>
      <c r="Z703" s="25">
        <v>7.4999999999999997E-2</v>
      </c>
      <c r="AA703" s="12">
        <v>1792.12</v>
      </c>
      <c r="AB703" s="2">
        <v>141915</v>
      </c>
      <c r="AC703" s="25">
        <v>4.5999999999999999E-2</v>
      </c>
      <c r="AD703" s="12">
        <v>1775.76</v>
      </c>
      <c r="AE703" s="25">
        <v>-0.25600000000000001</v>
      </c>
    </row>
    <row r="704" spans="1:31" x14ac:dyDescent="0.3">
      <c r="A704" t="s">
        <v>1766</v>
      </c>
      <c r="B704" s="2">
        <v>4</v>
      </c>
      <c r="C704" s="25">
        <v>1.4311270125223613E-3</v>
      </c>
      <c r="D704" s="2"/>
      <c r="E704" s="2">
        <v>0</v>
      </c>
      <c r="F704" s="25">
        <v>0</v>
      </c>
      <c r="G704" s="12"/>
      <c r="H704" s="2">
        <v>0</v>
      </c>
      <c r="I704" s="25">
        <v>0</v>
      </c>
      <c r="J704" s="12"/>
      <c r="K704" s="25">
        <v>-1</v>
      </c>
      <c r="L704" s="2">
        <v>127</v>
      </c>
      <c r="M704" s="25">
        <v>9.3575007368110821E-3</v>
      </c>
      <c r="N704" s="2">
        <v>58.787878787878803</v>
      </c>
      <c r="O704" s="2">
        <v>47</v>
      </c>
      <c r="P704" s="25">
        <v>3.0416774527569248E-3</v>
      </c>
      <c r="Q704" s="12">
        <v>17.5757575757575</v>
      </c>
      <c r="R704" s="2">
        <v>80</v>
      </c>
      <c r="S704" s="25">
        <v>4.5740423098913664E-3</v>
      </c>
      <c r="T704" s="12">
        <v>47.878788</v>
      </c>
      <c r="U704" s="25">
        <v>-0.37007874015748032</v>
      </c>
      <c r="V704" s="2">
        <v>22349</v>
      </c>
      <c r="W704" s="25">
        <v>8.0000000000000002E-3</v>
      </c>
      <c r="X704" s="2">
        <v>677</v>
      </c>
      <c r="Y704" s="2">
        <v>20000</v>
      </c>
      <c r="Z704" s="25">
        <v>7.0000000000000001E-3</v>
      </c>
      <c r="AA704" s="12">
        <v>622.41999999999996</v>
      </c>
      <c r="AB704" s="2">
        <v>10875</v>
      </c>
      <c r="AC704" s="25">
        <v>4.0000000000000001E-3</v>
      </c>
      <c r="AD704" s="12">
        <v>449.09</v>
      </c>
      <c r="AE704" s="25">
        <v>-0.51300000000000001</v>
      </c>
    </row>
    <row r="705" spans="1:31" x14ac:dyDescent="0.3">
      <c r="A705" t="s">
        <v>1767</v>
      </c>
      <c r="B705" s="2">
        <v>172</v>
      </c>
      <c r="C705" s="25">
        <v>6.15384615384615E-2</v>
      </c>
      <c r="D705" s="2"/>
      <c r="E705" s="2">
        <v>145</v>
      </c>
      <c r="F705" s="25">
        <v>4.1111426141196485E-2</v>
      </c>
      <c r="G705" s="12"/>
      <c r="H705" s="2">
        <v>72</v>
      </c>
      <c r="I705" s="25">
        <v>2.0583190394511151E-2</v>
      </c>
      <c r="J705" s="12"/>
      <c r="K705" s="25">
        <v>-0.58139534883720922</v>
      </c>
      <c r="L705" s="2">
        <v>935</v>
      </c>
      <c r="M705" s="25">
        <v>6.8891836133215437E-2</v>
      </c>
      <c r="N705" s="2">
        <v>119.39393939393899</v>
      </c>
      <c r="O705" s="2">
        <v>592</v>
      </c>
      <c r="P705" s="25">
        <v>3.8312192596427645E-2</v>
      </c>
      <c r="Q705" s="12">
        <v>89.696969696969703</v>
      </c>
      <c r="R705" s="2">
        <v>564</v>
      </c>
      <c r="S705" s="25">
        <v>3.2246998284734131E-2</v>
      </c>
      <c r="T705" s="12">
        <v>116.36364</v>
      </c>
      <c r="U705" s="25">
        <v>-0.39679144385026738</v>
      </c>
      <c r="V705" s="2">
        <v>84879</v>
      </c>
      <c r="W705" s="25">
        <v>3.1E-2</v>
      </c>
      <c r="X705" s="2">
        <v>1248</v>
      </c>
      <c r="Y705" s="2">
        <v>88447</v>
      </c>
      <c r="Z705" s="25">
        <v>0.03</v>
      </c>
      <c r="AA705" s="12">
        <v>1012.12</v>
      </c>
      <c r="AB705" s="2">
        <v>53636</v>
      </c>
      <c r="AC705" s="25">
        <v>1.7000000000000001E-2</v>
      </c>
      <c r="AD705" s="12">
        <v>1032.73</v>
      </c>
      <c r="AE705" s="25">
        <v>-0.36799999999999999</v>
      </c>
    </row>
    <row r="706" spans="1:31" x14ac:dyDescent="0.3">
      <c r="A706" t="s">
        <v>1768</v>
      </c>
      <c r="B706" s="2">
        <v>228</v>
      </c>
      <c r="C706" s="25">
        <v>8.1574239713774602E-2</v>
      </c>
      <c r="D706" s="2"/>
      <c r="E706" s="2">
        <v>180</v>
      </c>
      <c r="F706" s="25">
        <v>5.1034873830450779E-2</v>
      </c>
      <c r="G706" s="12"/>
      <c r="H706" s="2">
        <v>165</v>
      </c>
      <c r="I706" s="25">
        <v>4.716981132075472E-2</v>
      </c>
      <c r="J706" s="12"/>
      <c r="K706" s="25">
        <v>-0.27631578947368418</v>
      </c>
      <c r="L706" s="2">
        <v>737</v>
      </c>
      <c r="M706" s="25">
        <v>5.430297671676982E-2</v>
      </c>
      <c r="N706" s="2">
        <v>130.30303030303</v>
      </c>
      <c r="O706" s="2">
        <v>596</v>
      </c>
      <c r="P706" s="25">
        <v>3.8571058762619723E-2</v>
      </c>
      <c r="Q706" s="12">
        <v>102.424242424242</v>
      </c>
      <c r="R706" s="2">
        <v>552</v>
      </c>
      <c r="S706" s="25">
        <v>3.1560891938250429E-2</v>
      </c>
      <c r="T706" s="12">
        <v>107.878784</v>
      </c>
      <c r="U706" s="25">
        <v>-0.25101763907734059</v>
      </c>
      <c r="V706" s="2">
        <v>83520</v>
      </c>
      <c r="W706" s="25">
        <v>3.1E-2</v>
      </c>
      <c r="X706" s="2">
        <v>1202</v>
      </c>
      <c r="Y706" s="2">
        <v>110456</v>
      </c>
      <c r="Z706" s="25">
        <v>3.7999999999999999E-2</v>
      </c>
      <c r="AA706" s="12">
        <v>1503.64</v>
      </c>
      <c r="AB706" s="2">
        <v>77404</v>
      </c>
      <c r="AC706" s="25">
        <v>2.5000000000000001E-2</v>
      </c>
      <c r="AD706" s="12">
        <v>1413.33</v>
      </c>
      <c r="AE706" s="25">
        <v>-7.2999999999999995E-2</v>
      </c>
    </row>
    <row r="707" spans="1:31" x14ac:dyDescent="0.3">
      <c r="A707" t="s">
        <v>1769</v>
      </c>
      <c r="B707" s="2">
        <v>30</v>
      </c>
      <c r="C707" s="25">
        <v>1.0733452593917709E-2</v>
      </c>
      <c r="D707" s="2"/>
      <c r="E707" s="2">
        <v>14</v>
      </c>
      <c r="F707" s="25">
        <v>3.9693790757017273E-3</v>
      </c>
      <c r="G707" s="12"/>
      <c r="H707" s="2">
        <v>42</v>
      </c>
      <c r="I707" s="25">
        <v>1.2006861063464836E-2</v>
      </c>
      <c r="J707" s="12"/>
      <c r="K707" s="25">
        <v>0.39999999999999991</v>
      </c>
      <c r="L707" s="2">
        <v>191</v>
      </c>
      <c r="M707" s="25">
        <v>1.4073091659298556E-2</v>
      </c>
      <c r="N707" s="2">
        <v>67.272727272727195</v>
      </c>
      <c r="O707" s="2">
        <v>293</v>
      </c>
      <c r="P707" s="25">
        <v>1.8961946673569763E-2</v>
      </c>
      <c r="Q707" s="12">
        <v>80.606060606060595</v>
      </c>
      <c r="R707" s="2">
        <v>140</v>
      </c>
      <c r="S707" s="25">
        <v>8.0045740423098921E-3</v>
      </c>
      <c r="T707" s="12">
        <v>54.5454559</v>
      </c>
      <c r="U707" s="25">
        <v>-0.26701570680628273</v>
      </c>
      <c r="V707" s="2">
        <v>28027</v>
      </c>
      <c r="W707" s="25">
        <v>0.01</v>
      </c>
      <c r="X707" s="2">
        <v>768</v>
      </c>
      <c r="Y707" s="2">
        <v>40992</v>
      </c>
      <c r="Z707" s="25">
        <v>1.4E-2</v>
      </c>
      <c r="AA707" s="12">
        <v>985.45</v>
      </c>
      <c r="AB707" s="2">
        <v>40108</v>
      </c>
      <c r="AC707" s="25">
        <v>1.2999999999999999E-2</v>
      </c>
      <c r="AD707" s="12">
        <v>1016.36</v>
      </c>
      <c r="AE707" s="25">
        <v>0.43099999999999999</v>
      </c>
    </row>
    <row r="708" spans="1:31" x14ac:dyDescent="0.3">
      <c r="A708" t="s">
        <v>1712</v>
      </c>
      <c r="B708" s="2">
        <v>226</v>
      </c>
      <c r="C708" s="25">
        <v>8.0858676207513414E-2</v>
      </c>
      <c r="D708" s="2"/>
      <c r="E708" s="2">
        <v>505</v>
      </c>
      <c r="F708" s="25">
        <v>0.14318117380209811</v>
      </c>
      <c r="G708" s="12"/>
      <c r="H708" s="2">
        <v>284</v>
      </c>
      <c r="I708" s="25">
        <v>8.1189251000571755E-2</v>
      </c>
      <c r="J708" s="12"/>
      <c r="K708" s="25">
        <v>0.25663716814159288</v>
      </c>
      <c r="L708" s="2">
        <v>1558</v>
      </c>
      <c r="M708" s="25">
        <v>0.11479516651930445</v>
      </c>
      <c r="N708" s="2">
        <v>158.18181818181799</v>
      </c>
      <c r="O708" s="2">
        <v>2407</v>
      </c>
      <c r="P708" s="25">
        <v>0.15577271550608335</v>
      </c>
      <c r="Q708" s="12">
        <v>201.81818181818099</v>
      </c>
      <c r="R708" s="2">
        <v>1957</v>
      </c>
      <c r="S708" s="25">
        <v>0.11189251000571755</v>
      </c>
      <c r="T708" s="12">
        <v>226.060608</v>
      </c>
      <c r="U708" s="25">
        <v>0.25609756097560976</v>
      </c>
      <c r="V708" s="2">
        <v>264568</v>
      </c>
      <c r="W708" s="25">
        <v>9.7000000000000003E-2</v>
      </c>
      <c r="X708" s="2">
        <v>2407</v>
      </c>
      <c r="Y708" s="2">
        <v>337770</v>
      </c>
      <c r="Z708" s="25">
        <v>0.11600000000000001</v>
      </c>
      <c r="AA708" s="12">
        <v>2435.7600000000002</v>
      </c>
      <c r="AB708" s="2">
        <v>250170</v>
      </c>
      <c r="AC708" s="25">
        <v>8.1000000000000003E-2</v>
      </c>
      <c r="AD708" s="12">
        <v>2878.79</v>
      </c>
      <c r="AE708" s="25">
        <v>-5.3999999999999999E-2</v>
      </c>
    </row>
    <row r="709" spans="1:31" x14ac:dyDescent="0.3">
      <c r="A709" t="s">
        <v>1713</v>
      </c>
      <c r="B709" s="2">
        <v>71</v>
      </c>
      <c r="C709" s="25">
        <v>2.5402504472271915E-2</v>
      </c>
      <c r="D709" s="2"/>
      <c r="E709" s="2">
        <v>64</v>
      </c>
      <c r="F709" s="25">
        <v>1.814573291749362E-2</v>
      </c>
      <c r="G709" s="12"/>
      <c r="H709" s="2">
        <v>24</v>
      </c>
      <c r="I709" s="25">
        <v>6.8610634648370496E-3</v>
      </c>
      <c r="J709" s="12"/>
      <c r="K709" s="25">
        <v>-0.6619718309859155</v>
      </c>
      <c r="L709" s="2">
        <v>441</v>
      </c>
      <c r="M709" s="25">
        <v>3.249336870026525E-2</v>
      </c>
      <c r="N709" s="2">
        <v>114.54545454545401</v>
      </c>
      <c r="O709" s="2">
        <v>370</v>
      </c>
      <c r="P709" s="25">
        <v>2.3945120372767279E-2</v>
      </c>
      <c r="Q709" s="12">
        <v>111.515151515151</v>
      </c>
      <c r="R709" s="2">
        <v>408</v>
      </c>
      <c r="S709" s="25">
        <v>2.3327615780445968E-2</v>
      </c>
      <c r="T709" s="12">
        <v>115.151512</v>
      </c>
      <c r="U709" s="25">
        <v>-7.4829931972789115E-2</v>
      </c>
      <c r="V709" s="2">
        <v>53364</v>
      </c>
      <c r="W709" s="25">
        <v>0.02</v>
      </c>
      <c r="X709" s="2">
        <v>1055</v>
      </c>
      <c r="Y709" s="2">
        <v>71085</v>
      </c>
      <c r="Z709" s="25">
        <v>2.4E-2</v>
      </c>
      <c r="AA709" s="12">
        <v>1159.3900000000001</v>
      </c>
      <c r="AB709" s="2">
        <v>48270</v>
      </c>
      <c r="AC709" s="25">
        <v>1.6E-2</v>
      </c>
      <c r="AD709" s="12">
        <v>1037.58</v>
      </c>
      <c r="AE709" s="25">
        <v>-9.5000000000000001E-2</v>
      </c>
    </row>
    <row r="710" spans="1:31" x14ac:dyDescent="0.3">
      <c r="A710" t="s">
        <v>1770</v>
      </c>
      <c r="B710" s="2">
        <v>53</v>
      </c>
      <c r="C710" s="25">
        <v>1.8962432915921288E-2</v>
      </c>
      <c r="D710" s="2"/>
      <c r="E710" s="2">
        <v>64</v>
      </c>
      <c r="F710" s="25">
        <v>1.8145732917493603E-2</v>
      </c>
      <c r="G710" s="12"/>
      <c r="H710" s="2">
        <v>24</v>
      </c>
      <c r="I710" s="25">
        <v>6.8610634648370496E-3</v>
      </c>
      <c r="J710" s="12"/>
      <c r="K710" s="25">
        <v>-0.54716981132075471</v>
      </c>
      <c r="L710" s="2">
        <v>412</v>
      </c>
      <c r="M710" s="25">
        <v>3.0356616563513114E-2</v>
      </c>
      <c r="N710" s="2">
        <v>113.333333333333</v>
      </c>
      <c r="O710" s="2">
        <v>266</v>
      </c>
      <c r="P710" s="25">
        <v>1.7214600051773232E-2</v>
      </c>
      <c r="Q710" s="12">
        <v>86.6666666666666</v>
      </c>
      <c r="R710" s="2">
        <v>382</v>
      </c>
      <c r="S710" s="25">
        <v>2.1841052029731276E-2</v>
      </c>
      <c r="T710" s="12">
        <v>115.757576</v>
      </c>
      <c r="U710" s="25">
        <v>-7.281553398058252E-2</v>
      </c>
      <c r="V710" s="2">
        <v>45896</v>
      </c>
      <c r="W710" s="25">
        <v>1.7000000000000001E-2</v>
      </c>
      <c r="X710" s="2">
        <v>950</v>
      </c>
      <c r="Y710" s="2">
        <v>59971</v>
      </c>
      <c r="Z710" s="25">
        <v>2.1000000000000001E-2</v>
      </c>
      <c r="AA710" s="12">
        <v>1056.3599999999999</v>
      </c>
      <c r="AB710" s="2">
        <v>38538</v>
      </c>
      <c r="AC710" s="25">
        <v>1.2E-2</v>
      </c>
      <c r="AD710" s="12">
        <v>926.06</v>
      </c>
      <c r="AE710" s="25">
        <v>-0.16</v>
      </c>
    </row>
    <row r="711" spans="1:31" x14ac:dyDescent="0.3">
      <c r="A711" t="s">
        <v>1771</v>
      </c>
      <c r="B711" s="2">
        <v>38</v>
      </c>
      <c r="C711" s="25">
        <v>1.3595706618962432E-2</v>
      </c>
      <c r="D711" s="2"/>
      <c r="E711" s="2">
        <v>8</v>
      </c>
      <c r="F711" s="25" t="s">
        <v>2472</v>
      </c>
      <c r="G711" s="12"/>
      <c r="H711" s="2">
        <v>0</v>
      </c>
      <c r="I711" s="25">
        <v>0</v>
      </c>
      <c r="J711" s="12"/>
      <c r="K711" s="25">
        <v>-1</v>
      </c>
      <c r="L711" s="2">
        <v>144</v>
      </c>
      <c r="M711" s="25">
        <v>1.0610079575596816E-2</v>
      </c>
      <c r="N711" s="2">
        <v>60</v>
      </c>
      <c r="O711" s="2">
        <v>8</v>
      </c>
      <c r="P711" s="25">
        <v>5.1773233238415744E-4</v>
      </c>
      <c r="Q711" s="12">
        <v>7.8787878787878798</v>
      </c>
      <c r="R711" s="2">
        <v>129</v>
      </c>
      <c r="S711" s="25">
        <v>7.3756432246998285E-3</v>
      </c>
      <c r="T711" s="12">
        <v>75.757576</v>
      </c>
      <c r="U711" s="25">
        <v>-0.10416666666666667</v>
      </c>
      <c r="V711" s="2">
        <v>10368</v>
      </c>
      <c r="W711" s="25">
        <v>4.0000000000000001E-3</v>
      </c>
      <c r="X711" s="2">
        <v>423</v>
      </c>
      <c r="Y711" s="2">
        <v>11900</v>
      </c>
      <c r="Z711" s="25">
        <v>4.0000000000000001E-3</v>
      </c>
      <c r="AA711" s="12">
        <v>517.58000000000004</v>
      </c>
      <c r="AB711" s="2">
        <v>5655</v>
      </c>
      <c r="AC711" s="25">
        <v>2E-3</v>
      </c>
      <c r="AD711" s="12">
        <v>346.67</v>
      </c>
      <c r="AE711" s="25">
        <v>-0.45500000000000002</v>
      </c>
    </row>
    <row r="712" spans="1:31" x14ac:dyDescent="0.3">
      <c r="A712" t="s">
        <v>1772</v>
      </c>
      <c r="B712" s="2">
        <v>2</v>
      </c>
      <c r="C712" s="25">
        <v>7.1556350626118066E-4</v>
      </c>
      <c r="D712" s="2"/>
      <c r="E712" s="2">
        <v>0</v>
      </c>
      <c r="F712" s="25">
        <v>0</v>
      </c>
      <c r="G712" s="12"/>
      <c r="H712" s="2">
        <v>16</v>
      </c>
      <c r="I712" s="25">
        <v>4.574042309891369E-3</v>
      </c>
      <c r="J712" s="12"/>
      <c r="K712" s="25">
        <v>7</v>
      </c>
      <c r="L712" s="2">
        <v>173</v>
      </c>
      <c r="M712" s="25">
        <v>1.2746831712348954E-2</v>
      </c>
      <c r="N712" s="2">
        <v>84.848484848484802</v>
      </c>
      <c r="O712" s="2">
        <v>103</v>
      </c>
      <c r="P712" s="25">
        <v>6.6658037794460265E-3</v>
      </c>
      <c r="Q712" s="12">
        <v>44.2424242424242</v>
      </c>
      <c r="R712" s="2">
        <v>145</v>
      </c>
      <c r="S712" s="25">
        <v>8.2904516866781023E-3</v>
      </c>
      <c r="T712" s="12">
        <v>75.757576</v>
      </c>
      <c r="U712" s="25">
        <v>-0.16184971098265896</v>
      </c>
      <c r="V712" s="2">
        <v>17523</v>
      </c>
      <c r="W712" s="25">
        <v>6.0000000000000001E-3</v>
      </c>
      <c r="X712" s="2">
        <v>634</v>
      </c>
      <c r="Y712" s="2">
        <v>20862</v>
      </c>
      <c r="Z712" s="25">
        <v>7.0000000000000001E-3</v>
      </c>
      <c r="AA712" s="12">
        <v>695.76</v>
      </c>
      <c r="AB712" s="2">
        <v>12799</v>
      </c>
      <c r="AC712" s="25">
        <v>4.0000000000000001E-3</v>
      </c>
      <c r="AD712" s="12">
        <v>555.76</v>
      </c>
      <c r="AE712" s="25">
        <v>-0.27</v>
      </c>
    </row>
    <row r="713" spans="1:31" x14ac:dyDescent="0.3">
      <c r="A713" t="s">
        <v>1773</v>
      </c>
      <c r="B713" s="2">
        <v>13</v>
      </c>
      <c r="C713" s="25">
        <v>4.6511627906976744E-3</v>
      </c>
      <c r="D713" s="2"/>
      <c r="E713" s="2">
        <v>56</v>
      </c>
      <c r="F713" s="25">
        <v>1.5877516302806927E-2</v>
      </c>
      <c r="G713" s="12"/>
      <c r="H713" s="2">
        <v>8</v>
      </c>
      <c r="I713" s="25">
        <v>2.2870211549456832E-3</v>
      </c>
      <c r="J713" s="12"/>
      <c r="K713" s="25">
        <v>-0.38461538461538458</v>
      </c>
      <c r="L713" s="2">
        <v>95</v>
      </c>
      <c r="M713" s="25">
        <v>6.9997052755673443E-3</v>
      </c>
      <c r="N713" s="2">
        <v>44.2424242424242</v>
      </c>
      <c r="O713" s="2">
        <v>155</v>
      </c>
      <c r="P713" s="25">
        <v>1.003106393994305E-2</v>
      </c>
      <c r="Q713" s="12">
        <v>66.6666666666666</v>
      </c>
      <c r="R713" s="2">
        <v>108</v>
      </c>
      <c r="S713" s="25">
        <v>6.1749571183533445E-3</v>
      </c>
      <c r="T713" s="12">
        <v>51.515152</v>
      </c>
      <c r="U713" s="25">
        <v>0.1368421052631579</v>
      </c>
      <c r="V713" s="2">
        <v>18005</v>
      </c>
      <c r="W713" s="25">
        <v>7.0000000000000001E-3</v>
      </c>
      <c r="X713" s="2">
        <v>590</v>
      </c>
      <c r="Y713" s="2">
        <v>27209</v>
      </c>
      <c r="Z713" s="25">
        <v>8.9999999999999993E-3</v>
      </c>
      <c r="AA713" s="12">
        <v>680.61</v>
      </c>
      <c r="AB713" s="2">
        <v>20084</v>
      </c>
      <c r="AC713" s="25">
        <v>7.0000000000000001E-3</v>
      </c>
      <c r="AD713" s="12">
        <v>683.64</v>
      </c>
      <c r="AE713" s="25">
        <v>0.115</v>
      </c>
    </row>
    <row r="714" spans="1:31" x14ac:dyDescent="0.3">
      <c r="A714" t="s">
        <v>1774</v>
      </c>
      <c r="B714" s="2">
        <v>18</v>
      </c>
      <c r="C714" s="25">
        <v>6.4400715563506265E-3</v>
      </c>
      <c r="D714" s="2"/>
      <c r="E714" s="2">
        <v>0</v>
      </c>
      <c r="F714" s="25">
        <v>0</v>
      </c>
      <c r="G714" s="12"/>
      <c r="H714" s="2">
        <v>0</v>
      </c>
      <c r="I714" s="25">
        <v>0</v>
      </c>
      <c r="J714" s="12"/>
      <c r="K714" s="25">
        <v>-1</v>
      </c>
      <c r="L714" s="2">
        <v>29</v>
      </c>
      <c r="M714" s="25">
        <v>2.136752136752137E-3</v>
      </c>
      <c r="N714" s="2">
        <v>16.363636363636299</v>
      </c>
      <c r="O714" s="2">
        <v>104</v>
      </c>
      <c r="P714" s="25">
        <v>6.7305203209940458E-3</v>
      </c>
      <c r="Q714" s="12">
        <v>64.848484848484802</v>
      </c>
      <c r="R714" s="2">
        <v>26</v>
      </c>
      <c r="S714" s="25">
        <v>1.4865637507146942E-3</v>
      </c>
      <c r="T714" s="12">
        <v>18.181818</v>
      </c>
      <c r="U714" s="25">
        <v>-0.10344827586206896</v>
      </c>
      <c r="V714" s="2">
        <v>7468</v>
      </c>
      <c r="W714" s="25">
        <v>3.0000000000000001E-3</v>
      </c>
      <c r="X714" s="2">
        <v>432</v>
      </c>
      <c r="Y714" s="2">
        <v>11114</v>
      </c>
      <c r="Z714" s="25">
        <v>4.0000000000000001E-3</v>
      </c>
      <c r="AA714" s="12">
        <v>486.06</v>
      </c>
      <c r="AB714" s="2">
        <v>9732</v>
      </c>
      <c r="AC714" s="25">
        <v>3.0000000000000001E-3</v>
      </c>
      <c r="AD714" s="12">
        <v>475.76</v>
      </c>
      <c r="AE714" s="25">
        <v>0.30299999999999999</v>
      </c>
    </row>
    <row r="715" spans="1:31" x14ac:dyDescent="0.3">
      <c r="A715" t="s">
        <v>1714</v>
      </c>
      <c r="B715" s="2">
        <v>155</v>
      </c>
      <c r="C715" s="25">
        <v>5.5456171735241505E-2</v>
      </c>
      <c r="D715" s="2"/>
      <c r="E715" s="2">
        <v>441</v>
      </c>
      <c r="F715" s="25">
        <v>0.12503544088460447</v>
      </c>
      <c r="G715" s="12"/>
      <c r="H715" s="2">
        <v>260</v>
      </c>
      <c r="I715" s="25">
        <v>7.432818753573471E-2</v>
      </c>
      <c r="J715" s="12"/>
      <c r="K715" s="25">
        <v>0.67741935483870974</v>
      </c>
      <c r="L715" s="2">
        <v>1117</v>
      </c>
      <c r="M715" s="25">
        <v>8.2301797819039194E-2</v>
      </c>
      <c r="N715" s="2">
        <v>140</v>
      </c>
      <c r="O715" s="2">
        <v>2037</v>
      </c>
      <c r="P715" s="25">
        <v>0.13182759513331607</v>
      </c>
      <c r="Q715" s="12">
        <v>171.51515151515099</v>
      </c>
      <c r="R715" s="2">
        <v>1549</v>
      </c>
      <c r="S715" s="25">
        <v>8.8564894225271584E-2</v>
      </c>
      <c r="T715" s="12">
        <v>195.75756799999999</v>
      </c>
      <c r="U715" s="25">
        <v>0.38675022381378693</v>
      </c>
      <c r="V715" s="2">
        <v>211204</v>
      </c>
      <c r="W715" s="25">
        <v>7.8E-2</v>
      </c>
      <c r="X715" s="2">
        <v>1974</v>
      </c>
      <c r="Y715" s="2">
        <v>266685</v>
      </c>
      <c r="Z715" s="25">
        <v>9.0999999999999998E-2</v>
      </c>
      <c r="AA715" s="12">
        <v>2001.82</v>
      </c>
      <c r="AB715" s="2">
        <v>201900</v>
      </c>
      <c r="AC715" s="25">
        <v>6.5000000000000002E-2</v>
      </c>
      <c r="AD715" s="12">
        <v>2618.1799999999998</v>
      </c>
      <c r="AE715" s="25">
        <v>-4.3999999999999997E-2</v>
      </c>
    </row>
    <row r="716" spans="1:31" x14ac:dyDescent="0.3">
      <c r="A716" t="s">
        <v>1770</v>
      </c>
      <c r="B716" s="2">
        <v>147</v>
      </c>
      <c r="C716" s="25">
        <v>5.2593917710196815E-2</v>
      </c>
      <c r="D716" s="2"/>
      <c r="E716" s="2">
        <v>373</v>
      </c>
      <c r="F716" s="25">
        <v>0.10575559965976757</v>
      </c>
      <c r="G716" s="12"/>
      <c r="H716" s="2">
        <v>248</v>
      </c>
      <c r="I716" s="25">
        <v>7.0897655803316181E-2</v>
      </c>
      <c r="J716" s="12"/>
      <c r="K716" s="25">
        <v>0.68707482993197289</v>
      </c>
      <c r="L716" s="2">
        <v>1049</v>
      </c>
      <c r="M716" s="25">
        <v>7.7291482463896263E-2</v>
      </c>
      <c r="N716" s="2">
        <v>138.18181818181799</v>
      </c>
      <c r="O716" s="2">
        <v>1870</v>
      </c>
      <c r="P716" s="25">
        <v>0.12101993269479679</v>
      </c>
      <c r="Q716" s="12">
        <v>169.09090909090901</v>
      </c>
      <c r="R716" s="2">
        <v>1370</v>
      </c>
      <c r="S716" s="25">
        <v>7.8330474556889657E-2</v>
      </c>
      <c r="T716" s="12">
        <v>189.090912</v>
      </c>
      <c r="U716" s="25">
        <v>0.30600571973307911</v>
      </c>
      <c r="V716" s="2">
        <v>194814</v>
      </c>
      <c r="W716" s="25">
        <v>7.1999999999999995E-2</v>
      </c>
      <c r="X716" s="2">
        <v>1875</v>
      </c>
      <c r="Y716" s="2">
        <v>238864</v>
      </c>
      <c r="Z716" s="25">
        <v>8.2000000000000003E-2</v>
      </c>
      <c r="AA716" s="12">
        <v>1990.91</v>
      </c>
      <c r="AB716" s="2">
        <v>177902</v>
      </c>
      <c r="AC716" s="25">
        <v>5.8000000000000003E-2</v>
      </c>
      <c r="AD716" s="12">
        <v>2376.9699999999998</v>
      </c>
      <c r="AE716" s="25">
        <v>-8.6999999999999994E-2</v>
      </c>
    </row>
    <row r="717" spans="1:31" x14ac:dyDescent="0.3">
      <c r="A717" t="s">
        <v>1771</v>
      </c>
      <c r="B717" s="2">
        <v>24</v>
      </c>
      <c r="C717" s="25">
        <v>8.5867620751341675E-3</v>
      </c>
      <c r="D717" s="2"/>
      <c r="E717" s="2">
        <v>115</v>
      </c>
      <c r="F717" s="25">
        <v>3.2605613836121351E-2</v>
      </c>
      <c r="G717" s="12"/>
      <c r="H717" s="2">
        <v>6</v>
      </c>
      <c r="I717" s="25">
        <v>1.7152658662092624E-3</v>
      </c>
      <c r="J717" s="12"/>
      <c r="K717" s="25">
        <v>-0.75</v>
      </c>
      <c r="L717" s="2">
        <v>180</v>
      </c>
      <c r="M717" s="25">
        <v>1.3262599469496022E-2</v>
      </c>
      <c r="N717" s="2">
        <v>63.030303030303003</v>
      </c>
      <c r="O717" s="2">
        <v>352</v>
      </c>
      <c r="P717" s="25">
        <v>2.2780222624902924E-2</v>
      </c>
      <c r="Q717" s="12">
        <v>89.090909090909093</v>
      </c>
      <c r="R717" s="2">
        <v>377</v>
      </c>
      <c r="S717" s="25">
        <v>2.1555174385363064E-2</v>
      </c>
      <c r="T717" s="12">
        <v>133.33332799999999</v>
      </c>
      <c r="U717" s="25">
        <v>1.0944444444444446</v>
      </c>
      <c r="V717" s="2">
        <v>30265</v>
      </c>
      <c r="W717" s="25">
        <v>1.0999999999999999E-2</v>
      </c>
      <c r="X717" s="2">
        <v>779</v>
      </c>
      <c r="Y717" s="2">
        <v>33072</v>
      </c>
      <c r="Z717" s="25">
        <v>1.0999999999999999E-2</v>
      </c>
      <c r="AA717" s="12">
        <v>752.73</v>
      </c>
      <c r="AB717" s="2">
        <v>21839</v>
      </c>
      <c r="AC717" s="25">
        <v>7.0000000000000001E-3</v>
      </c>
      <c r="AD717" s="12">
        <v>731.52</v>
      </c>
      <c r="AE717" s="25">
        <v>-0.27800000000000002</v>
      </c>
    </row>
    <row r="718" spans="1:31" x14ac:dyDescent="0.3">
      <c r="A718" t="s">
        <v>1772</v>
      </c>
      <c r="B718" s="2">
        <v>31</v>
      </c>
      <c r="C718" s="25">
        <v>1.10912343470483E-2</v>
      </c>
      <c r="D718" s="2"/>
      <c r="E718" s="2">
        <v>96</v>
      </c>
      <c r="F718" s="25">
        <v>2.7218599376240431E-2</v>
      </c>
      <c r="G718" s="12"/>
      <c r="H718" s="2">
        <v>107</v>
      </c>
      <c r="I718" s="25">
        <v>3.0588907947398512E-2</v>
      </c>
      <c r="J718" s="12"/>
      <c r="K718" s="25">
        <v>2.4516129032258065</v>
      </c>
      <c r="L718" s="2">
        <v>392</v>
      </c>
      <c r="M718" s="25">
        <v>2.8882994400235781E-2</v>
      </c>
      <c r="N718" s="2">
        <v>78.787878787878796</v>
      </c>
      <c r="O718" s="2">
        <v>726</v>
      </c>
      <c r="P718" s="25">
        <v>4.6984209163862284E-2</v>
      </c>
      <c r="Q718" s="12">
        <v>119.39393939393899</v>
      </c>
      <c r="R718" s="2">
        <v>446</v>
      </c>
      <c r="S718" s="25">
        <v>2.5500285877644368E-2</v>
      </c>
      <c r="T718" s="12">
        <v>89.090909999999994</v>
      </c>
      <c r="U718" s="25">
        <v>0.13775510204081631</v>
      </c>
      <c r="V718" s="2">
        <v>68681</v>
      </c>
      <c r="W718" s="25">
        <v>2.5000000000000001E-2</v>
      </c>
      <c r="X718" s="2">
        <v>1253</v>
      </c>
      <c r="Y718" s="2">
        <v>81925</v>
      </c>
      <c r="Z718" s="25">
        <v>2.8000000000000001E-2</v>
      </c>
      <c r="AA718" s="12">
        <v>1124.24</v>
      </c>
      <c r="AB718" s="2">
        <v>59483</v>
      </c>
      <c r="AC718" s="25">
        <v>1.9E-2</v>
      </c>
      <c r="AD718" s="12">
        <v>1161.21</v>
      </c>
      <c r="AE718" s="25">
        <v>-0.13400000000000001</v>
      </c>
    </row>
    <row r="719" spans="1:31" x14ac:dyDescent="0.3">
      <c r="A719" t="s">
        <v>1773</v>
      </c>
      <c r="B719" s="2">
        <v>92</v>
      </c>
      <c r="C719" s="25">
        <v>3.2915921288014315E-2</v>
      </c>
      <c r="D719" s="2"/>
      <c r="E719" s="2">
        <v>162</v>
      </c>
      <c r="F719" s="25">
        <v>4.59313864474057E-2</v>
      </c>
      <c r="G719" s="12"/>
      <c r="H719" s="2">
        <v>135</v>
      </c>
      <c r="I719" s="25">
        <v>3.8593481989708404E-2</v>
      </c>
      <c r="J719" s="12"/>
      <c r="K719" s="25">
        <v>0.46739130434782616</v>
      </c>
      <c r="L719" s="2">
        <v>477</v>
      </c>
      <c r="M719" s="25">
        <v>3.5145888594164454E-2</v>
      </c>
      <c r="N719" s="2">
        <v>102.424242424242</v>
      </c>
      <c r="O719" s="2">
        <v>792</v>
      </c>
      <c r="P719" s="25">
        <v>5.1255500906031579E-2</v>
      </c>
      <c r="Q719" s="12">
        <v>115.151515151515</v>
      </c>
      <c r="R719" s="2">
        <v>547</v>
      </c>
      <c r="S719" s="25">
        <v>3.1275014293882221E-2</v>
      </c>
      <c r="T719" s="12">
        <v>92.727270000000004</v>
      </c>
      <c r="U719" s="25">
        <v>0.14675052410901468</v>
      </c>
      <c r="V719" s="2">
        <v>95868</v>
      </c>
      <c r="W719" s="25">
        <v>3.5000000000000003E-2</v>
      </c>
      <c r="X719" s="2">
        <v>1526</v>
      </c>
      <c r="Y719" s="2">
        <v>123867</v>
      </c>
      <c r="Z719" s="25">
        <v>4.2000000000000003E-2</v>
      </c>
      <c r="AA719" s="12">
        <v>1373.94</v>
      </c>
      <c r="AB719" s="2">
        <v>96580</v>
      </c>
      <c r="AC719" s="25">
        <v>3.1E-2</v>
      </c>
      <c r="AD719" s="12">
        <v>1724.24</v>
      </c>
      <c r="AE719" s="25">
        <v>7.0000000000000001E-3</v>
      </c>
    </row>
    <row r="720" spans="1:31" x14ac:dyDescent="0.3">
      <c r="A720" t="s">
        <v>1774</v>
      </c>
      <c r="B720" s="2">
        <v>8</v>
      </c>
      <c r="C720" s="25">
        <v>2.8622540250447226E-3</v>
      </c>
      <c r="D720" s="2"/>
      <c r="E720" s="2">
        <v>68</v>
      </c>
      <c r="F720" s="25">
        <v>1.9279841224836971E-2</v>
      </c>
      <c r="G720" s="12"/>
      <c r="H720" s="2">
        <v>12</v>
      </c>
      <c r="I720" s="25">
        <v>3.4305317324185248E-3</v>
      </c>
      <c r="J720" s="12"/>
      <c r="K720" s="25">
        <v>0.5</v>
      </c>
      <c r="L720" s="2">
        <v>68</v>
      </c>
      <c r="M720" s="25">
        <v>5.0103153551429415E-3</v>
      </c>
      <c r="N720" s="2">
        <v>26.060606060605998</v>
      </c>
      <c r="O720" s="2">
        <v>167</v>
      </c>
      <c r="P720" s="25">
        <v>1.0807662438519286E-2</v>
      </c>
      <c r="Q720" s="12">
        <v>58.787878787878803</v>
      </c>
      <c r="R720" s="2">
        <v>179</v>
      </c>
      <c r="S720" s="25">
        <v>1.0234419668381933E-2</v>
      </c>
      <c r="T720" s="12">
        <v>67.272729999999996</v>
      </c>
      <c r="U720" s="25">
        <v>1.6323529411764706</v>
      </c>
      <c r="V720" s="2">
        <v>16390</v>
      </c>
      <c r="W720" s="25">
        <v>6.0000000000000001E-3</v>
      </c>
      <c r="X720" s="2">
        <v>593</v>
      </c>
      <c r="Y720" s="2">
        <v>27821</v>
      </c>
      <c r="Z720" s="25">
        <v>0.01</v>
      </c>
      <c r="AA720" s="12">
        <v>663.64</v>
      </c>
      <c r="AB720" s="2">
        <v>23998</v>
      </c>
      <c r="AC720" s="25">
        <v>8.0000000000000002E-3</v>
      </c>
      <c r="AD720" s="12">
        <v>786.06</v>
      </c>
      <c r="AE720" s="25">
        <v>0.46400000000000002</v>
      </c>
    </row>
    <row r="721" spans="1:31" x14ac:dyDescent="0.3">
      <c r="A721" t="s">
        <v>1763</v>
      </c>
      <c r="B721" s="2">
        <v>2135</v>
      </c>
      <c r="C721" s="25">
        <v>0.76386404293381038</v>
      </c>
      <c r="D721" s="2"/>
      <c r="E721" s="2">
        <v>2683</v>
      </c>
      <c r="F721" s="25">
        <v>0.76070314715055287</v>
      </c>
      <c r="G721" s="12"/>
      <c r="H721" s="2">
        <v>2935</v>
      </c>
      <c r="I721" s="25">
        <v>0.83905088622069757</v>
      </c>
      <c r="J721" s="12"/>
      <c r="K721" s="25">
        <v>0.37470725995316156</v>
      </c>
      <c r="L721" s="2">
        <v>10024</v>
      </c>
      <c r="M721" s="25">
        <v>0.73857942823460065</v>
      </c>
      <c r="N721" s="2">
        <v>306.666666666666</v>
      </c>
      <c r="O721" s="2">
        <v>11517</v>
      </c>
      <c r="P721" s="25">
        <v>0.74534040900854259</v>
      </c>
      <c r="Q721" s="12">
        <v>302.42424242424198</v>
      </c>
      <c r="R721" s="2">
        <v>14197</v>
      </c>
      <c r="S721" s="25">
        <v>0.8117209834190966</v>
      </c>
      <c r="T721" s="12">
        <v>361.81817599999999</v>
      </c>
      <c r="U721" s="25">
        <v>0.41630087789305664</v>
      </c>
      <c r="V721" s="2">
        <v>2230670</v>
      </c>
      <c r="W721" s="25">
        <v>0.82199999999999995</v>
      </c>
      <c r="X721" s="2">
        <v>5573</v>
      </c>
      <c r="Y721" s="2">
        <v>2326349</v>
      </c>
      <c r="Z721" s="25">
        <v>0.79600000000000004</v>
      </c>
      <c r="AA721" s="12">
        <v>6109.7</v>
      </c>
      <c r="AB721" s="2">
        <v>2656116</v>
      </c>
      <c r="AC721" s="25">
        <v>0.86</v>
      </c>
      <c r="AD721" s="12">
        <v>6872.73</v>
      </c>
      <c r="AE721" s="25">
        <v>0.191</v>
      </c>
    </row>
    <row r="722" spans="1:31" x14ac:dyDescent="0.3">
      <c r="A722" t="s">
        <v>1711</v>
      </c>
      <c r="B722" s="2">
        <v>1734</v>
      </c>
      <c r="C722" s="25">
        <v>0.62039355992844325</v>
      </c>
      <c r="D722" s="2"/>
      <c r="E722" s="2">
        <v>2034</v>
      </c>
      <c r="F722" s="25">
        <v>0.57669407428409414</v>
      </c>
      <c r="G722" s="12"/>
      <c r="H722" s="2">
        <v>2281</v>
      </c>
      <c r="I722" s="25">
        <v>0.65208690680388792</v>
      </c>
      <c r="J722" s="12"/>
      <c r="K722" s="25">
        <v>0.31545559400230672</v>
      </c>
      <c r="L722" s="2">
        <v>7487</v>
      </c>
      <c r="M722" s="25">
        <v>0.55165045682287062</v>
      </c>
      <c r="N722" s="2">
        <v>308.48484848484799</v>
      </c>
      <c r="O722" s="2">
        <v>7706</v>
      </c>
      <c r="P722" s="25">
        <v>0.49870566916903963</v>
      </c>
      <c r="Q722" s="12">
        <v>270.30303030303003</v>
      </c>
      <c r="R722" s="2">
        <v>9613</v>
      </c>
      <c r="S722" s="25">
        <v>0.54962835906232133</v>
      </c>
      <c r="T722" s="12">
        <v>352.72726399999999</v>
      </c>
      <c r="U722" s="25">
        <v>0.28395886202751436</v>
      </c>
      <c r="V722" s="2">
        <v>1551454</v>
      </c>
      <c r="W722" s="25">
        <v>0.57199999999999995</v>
      </c>
      <c r="X722" s="2">
        <v>6894</v>
      </c>
      <c r="Y722" s="2">
        <v>1594738</v>
      </c>
      <c r="Z722" s="25">
        <v>0.54500000000000004</v>
      </c>
      <c r="AA722" s="12">
        <v>6529.09</v>
      </c>
      <c r="AB722" s="2">
        <v>1804236</v>
      </c>
      <c r="AC722" s="25">
        <v>0.58399999999999996</v>
      </c>
      <c r="AD722" s="12">
        <v>7495.15</v>
      </c>
      <c r="AE722" s="25">
        <v>0.16300000000000001</v>
      </c>
    </row>
    <row r="723" spans="1:31" x14ac:dyDescent="0.3">
      <c r="A723" t="s">
        <v>1765</v>
      </c>
      <c r="B723" s="2">
        <v>1120</v>
      </c>
      <c r="C723" s="25">
        <v>0.4007155635062612</v>
      </c>
      <c r="D723" s="2"/>
      <c r="E723" s="2">
        <v>1263</v>
      </c>
      <c r="F723" s="25">
        <v>0.35809469804366317</v>
      </c>
      <c r="G723" s="12"/>
      <c r="H723" s="2">
        <v>1580</v>
      </c>
      <c r="I723" s="25">
        <v>0.45168667810177243</v>
      </c>
      <c r="J723" s="12"/>
      <c r="K723" s="25">
        <v>0.41071428571428581</v>
      </c>
      <c r="L723" s="2">
        <v>5251</v>
      </c>
      <c r="M723" s="25">
        <v>0.38689949896846448</v>
      </c>
      <c r="N723" s="2">
        <v>269.69696969696901</v>
      </c>
      <c r="O723" s="2">
        <v>5071</v>
      </c>
      <c r="P723" s="25">
        <v>0.32817758219000775</v>
      </c>
      <c r="Q723" s="12">
        <v>216.969696969697</v>
      </c>
      <c r="R723" s="2">
        <v>6480</v>
      </c>
      <c r="S723" s="25">
        <v>0.3704974271012007</v>
      </c>
      <c r="T723" s="12">
        <v>330.30304000000001</v>
      </c>
      <c r="U723" s="25">
        <v>0.23405065701771091</v>
      </c>
      <c r="V723" s="2">
        <v>1059821</v>
      </c>
      <c r="W723" s="25">
        <v>0.39</v>
      </c>
      <c r="X723" s="2">
        <v>6014</v>
      </c>
      <c r="Y723" s="2">
        <v>1008050</v>
      </c>
      <c r="Z723" s="25">
        <v>0.34499999999999997</v>
      </c>
      <c r="AA723" s="12">
        <v>5485.45</v>
      </c>
      <c r="AB723" s="2">
        <v>1068935</v>
      </c>
      <c r="AC723" s="25">
        <v>0.34599999999999997</v>
      </c>
      <c r="AD723" s="12">
        <v>6044.85</v>
      </c>
      <c r="AE723" s="25">
        <v>8.9999999999999993E-3</v>
      </c>
    </row>
    <row r="724" spans="1:31" x14ac:dyDescent="0.3">
      <c r="A724" t="s">
        <v>1766</v>
      </c>
      <c r="B724" s="2">
        <v>279</v>
      </c>
      <c r="C724" s="25">
        <v>9.9821109123434698E-2</v>
      </c>
      <c r="D724" s="2"/>
      <c r="E724" s="2">
        <v>170</v>
      </c>
      <c r="F724" s="25">
        <v>4.8199603062092429E-2</v>
      </c>
      <c r="G724" s="12"/>
      <c r="H724" s="2">
        <v>189</v>
      </c>
      <c r="I724" s="25">
        <v>5.4030874785591765E-2</v>
      </c>
      <c r="J724" s="12"/>
      <c r="K724" s="25">
        <v>-0.32258064516129037</v>
      </c>
      <c r="L724" s="2">
        <v>713</v>
      </c>
      <c r="M724" s="25">
        <v>5.253463012083702E-2</v>
      </c>
      <c r="N724" s="2">
        <v>108.484848484848</v>
      </c>
      <c r="O724" s="2">
        <v>779</v>
      </c>
      <c r="P724" s="25">
        <v>5.0414185865907325E-2</v>
      </c>
      <c r="Q724" s="12">
        <v>116.969696969697</v>
      </c>
      <c r="R724" s="2">
        <v>1043</v>
      </c>
      <c r="S724" s="25">
        <v>5.9634076615208691E-2</v>
      </c>
      <c r="T724" s="12">
        <v>160</v>
      </c>
      <c r="U724" s="25">
        <v>0.46283309957924262</v>
      </c>
      <c r="V724" s="2">
        <v>161707</v>
      </c>
      <c r="W724" s="25">
        <v>0.06</v>
      </c>
      <c r="X724" s="2">
        <v>1839</v>
      </c>
      <c r="Y724" s="2">
        <v>147293</v>
      </c>
      <c r="Z724" s="25">
        <v>0.05</v>
      </c>
      <c r="AA724" s="12">
        <v>1828.48</v>
      </c>
      <c r="AB724" s="2">
        <v>144677</v>
      </c>
      <c r="AC724" s="25">
        <v>4.7E-2</v>
      </c>
      <c r="AD724" s="12">
        <v>2358.1799999999998</v>
      </c>
      <c r="AE724" s="25">
        <v>-0.105</v>
      </c>
    </row>
    <row r="725" spans="1:31" x14ac:dyDescent="0.3">
      <c r="A725" t="s">
        <v>1767</v>
      </c>
      <c r="B725" s="2">
        <v>261</v>
      </c>
      <c r="C725" s="25">
        <v>9.3381037567084019E-2</v>
      </c>
      <c r="D725" s="2"/>
      <c r="E725" s="2">
        <v>332</v>
      </c>
      <c r="F725" s="25">
        <v>9.4130989509498206E-2</v>
      </c>
      <c r="G725" s="12"/>
      <c r="H725" s="2">
        <v>446</v>
      </c>
      <c r="I725" s="25">
        <v>0.1275014293882219</v>
      </c>
      <c r="J725" s="12"/>
      <c r="K725" s="25">
        <v>0.70881226053639845</v>
      </c>
      <c r="L725" s="2">
        <v>1749</v>
      </c>
      <c r="M725" s="25">
        <v>0.12886825817860301</v>
      </c>
      <c r="N725" s="2">
        <v>180</v>
      </c>
      <c r="O725" s="2">
        <v>1348</v>
      </c>
      <c r="P725" s="25">
        <v>8.7237898006730527E-2</v>
      </c>
      <c r="Q725" s="12">
        <v>173.939393939393</v>
      </c>
      <c r="R725" s="2">
        <v>1722</v>
      </c>
      <c r="S725" s="25">
        <v>9.8456260720411665E-2</v>
      </c>
      <c r="T725" s="12">
        <v>200.606064</v>
      </c>
      <c r="U725" s="25">
        <v>-1.5437392795883362E-2</v>
      </c>
      <c r="V725" s="2">
        <v>299999</v>
      </c>
      <c r="W725" s="25">
        <v>0.111</v>
      </c>
      <c r="X725" s="2">
        <v>2352</v>
      </c>
      <c r="Y725" s="2">
        <v>250429</v>
      </c>
      <c r="Z725" s="25">
        <v>8.5999999999999993E-2</v>
      </c>
      <c r="AA725" s="12">
        <v>2169.6999999999998</v>
      </c>
      <c r="AB725" s="2">
        <v>250860</v>
      </c>
      <c r="AC725" s="25">
        <v>8.1000000000000003E-2</v>
      </c>
      <c r="AD725" s="12">
        <v>2644.24</v>
      </c>
      <c r="AE725" s="25">
        <v>-0.16400000000000001</v>
      </c>
    </row>
    <row r="726" spans="1:31" x14ac:dyDescent="0.3">
      <c r="A726" t="s">
        <v>1768</v>
      </c>
      <c r="B726" s="2">
        <v>580</v>
      </c>
      <c r="C726" s="25">
        <v>0.2075134168157424</v>
      </c>
      <c r="D726" s="2"/>
      <c r="E726" s="2">
        <v>761</v>
      </c>
      <c r="F726" s="25">
        <v>0.21576410547207259</v>
      </c>
      <c r="G726" s="12"/>
      <c r="H726" s="2">
        <v>945</v>
      </c>
      <c r="I726" s="25">
        <v>0.27015437392795882</v>
      </c>
      <c r="J726" s="12"/>
      <c r="K726" s="25">
        <v>0.6293103448275863</v>
      </c>
      <c r="L726" s="2">
        <v>2789</v>
      </c>
      <c r="M726" s="25">
        <v>0.20549661066902447</v>
      </c>
      <c r="N726" s="2">
        <v>211.51515151515099</v>
      </c>
      <c r="O726" s="2">
        <v>2944</v>
      </c>
      <c r="P726" s="25">
        <v>0.19052549831736992</v>
      </c>
      <c r="Q726" s="12">
        <v>203.030303030303</v>
      </c>
      <c r="R726" s="2">
        <v>3715</v>
      </c>
      <c r="S726" s="25">
        <v>0.21240708976558034</v>
      </c>
      <c r="T726" s="12">
        <v>281.81817599999999</v>
      </c>
      <c r="U726" s="25">
        <v>0.33201864467551095</v>
      </c>
      <c r="V726" s="2">
        <v>598115</v>
      </c>
      <c r="W726" s="25">
        <v>0.22</v>
      </c>
      <c r="X726" s="2">
        <v>4212</v>
      </c>
      <c r="Y726" s="2">
        <v>610328</v>
      </c>
      <c r="Z726" s="25">
        <v>0.20899999999999999</v>
      </c>
      <c r="AA726" s="12">
        <v>4166.0600000000004</v>
      </c>
      <c r="AB726" s="2">
        <v>673398</v>
      </c>
      <c r="AC726" s="25">
        <v>0.218</v>
      </c>
      <c r="AD726" s="12">
        <v>4660.6099999999997</v>
      </c>
      <c r="AE726" s="25">
        <v>0.126</v>
      </c>
    </row>
    <row r="727" spans="1:31" x14ac:dyDescent="0.3">
      <c r="A727" t="s">
        <v>1769</v>
      </c>
      <c r="B727" s="2">
        <v>614</v>
      </c>
      <c r="C727" s="25">
        <v>0.21967799642218247</v>
      </c>
      <c r="D727" s="2"/>
      <c r="E727" s="2">
        <v>771</v>
      </c>
      <c r="F727" s="25">
        <v>0.21859937624043108</v>
      </c>
      <c r="G727" s="12"/>
      <c r="H727" s="2">
        <v>701</v>
      </c>
      <c r="I727" s="25">
        <v>0.20040022870211549</v>
      </c>
      <c r="J727" s="12"/>
      <c r="K727" s="25">
        <v>0.14169381107491863</v>
      </c>
      <c r="L727" s="2">
        <v>2236</v>
      </c>
      <c r="M727" s="25">
        <v>0.16475095785440613</v>
      </c>
      <c r="N727" s="2">
        <v>182.42424242424201</v>
      </c>
      <c r="O727" s="2">
        <v>2635</v>
      </c>
      <c r="P727" s="25">
        <v>0.17052808697903185</v>
      </c>
      <c r="Q727" s="12">
        <v>175.75757575757501</v>
      </c>
      <c r="R727" s="2">
        <v>3133</v>
      </c>
      <c r="S727" s="25">
        <v>0.17913093196112065</v>
      </c>
      <c r="T727" s="12">
        <v>219.393936</v>
      </c>
      <c r="U727" s="25">
        <v>0.40116279069767441</v>
      </c>
      <c r="V727" s="2">
        <v>491633</v>
      </c>
      <c r="W727" s="25">
        <v>0.18099999999999999</v>
      </c>
      <c r="X727" s="2">
        <v>2490</v>
      </c>
      <c r="Y727" s="2">
        <v>586688</v>
      </c>
      <c r="Z727" s="25">
        <v>0.20100000000000001</v>
      </c>
      <c r="AA727" s="12">
        <v>3016.36</v>
      </c>
      <c r="AB727" s="2">
        <v>735301</v>
      </c>
      <c r="AC727" s="25">
        <v>0.23799999999999999</v>
      </c>
      <c r="AD727" s="12">
        <v>4095.15</v>
      </c>
      <c r="AE727" s="25">
        <v>0.496</v>
      </c>
    </row>
    <row r="728" spans="1:31" x14ac:dyDescent="0.3">
      <c r="A728" t="s">
        <v>1712</v>
      </c>
      <c r="B728" s="2">
        <v>401</v>
      </c>
      <c r="C728" s="25">
        <v>0.14347048300536672</v>
      </c>
      <c r="D728" s="2"/>
      <c r="E728" s="2">
        <v>649</v>
      </c>
      <c r="F728" s="25">
        <v>0.18400907286645873</v>
      </c>
      <c r="G728" s="12"/>
      <c r="H728" s="2">
        <v>654</v>
      </c>
      <c r="I728" s="25">
        <v>0.18696397941680981</v>
      </c>
      <c r="J728" s="12"/>
      <c r="K728" s="25">
        <v>0.63092269326683281</v>
      </c>
      <c r="L728" s="2">
        <v>2537</v>
      </c>
      <c r="M728" s="25">
        <v>0.18692897141173004</v>
      </c>
      <c r="N728" s="2">
        <v>182.42424242424201</v>
      </c>
      <c r="O728" s="2">
        <v>3811</v>
      </c>
      <c r="P728" s="25">
        <v>0.24663473983950299</v>
      </c>
      <c r="Q728" s="12">
        <v>272.72727272727201</v>
      </c>
      <c r="R728" s="2">
        <v>4584</v>
      </c>
      <c r="S728" s="25">
        <v>0.26209262435677533</v>
      </c>
      <c r="T728" s="12">
        <v>289.09089999999998</v>
      </c>
      <c r="U728" s="25">
        <v>0.80685849428458811</v>
      </c>
      <c r="V728" s="2">
        <v>679216</v>
      </c>
      <c r="W728" s="25">
        <v>0.25</v>
      </c>
      <c r="X728" s="2">
        <v>3578</v>
      </c>
      <c r="Y728" s="2">
        <v>731611</v>
      </c>
      <c r="Z728" s="25">
        <v>0.25</v>
      </c>
      <c r="AA728" s="12">
        <v>4190.91</v>
      </c>
      <c r="AB728" s="2">
        <v>851880</v>
      </c>
      <c r="AC728" s="25">
        <v>0.27600000000000002</v>
      </c>
      <c r="AD728" s="12">
        <v>4268.49</v>
      </c>
      <c r="AE728" s="25">
        <v>0.254</v>
      </c>
    </row>
    <row r="729" spans="1:31" x14ac:dyDescent="0.3">
      <c r="A729" t="s">
        <v>1713</v>
      </c>
      <c r="B729" s="2">
        <v>251</v>
      </c>
      <c r="C729" s="25">
        <v>8.9803220035778175E-2</v>
      </c>
      <c r="D729" s="2"/>
      <c r="E729" s="2">
        <v>307</v>
      </c>
      <c r="F729" s="25">
        <v>8.7042812588602206E-2</v>
      </c>
      <c r="G729" s="12"/>
      <c r="H729" s="2">
        <v>331</v>
      </c>
      <c r="I729" s="25">
        <v>9.4625500285877642E-2</v>
      </c>
      <c r="J729" s="12"/>
      <c r="K729" s="25">
        <v>0.31872509960159356</v>
      </c>
      <c r="L729" s="2">
        <v>1215</v>
      </c>
      <c r="M729" s="25">
        <v>8.952254641909814E-2</v>
      </c>
      <c r="N729" s="2">
        <v>155.15151515151501</v>
      </c>
      <c r="O729" s="2">
        <v>1401</v>
      </c>
      <c r="P729" s="25">
        <v>9.0667874708775562E-2</v>
      </c>
      <c r="Q729" s="12">
        <v>180.60606060606</v>
      </c>
      <c r="R729" s="2">
        <v>1957</v>
      </c>
      <c r="S729" s="25">
        <v>0.11189251000571755</v>
      </c>
      <c r="T729" s="12">
        <v>206.060608</v>
      </c>
      <c r="U729" s="25">
        <v>0.61069958847736627</v>
      </c>
      <c r="V729" s="2">
        <v>260679</v>
      </c>
      <c r="W729" s="25">
        <v>9.6000000000000002E-2</v>
      </c>
      <c r="X729" s="2">
        <v>2238</v>
      </c>
      <c r="Y729" s="2">
        <v>274832</v>
      </c>
      <c r="Z729" s="25">
        <v>9.4E-2</v>
      </c>
      <c r="AA729" s="12">
        <v>2409.6999999999998</v>
      </c>
      <c r="AB729" s="2">
        <v>319836</v>
      </c>
      <c r="AC729" s="25">
        <v>0.104</v>
      </c>
      <c r="AD729" s="12">
        <v>2620</v>
      </c>
      <c r="AE729" s="25">
        <v>0.22700000000000001</v>
      </c>
    </row>
    <row r="730" spans="1:31" x14ac:dyDescent="0.3">
      <c r="A730" t="s">
        <v>1770</v>
      </c>
      <c r="B730" s="2">
        <v>188</v>
      </c>
      <c r="C730" s="25">
        <v>6.7262969588550978E-2</v>
      </c>
      <c r="D730" s="2"/>
      <c r="E730" s="2">
        <v>122</v>
      </c>
      <c r="F730" s="25">
        <v>3.4590303373972217E-2</v>
      </c>
      <c r="G730" s="12"/>
      <c r="H730" s="2">
        <v>146</v>
      </c>
      <c r="I730" s="25">
        <v>4.1738136077758718E-2</v>
      </c>
      <c r="J730" s="12"/>
      <c r="K730" s="25">
        <v>-0.22340425531914898</v>
      </c>
      <c r="L730" s="2">
        <v>814</v>
      </c>
      <c r="M730" s="25">
        <v>5.9976422045387563E-2</v>
      </c>
      <c r="N730" s="2">
        <v>141.21212121212099</v>
      </c>
      <c r="O730" s="2">
        <v>806</v>
      </c>
      <c r="P730" s="25">
        <v>5.216153248770386E-2</v>
      </c>
      <c r="Q730" s="12">
        <v>135.75757575757501</v>
      </c>
      <c r="R730" s="2">
        <v>1024</v>
      </c>
      <c r="S730" s="25">
        <v>5.8547741566609489E-2</v>
      </c>
      <c r="T730" s="12">
        <v>175.15152</v>
      </c>
      <c r="U730" s="25">
        <v>0.25798525798525801</v>
      </c>
      <c r="V730" s="2">
        <v>154511</v>
      </c>
      <c r="W730" s="25">
        <v>5.7000000000000002E-2</v>
      </c>
      <c r="X730" s="2">
        <v>1744</v>
      </c>
      <c r="Y730" s="2">
        <v>158800</v>
      </c>
      <c r="Z730" s="25">
        <v>5.3999999999999999E-2</v>
      </c>
      <c r="AA730" s="12">
        <v>1936.36</v>
      </c>
      <c r="AB730" s="2">
        <v>177996</v>
      </c>
      <c r="AC730" s="25">
        <v>5.8000000000000003E-2</v>
      </c>
      <c r="AD730" s="12">
        <v>2029.7</v>
      </c>
      <c r="AE730" s="25">
        <v>0.152</v>
      </c>
    </row>
    <row r="731" spans="1:31" x14ac:dyDescent="0.3">
      <c r="A731" t="s">
        <v>1771</v>
      </c>
      <c r="B731" s="2">
        <v>52</v>
      </c>
      <c r="C731" s="25">
        <v>1.8604651162790697E-2</v>
      </c>
      <c r="D731" s="2"/>
      <c r="E731" s="2">
        <v>16</v>
      </c>
      <c r="F731" s="25">
        <v>4.5364332293734051E-3</v>
      </c>
      <c r="G731" s="12"/>
      <c r="H731" s="2">
        <v>21</v>
      </c>
      <c r="I731" s="25">
        <v>6.0034305317324182E-3</v>
      </c>
      <c r="J731" s="12"/>
      <c r="K731" s="25">
        <v>-0.59615384615384615</v>
      </c>
      <c r="L731" s="2">
        <v>239</v>
      </c>
      <c r="M731" s="25">
        <v>1.760978485116416E-2</v>
      </c>
      <c r="N731" s="2">
        <v>72.727272727272705</v>
      </c>
      <c r="O731" s="2">
        <v>169</v>
      </c>
      <c r="P731" s="25">
        <v>1.0937095521615325E-2</v>
      </c>
      <c r="Q731" s="12">
        <v>49.696969696969703</v>
      </c>
      <c r="R731" s="2">
        <v>249</v>
      </c>
      <c r="S731" s="25">
        <v>1.4236706689536879E-2</v>
      </c>
      <c r="T731" s="12">
        <v>72.727270000000004</v>
      </c>
      <c r="U731" s="25">
        <v>4.1841004184100417E-2</v>
      </c>
      <c r="V731" s="2">
        <v>37308</v>
      </c>
      <c r="W731" s="25">
        <v>1.4E-2</v>
      </c>
      <c r="X731" s="2">
        <v>915</v>
      </c>
      <c r="Y731" s="2">
        <v>32650</v>
      </c>
      <c r="Z731" s="25">
        <v>1.0999999999999999E-2</v>
      </c>
      <c r="AA731" s="12">
        <v>776.97</v>
      </c>
      <c r="AB731" s="2">
        <v>31281</v>
      </c>
      <c r="AC731" s="25">
        <v>0.01</v>
      </c>
      <c r="AD731" s="12">
        <v>759.39</v>
      </c>
      <c r="AE731" s="25">
        <v>-0.16200000000000001</v>
      </c>
    </row>
    <row r="732" spans="1:31" x14ac:dyDescent="0.3">
      <c r="A732" t="s">
        <v>1772</v>
      </c>
      <c r="B732" s="2">
        <v>24</v>
      </c>
      <c r="C732" s="25">
        <v>8.5867620751341675E-3</v>
      </c>
      <c r="D732" s="2"/>
      <c r="E732" s="2">
        <v>12</v>
      </c>
      <c r="F732" s="25">
        <v>3.4023249220300538E-3</v>
      </c>
      <c r="G732" s="12"/>
      <c r="H732" s="2">
        <v>28</v>
      </c>
      <c r="I732" s="25">
        <v>8.0045740423098921E-3</v>
      </c>
      <c r="J732" s="12"/>
      <c r="K732" s="25">
        <v>0.16666666666666674</v>
      </c>
      <c r="L732" s="2">
        <v>142</v>
      </c>
      <c r="M732" s="25">
        <v>1.0462717359269083E-2</v>
      </c>
      <c r="N732" s="2">
        <v>69.696969696969703</v>
      </c>
      <c r="O732" s="2">
        <v>157</v>
      </c>
      <c r="P732" s="25">
        <v>1.0160497023039089E-2</v>
      </c>
      <c r="Q732" s="12">
        <v>58.787878787878803</v>
      </c>
      <c r="R732" s="2">
        <v>116</v>
      </c>
      <c r="S732" s="25">
        <v>6.6323613493424818E-3</v>
      </c>
      <c r="T732" s="12">
        <v>43.030304000000001</v>
      </c>
      <c r="U732" s="25">
        <v>-0.18309859154929578</v>
      </c>
      <c r="V732" s="2">
        <v>35247</v>
      </c>
      <c r="W732" s="25">
        <v>1.2999999999999999E-2</v>
      </c>
      <c r="X732" s="2">
        <v>784</v>
      </c>
      <c r="Y732" s="2">
        <v>35207</v>
      </c>
      <c r="Z732" s="25">
        <v>1.2E-2</v>
      </c>
      <c r="AA732" s="12">
        <v>807.27</v>
      </c>
      <c r="AB732" s="2">
        <v>36143</v>
      </c>
      <c r="AC732" s="25">
        <v>1.2E-2</v>
      </c>
      <c r="AD732" s="12">
        <v>1016.36</v>
      </c>
      <c r="AE732" s="25">
        <v>2.5000000000000001E-2</v>
      </c>
    </row>
    <row r="733" spans="1:31" x14ac:dyDescent="0.3">
      <c r="A733" t="s">
        <v>1773</v>
      </c>
      <c r="B733" s="2">
        <v>112</v>
      </c>
      <c r="C733" s="25">
        <v>4.007155635062612E-2</v>
      </c>
      <c r="D733" s="2"/>
      <c r="E733" s="2">
        <v>94</v>
      </c>
      <c r="F733" s="25">
        <v>2.6651545222568754E-2</v>
      </c>
      <c r="G733" s="12"/>
      <c r="H733" s="2">
        <v>97</v>
      </c>
      <c r="I733" s="25">
        <v>2.773013150371641E-2</v>
      </c>
      <c r="J733" s="12"/>
      <c r="K733" s="25">
        <v>-0.1339285714285714</v>
      </c>
      <c r="L733" s="2">
        <v>433</v>
      </c>
      <c r="M733" s="25">
        <v>3.1903919834954317E-2</v>
      </c>
      <c r="N733" s="2">
        <v>89.696969696969703</v>
      </c>
      <c r="O733" s="2">
        <v>480</v>
      </c>
      <c r="P733" s="25">
        <v>3.1063939943049443E-2</v>
      </c>
      <c r="Q733" s="12">
        <v>123.030303030303</v>
      </c>
      <c r="R733" s="2">
        <v>659</v>
      </c>
      <c r="S733" s="25">
        <v>3.7678673527730133E-2</v>
      </c>
      <c r="T733" s="12">
        <v>154.545456</v>
      </c>
      <c r="U733" s="25">
        <v>0.52193995381062352</v>
      </c>
      <c r="V733" s="2">
        <v>81956</v>
      </c>
      <c r="W733" s="25">
        <v>0.03</v>
      </c>
      <c r="X733" s="2">
        <v>1097</v>
      </c>
      <c r="Y733" s="2">
        <v>90943</v>
      </c>
      <c r="Z733" s="25">
        <v>3.1E-2</v>
      </c>
      <c r="AA733" s="12">
        <v>1516.97</v>
      </c>
      <c r="AB733" s="2">
        <v>110572</v>
      </c>
      <c r="AC733" s="25">
        <v>3.5999999999999997E-2</v>
      </c>
      <c r="AD733" s="12">
        <v>1588.48</v>
      </c>
      <c r="AE733" s="25">
        <v>0.34899999999999998</v>
      </c>
    </row>
    <row r="734" spans="1:31" x14ac:dyDescent="0.3">
      <c r="A734" t="s">
        <v>1774</v>
      </c>
      <c r="B734" s="2">
        <v>63</v>
      </c>
      <c r="C734" s="25">
        <v>2.2540250447227191E-2</v>
      </c>
      <c r="D734" s="2"/>
      <c r="E734" s="2">
        <v>185</v>
      </c>
      <c r="F734" s="25">
        <v>5.2452509214630051E-2</v>
      </c>
      <c r="G734" s="12"/>
      <c r="H734" s="2">
        <v>185</v>
      </c>
      <c r="I734" s="25">
        <v>5.2887364208118924E-2</v>
      </c>
      <c r="J734" s="12"/>
      <c r="K734" s="25">
        <v>1.9365079365079363</v>
      </c>
      <c r="L734" s="2">
        <v>401</v>
      </c>
      <c r="M734" s="25">
        <v>2.954612437371058E-2</v>
      </c>
      <c r="N734" s="2">
        <v>81.212121212121204</v>
      </c>
      <c r="O734" s="2">
        <v>595</v>
      </c>
      <c r="P734" s="25">
        <v>3.8506342221071709E-2</v>
      </c>
      <c r="Q734" s="12">
        <v>118.181818181818</v>
      </c>
      <c r="R734" s="2">
        <v>933</v>
      </c>
      <c r="S734" s="25">
        <v>5.3344768439108063E-2</v>
      </c>
      <c r="T734" s="12">
        <v>161.21212800000001</v>
      </c>
      <c r="U734" s="25">
        <v>1.3266832917705735</v>
      </c>
      <c r="V734" s="2">
        <v>106168</v>
      </c>
      <c r="W734" s="25">
        <v>3.9E-2</v>
      </c>
      <c r="X734" s="2">
        <v>1372</v>
      </c>
      <c r="Y734" s="2">
        <v>116032</v>
      </c>
      <c r="Z734" s="25">
        <v>0.04</v>
      </c>
      <c r="AA734" s="12">
        <v>1405.45</v>
      </c>
      <c r="AB734" s="2">
        <v>141840</v>
      </c>
      <c r="AC734" s="25">
        <v>4.5999999999999999E-2</v>
      </c>
      <c r="AD734" s="12">
        <v>1864.85</v>
      </c>
      <c r="AE734" s="25">
        <v>0.33600000000000002</v>
      </c>
    </row>
    <row r="735" spans="1:31" x14ac:dyDescent="0.3">
      <c r="A735" t="s">
        <v>1714</v>
      </c>
      <c r="B735" s="2">
        <v>150</v>
      </c>
      <c r="C735" s="25">
        <v>5.3667262969588549E-2</v>
      </c>
      <c r="D735" s="2"/>
      <c r="E735" s="2">
        <v>342</v>
      </c>
      <c r="F735" s="25">
        <v>9.6966260277856542E-2</v>
      </c>
      <c r="G735" s="12"/>
      <c r="H735" s="2">
        <v>323</v>
      </c>
      <c r="I735" s="25">
        <v>9.2338479130931919E-2</v>
      </c>
      <c r="J735" s="12"/>
      <c r="K735" s="25">
        <v>1.1533333333333333</v>
      </c>
      <c r="L735" s="2">
        <v>1322</v>
      </c>
      <c r="M735" s="25">
        <v>9.7406424992631885E-2</v>
      </c>
      <c r="N735" s="2">
        <v>132.12121212121201</v>
      </c>
      <c r="O735" s="2">
        <v>2410</v>
      </c>
      <c r="P735" s="25">
        <v>0.15596686513072741</v>
      </c>
      <c r="Q735" s="12">
        <v>246.06060606060601</v>
      </c>
      <c r="R735" s="2">
        <v>2627</v>
      </c>
      <c r="S735" s="25">
        <v>0.15020011435105773</v>
      </c>
      <c r="T735" s="12">
        <v>206.66667200000001</v>
      </c>
      <c r="U735" s="25">
        <v>0.98714069591527986</v>
      </c>
      <c r="V735" s="2">
        <v>418537</v>
      </c>
      <c r="W735" s="25">
        <v>0.154</v>
      </c>
      <c r="X735" s="2">
        <v>2833</v>
      </c>
      <c r="Y735" s="2">
        <v>456779</v>
      </c>
      <c r="Z735" s="25">
        <v>0.156</v>
      </c>
      <c r="AA735" s="12">
        <v>2770.91</v>
      </c>
      <c r="AB735" s="2">
        <v>532044</v>
      </c>
      <c r="AC735" s="25">
        <v>0.17199999999999999</v>
      </c>
      <c r="AD735" s="12">
        <v>3256.36</v>
      </c>
      <c r="AE735" s="25">
        <v>0.27100000000000002</v>
      </c>
    </row>
    <row r="736" spans="1:31" x14ac:dyDescent="0.3">
      <c r="A736" t="s">
        <v>1770</v>
      </c>
      <c r="B736" s="2">
        <v>126</v>
      </c>
      <c r="C736" s="25">
        <v>4.5080500894454381E-2</v>
      </c>
      <c r="D736" s="2"/>
      <c r="E736" s="2">
        <v>247</v>
      </c>
      <c r="F736" s="25">
        <v>7.0031187978451939E-2</v>
      </c>
      <c r="G736" s="12"/>
      <c r="H736" s="2">
        <v>181</v>
      </c>
      <c r="I736" s="25">
        <v>5.1743853630646083E-2</v>
      </c>
      <c r="J736" s="12"/>
      <c r="K736" s="25">
        <v>0.43650793650793651</v>
      </c>
      <c r="L736" s="2">
        <v>823</v>
      </c>
      <c r="M736" s="25">
        <v>6.0639552018862362E-2</v>
      </c>
      <c r="N736" s="2">
        <v>100</v>
      </c>
      <c r="O736" s="2">
        <v>1710</v>
      </c>
      <c r="P736" s="25">
        <v>0.11066528604711365</v>
      </c>
      <c r="Q736" s="12">
        <v>191.51515151515099</v>
      </c>
      <c r="R736" s="2">
        <v>1738</v>
      </c>
      <c r="S736" s="25">
        <v>9.9371069182389943E-2</v>
      </c>
      <c r="T736" s="12">
        <v>187.878784</v>
      </c>
      <c r="U736" s="25">
        <v>1.111786148238153</v>
      </c>
      <c r="V736" s="2">
        <v>281083</v>
      </c>
      <c r="W736" s="25">
        <v>0.104</v>
      </c>
      <c r="X736" s="2">
        <v>2185</v>
      </c>
      <c r="Y736" s="2">
        <v>282841</v>
      </c>
      <c r="Z736" s="25">
        <v>9.7000000000000003E-2</v>
      </c>
      <c r="AA736" s="12">
        <v>2420</v>
      </c>
      <c r="AB736" s="2">
        <v>311279</v>
      </c>
      <c r="AC736" s="25">
        <v>0.10100000000000001</v>
      </c>
      <c r="AD736" s="12">
        <v>2463.64</v>
      </c>
      <c r="AE736" s="25">
        <v>0.107</v>
      </c>
    </row>
    <row r="737" spans="1:31" x14ac:dyDescent="0.3">
      <c r="A737" t="s">
        <v>1771</v>
      </c>
      <c r="B737" s="2">
        <v>31</v>
      </c>
      <c r="C737" s="25">
        <v>1.1091234347048293E-2</v>
      </c>
      <c r="D737" s="2"/>
      <c r="E737" s="2">
        <v>38</v>
      </c>
      <c r="F737" s="25">
        <v>1.0774028919761832E-2</v>
      </c>
      <c r="G737" s="12"/>
      <c r="H737" s="2">
        <v>15</v>
      </c>
      <c r="I737" s="25">
        <v>4.2881646655231562E-3</v>
      </c>
      <c r="J737" s="12"/>
      <c r="K737" s="25">
        <v>-0.5161290322580645</v>
      </c>
      <c r="L737" s="2">
        <v>146</v>
      </c>
      <c r="M737" s="25">
        <v>1.075744179192455E-2</v>
      </c>
      <c r="N737" s="2">
        <v>51.515151515151501</v>
      </c>
      <c r="O737" s="2">
        <v>352</v>
      </c>
      <c r="P737" s="25">
        <v>2.2780222624902924E-2</v>
      </c>
      <c r="Q737" s="12">
        <v>105.454545454545</v>
      </c>
      <c r="R737" s="2">
        <v>348</v>
      </c>
      <c r="S737" s="25">
        <v>1.9897084048027446E-2</v>
      </c>
      <c r="T737" s="12">
        <v>90.303030000000007</v>
      </c>
      <c r="U737" s="25">
        <v>1.3835616438356164</v>
      </c>
      <c r="V737" s="2">
        <v>39425</v>
      </c>
      <c r="W737" s="25">
        <v>1.4999999999999999E-2</v>
      </c>
      <c r="X737" s="2">
        <v>968</v>
      </c>
      <c r="Y737" s="2">
        <v>39555</v>
      </c>
      <c r="Z737" s="25">
        <v>1.4E-2</v>
      </c>
      <c r="AA737" s="12">
        <v>870.3</v>
      </c>
      <c r="AB737" s="2">
        <v>38993</v>
      </c>
      <c r="AC737" s="25">
        <v>1.2999999999999999E-2</v>
      </c>
      <c r="AD737" s="12">
        <v>1015.76</v>
      </c>
      <c r="AE737" s="25">
        <v>-1.0999999999999999E-2</v>
      </c>
    </row>
    <row r="738" spans="1:31" x14ac:dyDescent="0.3">
      <c r="A738" t="s">
        <v>1772</v>
      </c>
      <c r="B738" s="2">
        <v>0</v>
      </c>
      <c r="C738" s="25">
        <v>0</v>
      </c>
      <c r="D738" s="2"/>
      <c r="E738" s="2">
        <v>51</v>
      </c>
      <c r="F738" s="25">
        <v>1.4459880918627729E-2</v>
      </c>
      <c r="G738" s="12"/>
      <c r="H738" s="2">
        <v>102</v>
      </c>
      <c r="I738" s="25">
        <v>2.9159519725557463E-2</v>
      </c>
      <c r="J738" s="12"/>
      <c r="K738" s="25" t="s">
        <v>2472</v>
      </c>
      <c r="L738" s="2">
        <v>167</v>
      </c>
      <c r="M738" s="25">
        <v>1.2304745063365752E-2</v>
      </c>
      <c r="N738" s="2">
        <v>43.030303030303003</v>
      </c>
      <c r="O738" s="2">
        <v>399</v>
      </c>
      <c r="P738" s="25">
        <v>2.5821900077659849E-2</v>
      </c>
      <c r="Q738" s="12">
        <v>99.393939393939405</v>
      </c>
      <c r="R738" s="2">
        <v>529</v>
      </c>
      <c r="S738" s="25">
        <v>3.0245854774156661E-2</v>
      </c>
      <c r="T738" s="12">
        <v>98.181816100000006</v>
      </c>
      <c r="U738" s="25">
        <v>2.1676646706586826</v>
      </c>
      <c r="V738" s="2">
        <v>58579</v>
      </c>
      <c r="W738" s="25">
        <v>2.1999999999999999E-2</v>
      </c>
      <c r="X738" s="2">
        <v>1213</v>
      </c>
      <c r="Y738" s="2">
        <v>53332</v>
      </c>
      <c r="Z738" s="25">
        <v>1.7999999999999999E-2</v>
      </c>
      <c r="AA738" s="12">
        <v>1048.48</v>
      </c>
      <c r="AB738" s="2">
        <v>58151</v>
      </c>
      <c r="AC738" s="25">
        <v>1.9E-2</v>
      </c>
      <c r="AD738" s="12">
        <v>1273.33</v>
      </c>
      <c r="AE738" s="25">
        <v>-7.0000000000000001E-3</v>
      </c>
    </row>
    <row r="739" spans="1:31" x14ac:dyDescent="0.3">
      <c r="A739" t="s">
        <v>1773</v>
      </c>
      <c r="B739" s="2">
        <v>95</v>
      </c>
      <c r="C739" s="25">
        <v>3.3989266547406083E-2</v>
      </c>
      <c r="D739" s="2"/>
      <c r="E739" s="2">
        <v>158</v>
      </c>
      <c r="F739" s="25">
        <v>4.4797278140062402E-2</v>
      </c>
      <c r="G739" s="12"/>
      <c r="H739" s="2">
        <v>64</v>
      </c>
      <c r="I739" s="25">
        <v>1.8296169239565466E-2</v>
      </c>
      <c r="J739" s="12"/>
      <c r="K739" s="25">
        <v>-0.32631578947368423</v>
      </c>
      <c r="L739" s="2">
        <v>510</v>
      </c>
      <c r="M739" s="25">
        <v>3.757736516357206E-2</v>
      </c>
      <c r="N739" s="2">
        <v>88.484848484848399</v>
      </c>
      <c r="O739" s="2">
        <v>959</v>
      </c>
      <c r="P739" s="25">
        <v>6.2063163344550865E-2</v>
      </c>
      <c r="Q739" s="12">
        <v>143.636363636363</v>
      </c>
      <c r="R739" s="2">
        <v>861</v>
      </c>
      <c r="S739" s="25">
        <v>4.9228130360205832E-2</v>
      </c>
      <c r="T739" s="12">
        <v>152.72728000000001</v>
      </c>
      <c r="U739" s="25">
        <v>0.68823529411764706</v>
      </c>
      <c r="V739" s="2">
        <v>183079</v>
      </c>
      <c r="W739" s="25">
        <v>6.7000000000000004E-2</v>
      </c>
      <c r="X739" s="2">
        <v>1691</v>
      </c>
      <c r="Y739" s="2">
        <v>189954</v>
      </c>
      <c r="Z739" s="25">
        <v>6.5000000000000002E-2</v>
      </c>
      <c r="AA739" s="12">
        <v>1640</v>
      </c>
      <c r="AB739" s="2">
        <v>214135</v>
      </c>
      <c r="AC739" s="25">
        <v>6.9000000000000006E-2</v>
      </c>
      <c r="AD739" s="12">
        <v>2316.36</v>
      </c>
      <c r="AE739" s="25">
        <v>0.17</v>
      </c>
    </row>
    <row r="740" spans="1:31" x14ac:dyDescent="0.3">
      <c r="A740" t="s">
        <v>1774</v>
      </c>
      <c r="B740" s="2">
        <v>24</v>
      </c>
      <c r="C740" s="25">
        <v>8.5867620751341623E-3</v>
      </c>
      <c r="D740" s="2"/>
      <c r="E740" s="2">
        <v>95</v>
      </c>
      <c r="F740" s="25">
        <v>2.6935072299404592E-2</v>
      </c>
      <c r="G740" s="12"/>
      <c r="H740" s="2">
        <v>142</v>
      </c>
      <c r="I740" s="25">
        <v>4.0594625500285877E-2</v>
      </c>
      <c r="J740" s="12"/>
      <c r="K740" s="25">
        <v>4.916666666666667</v>
      </c>
      <c r="L740" s="2">
        <v>499</v>
      </c>
      <c r="M740" s="25">
        <v>3.6766872973769522E-2</v>
      </c>
      <c r="N740" s="2">
        <v>83.636363636363598</v>
      </c>
      <c r="O740" s="2">
        <v>700</v>
      </c>
      <c r="P740" s="25">
        <v>4.530157908361377E-2</v>
      </c>
      <c r="Q740" s="12">
        <v>118.787878787878</v>
      </c>
      <c r="R740" s="2">
        <v>889</v>
      </c>
      <c r="S740" s="25">
        <v>5.0829045168667812E-2</v>
      </c>
      <c r="T740" s="12">
        <v>145.454544</v>
      </c>
      <c r="U740" s="25">
        <v>0.78156312625250501</v>
      </c>
      <c r="V740" s="2">
        <v>137454</v>
      </c>
      <c r="W740" s="25">
        <v>5.0999999999999997E-2</v>
      </c>
      <c r="X740" s="2">
        <v>1614</v>
      </c>
      <c r="Y740" s="2">
        <v>173938</v>
      </c>
      <c r="Z740" s="25">
        <v>5.8999999999999997E-2</v>
      </c>
      <c r="AA740" s="12">
        <v>1688.48</v>
      </c>
      <c r="AB740" s="2">
        <v>220765</v>
      </c>
      <c r="AC740" s="25">
        <v>7.0999999999999994E-2</v>
      </c>
      <c r="AD740" s="12">
        <v>2483.64</v>
      </c>
      <c r="AE740" s="25">
        <v>0.60599999999999998</v>
      </c>
    </row>
    <row r="741" spans="1:31" x14ac:dyDescent="0.3">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c r="AA741" s="16"/>
      <c r="AB741" s="16"/>
      <c r="AC741" s="16"/>
      <c r="AD741" s="16"/>
      <c r="AE741" s="16"/>
    </row>
    <row r="742" spans="1:31" x14ac:dyDescent="0.3">
      <c r="A742" s="103" t="s">
        <v>1784</v>
      </c>
      <c r="B742" s="103"/>
      <c r="C742" s="103"/>
      <c r="D742" s="103"/>
      <c r="E742" s="103"/>
      <c r="F742" s="103"/>
      <c r="G742" s="103"/>
      <c r="H742" s="103"/>
      <c r="I742" s="103"/>
      <c r="J742" s="103"/>
      <c r="K742" s="103"/>
      <c r="L742" s="103"/>
      <c r="M742" s="103"/>
      <c r="N742" s="103"/>
      <c r="O742" s="103"/>
      <c r="P742" s="103"/>
      <c r="Q742" s="103"/>
      <c r="R742" s="103"/>
      <c r="S742" s="103"/>
      <c r="T742" s="103"/>
      <c r="U742" s="103"/>
      <c r="V742" s="103"/>
      <c r="W742" s="103"/>
      <c r="X742" s="103"/>
      <c r="Y742" s="103"/>
      <c r="Z742" s="103"/>
      <c r="AA742" s="103"/>
      <c r="AB742" s="103"/>
      <c r="AC742" s="103"/>
      <c r="AD742" s="103"/>
      <c r="AE742" s="103"/>
    </row>
    <row r="743" spans="1:31" x14ac:dyDescent="0.3">
      <c r="B743" s="188"/>
      <c r="C743" s="188"/>
      <c r="D743" s="188"/>
      <c r="E743" s="188"/>
      <c r="F743" s="188"/>
      <c r="G743" s="188"/>
      <c r="H743" s="188"/>
      <c r="I743" s="188"/>
      <c r="J743" s="188"/>
      <c r="L743" s="188" t="s">
        <v>1649</v>
      </c>
      <c r="M743" s="188"/>
      <c r="N743" s="188" t="s">
        <v>1650</v>
      </c>
      <c r="O743" s="188" t="s">
        <v>1649</v>
      </c>
      <c r="P743" s="188"/>
      <c r="Q743" s="188" t="s">
        <v>1650</v>
      </c>
      <c r="R743" s="188" t="s">
        <v>1649</v>
      </c>
      <c r="S743" s="188"/>
      <c r="T743" s="188" t="s">
        <v>1650</v>
      </c>
      <c r="U743" t="s">
        <v>165</v>
      </c>
      <c r="V743" s="188" t="s">
        <v>1649</v>
      </c>
      <c r="W743" s="188"/>
      <c r="X743" s="188" t="s">
        <v>1650</v>
      </c>
      <c r="Y743" s="188" t="s">
        <v>1649</v>
      </c>
      <c r="Z743" s="188"/>
      <c r="AA743" s="188" t="s">
        <v>1650</v>
      </c>
      <c r="AB743" s="188" t="s">
        <v>1649</v>
      </c>
      <c r="AC743" s="188"/>
      <c r="AD743" s="188" t="s">
        <v>1650</v>
      </c>
      <c r="AE743" t="s">
        <v>165</v>
      </c>
    </row>
    <row r="744" spans="1:31" x14ac:dyDescent="0.3">
      <c r="A744" t="s">
        <v>167</v>
      </c>
      <c r="B744" s="2">
        <v>7562</v>
      </c>
      <c r="C744" s="25" t="s">
        <v>2472</v>
      </c>
      <c r="D744" s="2"/>
      <c r="E744" s="2">
        <v>8064</v>
      </c>
      <c r="F744" s="25" t="s">
        <v>2472</v>
      </c>
      <c r="G744" s="12"/>
      <c r="H744" s="2">
        <v>7575</v>
      </c>
      <c r="I744" s="25" t="s">
        <v>2472</v>
      </c>
      <c r="J744" s="12"/>
      <c r="K744" s="25">
        <v>1.7191219254164558E-3</v>
      </c>
      <c r="L744" s="2">
        <v>31777</v>
      </c>
      <c r="M744" s="25" t="s">
        <v>165</v>
      </c>
      <c r="N744" s="2">
        <v>461.21212121212102</v>
      </c>
      <c r="O744" s="2">
        <v>31863</v>
      </c>
      <c r="P744" s="25" t="s">
        <v>165</v>
      </c>
      <c r="Q744" s="12">
        <v>413.33333333333297</v>
      </c>
      <c r="R744" s="2">
        <v>34155</v>
      </c>
      <c r="S744" s="25" t="s">
        <v>165</v>
      </c>
      <c r="T744" s="12">
        <v>426.06060000000002</v>
      </c>
      <c r="U744" s="25">
        <v>7.4833999433552567E-2</v>
      </c>
      <c r="V744" s="2">
        <v>8495322</v>
      </c>
      <c r="W744" s="25" t="s">
        <v>165</v>
      </c>
      <c r="X744" s="2">
        <v>13850</v>
      </c>
      <c r="Y744" s="2">
        <v>8732734</v>
      </c>
      <c r="Z744" s="25" t="s">
        <v>165</v>
      </c>
      <c r="AA744" s="12">
        <v>13901.82</v>
      </c>
      <c r="AB744" s="2">
        <v>8986666</v>
      </c>
      <c r="AC744" s="25" t="s">
        <v>165</v>
      </c>
      <c r="AD744" s="12">
        <v>14521.21</v>
      </c>
      <c r="AE744" s="25">
        <v>5.8000000000000003E-2</v>
      </c>
    </row>
    <row r="745" spans="1:31" x14ac:dyDescent="0.3">
      <c r="A745" t="s">
        <v>1747</v>
      </c>
      <c r="B745" s="2">
        <v>954</v>
      </c>
      <c r="C745" s="25">
        <v>0.12615710129595351</v>
      </c>
      <c r="D745" s="2"/>
      <c r="E745" s="2">
        <v>1338</v>
      </c>
      <c r="F745" s="25">
        <v>0.16592261904761904</v>
      </c>
      <c r="G745" s="12"/>
      <c r="H745" s="2">
        <v>847</v>
      </c>
      <c r="I745" s="25">
        <v>0.11181518151815181</v>
      </c>
      <c r="J745" s="12"/>
      <c r="K745" s="25">
        <v>-0.11215932914046123</v>
      </c>
      <c r="L745" s="2">
        <v>4842</v>
      </c>
      <c r="M745" s="25">
        <v>0.15237435881297795</v>
      </c>
      <c r="N745" s="2">
        <v>281.81818181818102</v>
      </c>
      <c r="O745" s="2">
        <v>5866</v>
      </c>
      <c r="P745" s="25">
        <v>0.18410068104070551</v>
      </c>
      <c r="Q745" s="12">
        <v>271.51515151515099</v>
      </c>
      <c r="R745" s="2">
        <v>4464</v>
      </c>
      <c r="S745" s="25">
        <v>0.13069828722002635</v>
      </c>
      <c r="T745" s="12">
        <v>293.33334400000001</v>
      </c>
      <c r="U745" s="25">
        <v>-7.8066914498141265E-2</v>
      </c>
      <c r="V745" s="2">
        <v>867772</v>
      </c>
      <c r="W745" s="25">
        <v>0.10199999999999999</v>
      </c>
      <c r="X745" s="2">
        <v>4356</v>
      </c>
      <c r="Y745" s="2">
        <v>1063568</v>
      </c>
      <c r="Z745" s="25">
        <v>0.122</v>
      </c>
      <c r="AA745" s="12">
        <v>4703.6400000000003</v>
      </c>
      <c r="AB745" s="2">
        <v>806599</v>
      </c>
      <c r="AC745" s="25">
        <v>0.09</v>
      </c>
      <c r="AD745" s="12">
        <v>5040.6099999999997</v>
      </c>
      <c r="AE745" s="25">
        <v>-7.0000000000000007E-2</v>
      </c>
    </row>
    <row r="746" spans="1:31" x14ac:dyDescent="0.3">
      <c r="A746" t="s">
        <v>1711</v>
      </c>
      <c r="B746" s="2">
        <v>578</v>
      </c>
      <c r="C746" s="25">
        <v>7.6434805606982278E-2</v>
      </c>
      <c r="D746" s="2"/>
      <c r="E746" s="2">
        <v>545</v>
      </c>
      <c r="F746" s="25">
        <v>6.7584325396825393E-2</v>
      </c>
      <c r="G746" s="12"/>
      <c r="H746" s="2">
        <v>373</v>
      </c>
      <c r="I746" s="25">
        <v>4.9240924092409238E-2</v>
      </c>
      <c r="J746" s="12"/>
      <c r="K746" s="25">
        <v>-0.3546712802768166</v>
      </c>
      <c r="L746" s="2">
        <v>2408</v>
      </c>
      <c r="M746" s="25">
        <v>7.5778078484438433E-2</v>
      </c>
      <c r="N746" s="2">
        <v>218.18181818181799</v>
      </c>
      <c r="O746" s="2">
        <v>2139</v>
      </c>
      <c r="P746" s="25">
        <v>6.7131155258450245E-2</v>
      </c>
      <c r="Q746" s="12">
        <v>180.60606060606</v>
      </c>
      <c r="R746" s="2">
        <v>1755</v>
      </c>
      <c r="S746" s="25">
        <v>5.1383399209486168E-2</v>
      </c>
      <c r="T746" s="12">
        <v>159.393936</v>
      </c>
      <c r="U746" s="25">
        <v>-0.2711794019933555</v>
      </c>
      <c r="V746" s="2">
        <v>375542</v>
      </c>
      <c r="W746" s="25">
        <v>4.3999999999999997E-2</v>
      </c>
      <c r="X746" s="2">
        <v>2733</v>
      </c>
      <c r="Y746" s="2">
        <v>454051</v>
      </c>
      <c r="Z746" s="25">
        <v>5.1999999999999998E-2</v>
      </c>
      <c r="AA746" s="12">
        <v>2916.97</v>
      </c>
      <c r="AB746" s="2">
        <v>350793</v>
      </c>
      <c r="AC746" s="25">
        <v>3.9E-2</v>
      </c>
      <c r="AD746" s="12">
        <v>2622.42</v>
      </c>
      <c r="AE746" s="25">
        <v>-6.6000000000000003E-2</v>
      </c>
    </row>
    <row r="747" spans="1:31" x14ac:dyDescent="0.3">
      <c r="A747" t="s">
        <v>1785</v>
      </c>
      <c r="B747" s="2">
        <v>153</v>
      </c>
      <c r="C747" s="25">
        <v>2.0232742660671779E-2</v>
      </c>
      <c r="D747" s="2"/>
      <c r="E747" s="2">
        <v>170</v>
      </c>
      <c r="F747" s="25">
        <v>2.1081349206349215E-2</v>
      </c>
      <c r="G747" s="12"/>
      <c r="H747" s="2">
        <v>170</v>
      </c>
      <c r="I747" s="25">
        <v>2.2442244224422453E-2</v>
      </c>
      <c r="J747" s="12"/>
      <c r="K747" s="25">
        <v>0.11111111111111116</v>
      </c>
      <c r="L747" s="2">
        <v>624</v>
      </c>
      <c r="M747" s="25">
        <v>1.9636844258425906E-2</v>
      </c>
      <c r="N747" s="2">
        <v>118.181818181818</v>
      </c>
      <c r="O747" s="2">
        <v>671</v>
      </c>
      <c r="P747" s="25">
        <v>2.105890845180931E-2</v>
      </c>
      <c r="Q747" s="12">
        <v>101.212121212121</v>
      </c>
      <c r="R747" s="2">
        <v>711</v>
      </c>
      <c r="S747" s="25">
        <v>2.0816864295125165E-2</v>
      </c>
      <c r="T747" s="12">
        <v>100.606064</v>
      </c>
      <c r="U747" s="25">
        <v>0.13942307692307693</v>
      </c>
      <c r="V747" s="2">
        <v>122419</v>
      </c>
      <c r="W747" s="25">
        <v>1.4E-2</v>
      </c>
      <c r="X747" s="2">
        <v>1473</v>
      </c>
      <c r="Y747" s="2">
        <v>145320</v>
      </c>
      <c r="Z747" s="25">
        <v>1.7000000000000001E-2</v>
      </c>
      <c r="AA747" s="12">
        <v>1789.09</v>
      </c>
      <c r="AB747" s="2">
        <v>124652</v>
      </c>
      <c r="AC747" s="25">
        <v>1.4E-2</v>
      </c>
      <c r="AD747" s="12">
        <v>1704.85</v>
      </c>
      <c r="AE747" s="25">
        <v>1.7999999999999999E-2</v>
      </c>
    </row>
    <row r="748" spans="1:31" x14ac:dyDescent="0.3">
      <c r="A748" t="s">
        <v>1786</v>
      </c>
      <c r="B748" s="2">
        <v>425</v>
      </c>
      <c r="C748" s="25">
        <v>5.6202062946310499E-2</v>
      </c>
      <c r="D748" s="2"/>
      <c r="E748" s="2">
        <v>375</v>
      </c>
      <c r="F748" s="25">
        <v>4.6502976190476192E-2</v>
      </c>
      <c r="G748" s="12"/>
      <c r="H748" s="2">
        <v>203</v>
      </c>
      <c r="I748" s="25">
        <v>2.6798679867986813E-2</v>
      </c>
      <c r="J748" s="12"/>
      <c r="K748" s="25">
        <v>-0.52235294117647058</v>
      </c>
      <c r="L748" s="2">
        <v>1784</v>
      </c>
      <c r="M748" s="25">
        <v>5.6141234226012526E-2</v>
      </c>
      <c r="N748" s="2">
        <v>196.363636363636</v>
      </c>
      <c r="O748" s="2">
        <v>1468</v>
      </c>
      <c r="P748" s="25">
        <v>4.6072246806640932E-2</v>
      </c>
      <c r="Q748" s="12">
        <v>168.48484848484799</v>
      </c>
      <c r="R748" s="2">
        <v>1044</v>
      </c>
      <c r="S748" s="25">
        <v>3.0566534914361003E-2</v>
      </c>
      <c r="T748" s="12">
        <v>146.66667200000001</v>
      </c>
      <c r="U748" s="25">
        <v>-0.41479820627802688</v>
      </c>
      <c r="V748" s="2">
        <v>253123</v>
      </c>
      <c r="W748" s="25">
        <v>0.03</v>
      </c>
      <c r="X748" s="2">
        <v>2322</v>
      </c>
      <c r="Y748" s="2">
        <v>308731</v>
      </c>
      <c r="Z748" s="25">
        <v>3.5000000000000003E-2</v>
      </c>
      <c r="AA748" s="12">
        <v>2324.85</v>
      </c>
      <c r="AB748" s="2">
        <v>226141</v>
      </c>
      <c r="AC748" s="25">
        <v>2.5000000000000001E-2</v>
      </c>
      <c r="AD748" s="12">
        <v>2446.06</v>
      </c>
      <c r="AE748" s="25">
        <v>-0.107</v>
      </c>
    </row>
    <row r="749" spans="1:31" x14ac:dyDescent="0.3">
      <c r="A749" t="s">
        <v>1787</v>
      </c>
      <c r="B749" s="2">
        <v>376</v>
      </c>
      <c r="C749" s="25">
        <v>4.9722295688971151E-2</v>
      </c>
      <c r="D749" s="2"/>
      <c r="E749" s="2">
        <v>793</v>
      </c>
      <c r="F749" s="25">
        <v>9.8338293650793648E-2</v>
      </c>
      <c r="G749" s="12"/>
      <c r="H749" s="2">
        <v>474</v>
      </c>
      <c r="I749" s="25">
        <v>6.2574257425742574E-2</v>
      </c>
      <c r="J749" s="12"/>
      <c r="K749" s="25">
        <v>0.2606382978723405</v>
      </c>
      <c r="L749" s="2">
        <v>2434</v>
      </c>
      <c r="M749" s="25">
        <v>7.6596280328539504E-2</v>
      </c>
      <c r="N749" s="2">
        <v>222.42424242424201</v>
      </c>
      <c r="O749" s="2">
        <v>3727</v>
      </c>
      <c r="P749" s="25">
        <v>0.11696952578225528</v>
      </c>
      <c r="Q749" s="12">
        <v>230.30303030303</v>
      </c>
      <c r="R749" s="2">
        <v>2709</v>
      </c>
      <c r="S749" s="25">
        <v>7.931488801054018E-2</v>
      </c>
      <c r="T749" s="12">
        <v>247.878784</v>
      </c>
      <c r="U749" s="25">
        <v>0.11298274445357437</v>
      </c>
      <c r="V749" s="2">
        <v>492230</v>
      </c>
      <c r="W749" s="25">
        <v>5.8000000000000003E-2</v>
      </c>
      <c r="X749" s="2">
        <v>3316</v>
      </c>
      <c r="Y749" s="2">
        <v>609517</v>
      </c>
      <c r="Z749" s="25">
        <v>7.0000000000000007E-2</v>
      </c>
      <c r="AA749" s="12">
        <v>3615.15</v>
      </c>
      <c r="AB749" s="2">
        <v>455806</v>
      </c>
      <c r="AC749" s="25">
        <v>5.0999999999999997E-2</v>
      </c>
      <c r="AD749" s="12">
        <v>4104.24</v>
      </c>
      <c r="AE749" s="25">
        <v>-7.3999999999999996E-2</v>
      </c>
    </row>
    <row r="750" spans="1:31" x14ac:dyDescent="0.3">
      <c r="A750" t="s">
        <v>1713</v>
      </c>
      <c r="B750" s="2">
        <v>109</v>
      </c>
      <c r="C750" s="25">
        <v>1.4414176143877281E-2</v>
      </c>
      <c r="D750" s="2"/>
      <c r="E750" s="2">
        <v>72</v>
      </c>
      <c r="F750" s="25">
        <v>8.9285714285714246E-3</v>
      </c>
      <c r="G750" s="12"/>
      <c r="H750" s="2">
        <v>125</v>
      </c>
      <c r="I750" s="25">
        <v>1.6501650165016493E-2</v>
      </c>
      <c r="J750" s="12"/>
      <c r="K750" s="25">
        <v>0.14678899082568808</v>
      </c>
      <c r="L750" s="2">
        <v>578</v>
      </c>
      <c r="M750" s="25">
        <v>1.818925638040092E-2</v>
      </c>
      <c r="N750" s="2">
        <v>138.78787878787799</v>
      </c>
      <c r="O750" s="2">
        <v>575</v>
      </c>
      <c r="P750" s="25">
        <v>1.804600947807802E-2</v>
      </c>
      <c r="Q750" s="12">
        <v>135.15151515151501</v>
      </c>
      <c r="R750" s="2">
        <v>542</v>
      </c>
      <c r="S750" s="25">
        <v>1.5868833260137608E-2</v>
      </c>
      <c r="T750" s="12">
        <v>120</v>
      </c>
      <c r="U750" s="25">
        <v>-6.228373702422145E-2</v>
      </c>
      <c r="V750" s="2">
        <v>95012</v>
      </c>
      <c r="W750" s="25">
        <v>1.0999999999999999E-2</v>
      </c>
      <c r="X750" s="2">
        <v>1513</v>
      </c>
      <c r="Y750" s="2">
        <v>126900</v>
      </c>
      <c r="Z750" s="25">
        <v>1.4999999999999999E-2</v>
      </c>
      <c r="AA750" s="12">
        <v>1600.61</v>
      </c>
      <c r="AB750" s="2">
        <v>91570</v>
      </c>
      <c r="AC750" s="25">
        <v>0.01</v>
      </c>
      <c r="AD750" s="12">
        <v>1623.03</v>
      </c>
      <c r="AE750" s="25">
        <v>-3.5999999999999997E-2</v>
      </c>
    </row>
    <row r="751" spans="1:31" x14ac:dyDescent="0.3">
      <c r="A751" t="s">
        <v>1785</v>
      </c>
      <c r="B751" s="2">
        <v>15</v>
      </c>
      <c r="C751" s="25">
        <v>1.9836022216344882E-3</v>
      </c>
      <c r="D751" s="2"/>
      <c r="E751" s="2">
        <v>12</v>
      </c>
      <c r="F751" s="25">
        <v>1.4880952380952374E-3</v>
      </c>
      <c r="G751" s="12"/>
      <c r="H751" s="2">
        <v>18</v>
      </c>
      <c r="I751" s="25">
        <v>2.3762376237623762E-3</v>
      </c>
      <c r="J751" s="12"/>
      <c r="K751" s="25">
        <v>0.19999999999999996</v>
      </c>
      <c r="L751" s="2">
        <v>80</v>
      </c>
      <c r="M751" s="25">
        <v>2.5175441356956288E-3</v>
      </c>
      <c r="N751" s="2">
        <v>41.818181818181799</v>
      </c>
      <c r="O751" s="2">
        <v>88</v>
      </c>
      <c r="P751" s="25">
        <v>2.7618240592536796E-3</v>
      </c>
      <c r="Q751" s="12">
        <v>36.363636363636303</v>
      </c>
      <c r="R751" s="2">
        <v>65</v>
      </c>
      <c r="S751" s="25">
        <v>1.9030888596105987E-3</v>
      </c>
      <c r="T751" s="12">
        <v>25.454546000000001</v>
      </c>
      <c r="U751" s="25">
        <v>-0.1875</v>
      </c>
      <c r="V751" s="2">
        <v>21710</v>
      </c>
      <c r="W751" s="25">
        <v>3.0000000000000001E-3</v>
      </c>
      <c r="X751" s="2">
        <v>675</v>
      </c>
      <c r="Y751" s="2">
        <v>27237</v>
      </c>
      <c r="Z751" s="25">
        <v>3.0000000000000001E-3</v>
      </c>
      <c r="AA751" s="12">
        <v>645.45000000000005</v>
      </c>
      <c r="AB751" s="2">
        <v>25194</v>
      </c>
      <c r="AC751" s="25">
        <v>3.0000000000000001E-3</v>
      </c>
      <c r="AD751" s="12">
        <v>769.7</v>
      </c>
      <c r="AE751" s="25">
        <v>0.16</v>
      </c>
    </row>
    <row r="752" spans="1:31" x14ac:dyDescent="0.3">
      <c r="A752" t="s">
        <v>1786</v>
      </c>
      <c r="B752" s="2">
        <v>94</v>
      </c>
      <c r="C752" s="25">
        <v>1.2430573922242793E-2</v>
      </c>
      <c r="D752" s="2"/>
      <c r="E752" s="2">
        <v>60</v>
      </c>
      <c r="F752" s="25">
        <v>7.4404761904761935E-3</v>
      </c>
      <c r="G752" s="12"/>
      <c r="H752" s="2">
        <v>107</v>
      </c>
      <c r="I752" s="25">
        <v>1.4125412541254125E-2</v>
      </c>
      <c r="J752" s="12"/>
      <c r="K752" s="25">
        <v>0.13829787234042556</v>
      </c>
      <c r="L752" s="2">
        <v>498</v>
      </c>
      <c r="M752" s="25">
        <v>1.5671712244705292E-2</v>
      </c>
      <c r="N752" s="2">
        <v>127.272727272727</v>
      </c>
      <c r="O752" s="2">
        <v>487</v>
      </c>
      <c r="P752" s="25">
        <v>1.5284185418824342E-2</v>
      </c>
      <c r="Q752" s="12">
        <v>132.12121212121201</v>
      </c>
      <c r="R752" s="2">
        <v>477</v>
      </c>
      <c r="S752" s="25">
        <v>1.396574440052701E-2</v>
      </c>
      <c r="T752" s="12">
        <v>118.181816</v>
      </c>
      <c r="U752" s="25">
        <v>-4.2168674698795178E-2</v>
      </c>
      <c r="V752" s="2">
        <v>73302</v>
      </c>
      <c r="W752" s="25">
        <v>8.9999999999999993E-3</v>
      </c>
      <c r="X752" s="2">
        <v>1325</v>
      </c>
      <c r="Y752" s="2">
        <v>99663</v>
      </c>
      <c r="Z752" s="25">
        <v>1.0999999999999999E-2</v>
      </c>
      <c r="AA752" s="12">
        <v>1564.85</v>
      </c>
      <c r="AB752" s="2">
        <v>66376</v>
      </c>
      <c r="AC752" s="25">
        <v>7.0000000000000001E-3</v>
      </c>
      <c r="AD752" s="12">
        <v>1481.21</v>
      </c>
      <c r="AE752" s="25">
        <v>-9.4E-2</v>
      </c>
    </row>
    <row r="753" spans="1:31" x14ac:dyDescent="0.3">
      <c r="A753" t="s">
        <v>1714</v>
      </c>
      <c r="B753" s="2">
        <v>267</v>
      </c>
      <c r="C753" s="25">
        <v>3.5308119545093893E-2</v>
      </c>
      <c r="D753" s="2"/>
      <c r="E753" s="2">
        <v>721</v>
      </c>
      <c r="F753" s="25">
        <v>8.9409722222222224E-2</v>
      </c>
      <c r="G753" s="12"/>
      <c r="H753" s="2">
        <v>349</v>
      </c>
      <c r="I753" s="25">
        <v>4.6072607260726074E-2</v>
      </c>
      <c r="J753" s="12"/>
      <c r="K753" s="25">
        <v>0.30711610486891394</v>
      </c>
      <c r="L753" s="2">
        <v>1856</v>
      </c>
      <c r="M753" s="25">
        <v>5.8407023948138591E-2</v>
      </c>
      <c r="N753" s="2">
        <v>183.030303030303</v>
      </c>
      <c r="O753" s="2">
        <v>3152</v>
      </c>
      <c r="P753" s="25">
        <v>9.8923516304177256E-2</v>
      </c>
      <c r="Q753" s="12">
        <v>211.51515151515099</v>
      </c>
      <c r="R753" s="2">
        <v>2167</v>
      </c>
      <c r="S753" s="25">
        <v>6.3446054750402575E-2</v>
      </c>
      <c r="T753" s="12">
        <v>215.15152</v>
      </c>
      <c r="U753" s="25">
        <v>0.16756465517241378</v>
      </c>
      <c r="V753" s="2">
        <v>397218</v>
      </c>
      <c r="W753" s="25">
        <v>4.7E-2</v>
      </c>
      <c r="X753" s="2">
        <v>2708</v>
      </c>
      <c r="Y753" s="2">
        <v>482617</v>
      </c>
      <c r="Z753" s="25">
        <v>5.5E-2</v>
      </c>
      <c r="AA753" s="12">
        <v>3133.94</v>
      </c>
      <c r="AB753" s="2">
        <v>364236</v>
      </c>
      <c r="AC753" s="25">
        <v>4.1000000000000002E-2</v>
      </c>
      <c r="AD753" s="12">
        <v>3466.06</v>
      </c>
      <c r="AE753" s="25">
        <v>-8.3000000000000004E-2</v>
      </c>
    </row>
    <row r="754" spans="1:31" x14ac:dyDescent="0.3">
      <c r="A754" t="s">
        <v>1785</v>
      </c>
      <c r="B754" s="2">
        <v>67</v>
      </c>
      <c r="C754" s="25">
        <v>8.8600899233007135E-3</v>
      </c>
      <c r="D754" s="2"/>
      <c r="E754" s="2">
        <v>178</v>
      </c>
      <c r="F754" s="25">
        <v>2.20734126984127E-2</v>
      </c>
      <c r="G754" s="12"/>
      <c r="H754" s="2">
        <v>62</v>
      </c>
      <c r="I754" s="25">
        <v>8.1848184818481846E-3</v>
      </c>
      <c r="J754" s="12"/>
      <c r="K754" s="25">
        <v>-7.4626865671641784E-2</v>
      </c>
      <c r="L754" s="2">
        <v>334</v>
      </c>
      <c r="M754" s="25">
        <v>1.0510746766529251E-2</v>
      </c>
      <c r="N754" s="2">
        <v>61.818181818181799</v>
      </c>
      <c r="O754" s="2">
        <v>532</v>
      </c>
      <c r="P754" s="25">
        <v>1.6696481812760882E-2</v>
      </c>
      <c r="Q754" s="12">
        <v>76.969696969696898</v>
      </c>
      <c r="R754" s="2">
        <v>351</v>
      </c>
      <c r="S754" s="25">
        <v>1.0276679841897233E-2</v>
      </c>
      <c r="T754" s="12">
        <v>90.303030000000007</v>
      </c>
      <c r="U754" s="25">
        <v>5.089820359281437E-2</v>
      </c>
      <c r="V754" s="2">
        <v>66315</v>
      </c>
      <c r="W754" s="25">
        <v>8.0000000000000002E-3</v>
      </c>
      <c r="X754" s="2">
        <v>1049</v>
      </c>
      <c r="Y754" s="2">
        <v>77244</v>
      </c>
      <c r="Z754" s="25">
        <v>8.9999999999999993E-3</v>
      </c>
      <c r="AA754" s="12">
        <v>1221.21</v>
      </c>
      <c r="AB754" s="2">
        <v>68138</v>
      </c>
      <c r="AC754" s="25">
        <v>8.0000000000000002E-3</v>
      </c>
      <c r="AD754" s="12">
        <v>1172.73</v>
      </c>
      <c r="AE754" s="25">
        <v>2.7E-2</v>
      </c>
    </row>
    <row r="755" spans="1:31" x14ac:dyDescent="0.3">
      <c r="A755" t="s">
        <v>1786</v>
      </c>
      <c r="B755" s="2">
        <v>200</v>
      </c>
      <c r="C755" s="25">
        <v>2.6448029621793177E-2</v>
      </c>
      <c r="D755" s="2"/>
      <c r="E755" s="2">
        <v>543</v>
      </c>
      <c r="F755" s="25">
        <v>6.7336309523809493E-2</v>
      </c>
      <c r="G755" s="12"/>
      <c r="H755" s="2">
        <v>287</v>
      </c>
      <c r="I755" s="25">
        <v>3.7887788778877884E-2</v>
      </c>
      <c r="J755" s="12"/>
      <c r="K755" s="25">
        <v>0.43500000000000005</v>
      </c>
      <c r="L755" s="2">
        <v>1522</v>
      </c>
      <c r="M755" s="25">
        <v>4.789627718160934E-2</v>
      </c>
      <c r="N755" s="2">
        <v>169.09090909090901</v>
      </c>
      <c r="O755" s="2">
        <v>2620</v>
      </c>
      <c r="P755" s="25">
        <v>8.222703449141637E-2</v>
      </c>
      <c r="Q755" s="12">
        <v>187.272727272727</v>
      </c>
      <c r="R755" s="2">
        <v>1816</v>
      </c>
      <c r="S755" s="25">
        <v>5.3169374908505346E-2</v>
      </c>
      <c r="T755" s="12">
        <v>207.27271999999999</v>
      </c>
      <c r="U755" s="25">
        <v>0.19316688567674112</v>
      </c>
      <c r="V755" s="2">
        <v>330903</v>
      </c>
      <c r="W755" s="25">
        <v>3.9E-2</v>
      </c>
      <c r="X755" s="2">
        <v>2695</v>
      </c>
      <c r="Y755" s="2">
        <v>405373</v>
      </c>
      <c r="Z755" s="25">
        <v>4.5999999999999999E-2</v>
      </c>
      <c r="AA755" s="12">
        <v>3016.97</v>
      </c>
      <c r="AB755" s="2">
        <v>296098</v>
      </c>
      <c r="AC755" s="25">
        <v>3.3000000000000002E-2</v>
      </c>
      <c r="AD755" s="12">
        <v>3283.64</v>
      </c>
      <c r="AE755" s="25">
        <v>-0.105</v>
      </c>
    </row>
    <row r="756" spans="1:31" x14ac:dyDescent="0.3">
      <c r="A756" t="s">
        <v>1763</v>
      </c>
      <c r="B756" s="2">
        <v>6608</v>
      </c>
      <c r="C756" s="25">
        <v>0.87384289870404652</v>
      </c>
      <c r="D756" s="2"/>
      <c r="E756" s="2">
        <v>6726</v>
      </c>
      <c r="F756" s="25">
        <v>0.83407738095238093</v>
      </c>
      <c r="G756" s="12"/>
      <c r="H756" s="2">
        <v>6728</v>
      </c>
      <c r="I756" s="25">
        <v>0.88818481848184816</v>
      </c>
      <c r="J756" s="12"/>
      <c r="K756" s="25">
        <v>1.8159806295399594E-2</v>
      </c>
      <c r="L756" s="2">
        <v>26935</v>
      </c>
      <c r="M756" s="25">
        <v>0.84762564118702211</v>
      </c>
      <c r="N756" s="2">
        <v>458.18181818181802</v>
      </c>
      <c r="O756" s="2">
        <v>25997</v>
      </c>
      <c r="P756" s="25">
        <v>0.81589931895929446</v>
      </c>
      <c r="Q756" s="12">
        <v>401.81818181818102</v>
      </c>
      <c r="R756" s="2">
        <v>29691</v>
      </c>
      <c r="S756" s="25">
        <v>0.8693017127799737</v>
      </c>
      <c r="T756" s="12">
        <v>455.75756799999999</v>
      </c>
      <c r="U756" s="25">
        <v>0.1023204009652868</v>
      </c>
      <c r="V756" s="2">
        <v>7627550</v>
      </c>
      <c r="W756" s="25">
        <v>0.89800000000000002</v>
      </c>
      <c r="X756" s="2">
        <v>15490</v>
      </c>
      <c r="Y756" s="2">
        <v>7669166</v>
      </c>
      <c r="Z756" s="25">
        <v>0.878</v>
      </c>
      <c r="AA756" s="12">
        <v>15427.88</v>
      </c>
      <c r="AB756" s="2">
        <v>8180067</v>
      </c>
      <c r="AC756" s="25">
        <v>0.91</v>
      </c>
      <c r="AD756" s="12">
        <v>16434.54</v>
      </c>
      <c r="AE756" s="25">
        <v>7.1999999999999995E-2</v>
      </c>
    </row>
    <row r="757" spans="1:31" x14ac:dyDescent="0.3">
      <c r="A757" t="s">
        <v>1711</v>
      </c>
      <c r="B757" s="2">
        <v>5581</v>
      </c>
      <c r="C757" s="25">
        <v>0.73803226659613896</v>
      </c>
      <c r="D757" s="2"/>
      <c r="E757" s="2">
        <v>5430</v>
      </c>
      <c r="F757" s="25">
        <v>0.6733630952380949</v>
      </c>
      <c r="G757" s="12"/>
      <c r="H757" s="2">
        <v>5428</v>
      </c>
      <c r="I757" s="25">
        <v>0.71656765676567657</v>
      </c>
      <c r="J757" s="12"/>
      <c r="K757" s="25">
        <v>-2.7414441856298155E-2</v>
      </c>
      <c r="L757" s="2">
        <v>21396</v>
      </c>
      <c r="M757" s="25">
        <v>0.673317179091796</v>
      </c>
      <c r="N757" s="2">
        <v>457.575757575757</v>
      </c>
      <c r="O757" s="2">
        <v>19026</v>
      </c>
      <c r="P757" s="25">
        <v>0.59711891535636941</v>
      </c>
      <c r="Q757" s="12">
        <v>427.87878787878702</v>
      </c>
      <c r="R757" s="2">
        <v>21481</v>
      </c>
      <c r="S757" s="25">
        <v>0.62892695066608106</v>
      </c>
      <c r="T757" s="12">
        <v>440</v>
      </c>
      <c r="U757" s="25">
        <v>3.9727051785380446E-3</v>
      </c>
      <c r="V757" s="2">
        <v>5790792</v>
      </c>
      <c r="W757" s="25">
        <v>0.68200000000000005</v>
      </c>
      <c r="X757" s="2">
        <v>19179</v>
      </c>
      <c r="Y757" s="2">
        <v>5791300</v>
      </c>
      <c r="Z757" s="25">
        <v>0.66300000000000003</v>
      </c>
      <c r="AA757" s="12">
        <v>18430.3</v>
      </c>
      <c r="AB757" s="2">
        <v>6159787</v>
      </c>
      <c r="AC757" s="25">
        <v>0.68500000000000005</v>
      </c>
      <c r="AD757" s="12">
        <v>17987.27</v>
      </c>
      <c r="AE757" s="25">
        <v>6.4000000000000001E-2</v>
      </c>
    </row>
    <row r="758" spans="1:31" x14ac:dyDescent="0.3">
      <c r="A758" t="s">
        <v>1785</v>
      </c>
      <c r="B758" s="2">
        <v>3172</v>
      </c>
      <c r="C758" s="25">
        <v>0.41946574980163975</v>
      </c>
      <c r="D758" s="2"/>
      <c r="E758" s="2">
        <v>2860</v>
      </c>
      <c r="F758" s="25">
        <v>0.35466269841269843</v>
      </c>
      <c r="G758" s="12"/>
      <c r="H758" s="2">
        <v>2528</v>
      </c>
      <c r="I758" s="25">
        <v>0.33372937293729371</v>
      </c>
      <c r="J758" s="12"/>
      <c r="K758" s="25">
        <v>-0.20302648171500626</v>
      </c>
      <c r="L758" s="2">
        <v>14792</v>
      </c>
      <c r="M758" s="25">
        <v>0.4654939106901218</v>
      </c>
      <c r="N758" s="2">
        <v>382.42424242424198</v>
      </c>
      <c r="O758" s="2">
        <v>12928</v>
      </c>
      <c r="P758" s="25">
        <v>0.40573706179581331</v>
      </c>
      <c r="Q758" s="12">
        <v>413.33333333333297</v>
      </c>
      <c r="R758" s="2">
        <v>13993</v>
      </c>
      <c r="S758" s="25">
        <v>0.40969111403894015</v>
      </c>
      <c r="T758" s="12">
        <v>444.84848</v>
      </c>
      <c r="U758" s="25">
        <v>-5.401568415359654E-2</v>
      </c>
      <c r="V758" s="2">
        <v>4285454</v>
      </c>
      <c r="W758" s="25">
        <v>0.504</v>
      </c>
      <c r="X758" s="2">
        <v>20313</v>
      </c>
      <c r="Y758" s="2">
        <v>4090510</v>
      </c>
      <c r="Z758" s="25">
        <v>0.46800000000000003</v>
      </c>
      <c r="AA758" s="12">
        <v>18804.240000000002</v>
      </c>
      <c r="AB758" s="2">
        <v>4320105</v>
      </c>
      <c r="AC758" s="25">
        <v>0.48099999999999998</v>
      </c>
      <c r="AD758" s="12">
        <v>18468.48</v>
      </c>
      <c r="AE758" s="25">
        <v>8.0000000000000002E-3</v>
      </c>
    </row>
    <row r="759" spans="1:31" x14ac:dyDescent="0.3">
      <c r="A759" t="s">
        <v>1786</v>
      </c>
      <c r="B759" s="2">
        <v>2409</v>
      </c>
      <c r="C759" s="25">
        <v>0.31856651679449882</v>
      </c>
      <c r="D759" s="2"/>
      <c r="E759" s="2">
        <v>2570</v>
      </c>
      <c r="F759" s="25">
        <v>0.31870039682539669</v>
      </c>
      <c r="G759" s="12"/>
      <c r="H759" s="2">
        <v>2900</v>
      </c>
      <c r="I759" s="25">
        <v>0.38283828382838286</v>
      </c>
      <c r="J759" s="12"/>
      <c r="K759" s="25">
        <v>0.20381901203819019</v>
      </c>
      <c r="L759" s="2">
        <v>6604</v>
      </c>
      <c r="M759" s="25">
        <v>0.20782326840167417</v>
      </c>
      <c r="N759" s="2">
        <v>352.12121212121201</v>
      </c>
      <c r="O759" s="2">
        <v>6098</v>
      </c>
      <c r="P759" s="25">
        <v>0.19138185356055612</v>
      </c>
      <c r="Q759" s="12">
        <v>271.51515151515099</v>
      </c>
      <c r="R759" s="2">
        <v>7488</v>
      </c>
      <c r="S759" s="25">
        <v>0.21923583662714097</v>
      </c>
      <c r="T759" s="12">
        <v>350.30304000000001</v>
      </c>
      <c r="U759" s="25">
        <v>0.13385826771653545</v>
      </c>
      <c r="V759" s="2">
        <v>1505338</v>
      </c>
      <c r="W759" s="25">
        <v>0.17699999999999999</v>
      </c>
      <c r="X759" s="2">
        <v>4572</v>
      </c>
      <c r="Y759" s="2">
        <v>1700790</v>
      </c>
      <c r="Z759" s="25">
        <v>0.19500000000000001</v>
      </c>
      <c r="AA759" s="12">
        <v>5712.73</v>
      </c>
      <c r="AB759" s="2">
        <v>1839682</v>
      </c>
      <c r="AC759" s="25">
        <v>0.20499999999999999</v>
      </c>
      <c r="AD759" s="12">
        <v>6966.06</v>
      </c>
      <c r="AE759" s="25">
        <v>0.222</v>
      </c>
    </row>
    <row r="760" spans="1:31" x14ac:dyDescent="0.3">
      <c r="A760" t="s">
        <v>1787</v>
      </c>
      <c r="B760" s="2">
        <v>1027</v>
      </c>
      <c r="C760" s="25">
        <v>0.13581063210790795</v>
      </c>
      <c r="D760" s="2"/>
      <c r="E760" s="2">
        <v>1296</v>
      </c>
      <c r="F760" s="25">
        <v>0.16071428571428573</v>
      </c>
      <c r="G760" s="12"/>
      <c r="H760" s="2">
        <v>1300</v>
      </c>
      <c r="I760" s="25">
        <v>0.17161716171617153</v>
      </c>
      <c r="J760" s="12"/>
      <c r="K760" s="25">
        <v>0.26582278481012667</v>
      </c>
      <c r="L760" s="2">
        <v>5539</v>
      </c>
      <c r="M760" s="25">
        <v>0.1743084620952261</v>
      </c>
      <c r="N760" s="2">
        <v>282.42424242424198</v>
      </c>
      <c r="O760" s="2">
        <v>6971</v>
      </c>
      <c r="P760" s="25">
        <v>0.21878040360292503</v>
      </c>
      <c r="Q760" s="12">
        <v>381.21212121212102</v>
      </c>
      <c r="R760" s="2">
        <v>8210</v>
      </c>
      <c r="S760" s="25">
        <v>0.24037476211389255</v>
      </c>
      <c r="T760" s="12">
        <v>378.18182400000001</v>
      </c>
      <c r="U760" s="25">
        <v>0.48221700667990613</v>
      </c>
      <c r="V760" s="2">
        <v>1836758</v>
      </c>
      <c r="W760" s="25">
        <v>0.216</v>
      </c>
      <c r="X760" s="2">
        <v>6324</v>
      </c>
      <c r="Y760" s="2">
        <v>1877866</v>
      </c>
      <c r="Z760" s="25">
        <v>0.215</v>
      </c>
      <c r="AA760" s="12">
        <v>6621.21</v>
      </c>
      <c r="AB760" s="2">
        <v>2020280</v>
      </c>
      <c r="AC760" s="25">
        <v>0.22500000000000001</v>
      </c>
      <c r="AD760" s="12">
        <v>7284.85</v>
      </c>
      <c r="AE760" s="25">
        <v>0.1</v>
      </c>
    </row>
    <row r="761" spans="1:31" x14ac:dyDescent="0.3">
      <c r="A761" t="s">
        <v>1713</v>
      </c>
      <c r="B761" s="2">
        <v>571</v>
      </c>
      <c r="C761" s="25">
        <v>7.5509124570219521E-2</v>
      </c>
      <c r="D761" s="2"/>
      <c r="E761" s="2">
        <v>566</v>
      </c>
      <c r="F761" s="25">
        <v>7.0188492063492064E-2</v>
      </c>
      <c r="G761" s="12"/>
      <c r="H761" s="2">
        <v>568</v>
      </c>
      <c r="I761" s="25">
        <v>7.498349834983499E-2</v>
      </c>
      <c r="J761" s="12"/>
      <c r="K761" s="25">
        <v>-5.2539404553415547E-3</v>
      </c>
      <c r="L761" s="2">
        <v>2268</v>
      </c>
      <c r="M761" s="25">
        <v>7.1372376246971084E-2</v>
      </c>
      <c r="N761" s="2">
        <v>222.42424242424201</v>
      </c>
      <c r="O761" s="2">
        <v>2462</v>
      </c>
      <c r="P761" s="25">
        <v>7.7268304930483631E-2</v>
      </c>
      <c r="Q761" s="12">
        <v>245.45454545454501</v>
      </c>
      <c r="R761" s="2">
        <v>3111</v>
      </c>
      <c r="S761" s="25">
        <v>9.1084760649978044E-2</v>
      </c>
      <c r="T761" s="12">
        <v>267.27273600000001</v>
      </c>
      <c r="U761" s="25">
        <v>0.37169312169312169</v>
      </c>
      <c r="V761" s="2">
        <v>618864</v>
      </c>
      <c r="W761" s="25">
        <v>7.2999999999999995E-2</v>
      </c>
      <c r="X761" s="2">
        <v>3878</v>
      </c>
      <c r="Y761" s="2">
        <v>632147</v>
      </c>
      <c r="Z761" s="25">
        <v>7.1999999999999995E-2</v>
      </c>
      <c r="AA761" s="12">
        <v>3690.3</v>
      </c>
      <c r="AB761" s="2">
        <v>691242</v>
      </c>
      <c r="AC761" s="25">
        <v>7.6999999999999999E-2</v>
      </c>
      <c r="AD761" s="12">
        <v>4400</v>
      </c>
      <c r="AE761" s="25">
        <v>0.11700000000000001</v>
      </c>
    </row>
    <row r="762" spans="1:31" x14ac:dyDescent="0.3">
      <c r="A762" t="s">
        <v>1785</v>
      </c>
      <c r="B762" s="2">
        <v>287</v>
      </c>
      <c r="C762" s="25">
        <v>3.795292250727321E-2</v>
      </c>
      <c r="D762" s="2"/>
      <c r="E762" s="2">
        <v>280</v>
      </c>
      <c r="F762" s="25">
        <v>3.4722222222222238E-2</v>
      </c>
      <c r="G762" s="12"/>
      <c r="H762" s="2">
        <v>288</v>
      </c>
      <c r="I762" s="25">
        <v>3.8019801980198019E-2</v>
      </c>
      <c r="J762" s="12"/>
      <c r="K762" s="25">
        <v>3.4843205574912606E-3</v>
      </c>
      <c r="L762" s="2">
        <v>1214</v>
      </c>
      <c r="M762" s="25">
        <v>3.8203732259181167E-2</v>
      </c>
      <c r="N762" s="2">
        <v>156.969696969696</v>
      </c>
      <c r="O762" s="2">
        <v>1124</v>
      </c>
      <c r="P762" s="25">
        <v>3.5276025484103822E-2</v>
      </c>
      <c r="Q762" s="12">
        <v>159.39393939393901</v>
      </c>
      <c r="R762" s="2">
        <v>1434</v>
      </c>
      <c r="S762" s="25">
        <v>4.1985068072024595E-2</v>
      </c>
      <c r="T762" s="12">
        <v>184.84848</v>
      </c>
      <c r="U762" s="25">
        <v>0.1812191103789127</v>
      </c>
      <c r="V762" s="2">
        <v>307982</v>
      </c>
      <c r="W762" s="25">
        <v>3.5999999999999997E-2</v>
      </c>
      <c r="X762" s="2">
        <v>2085</v>
      </c>
      <c r="Y762" s="2">
        <v>296066</v>
      </c>
      <c r="Z762" s="25">
        <v>3.4000000000000002E-2</v>
      </c>
      <c r="AA762" s="12">
        <v>1989.09</v>
      </c>
      <c r="AB762" s="2">
        <v>334629</v>
      </c>
      <c r="AC762" s="25">
        <v>3.6999999999999998E-2</v>
      </c>
      <c r="AD762" s="12">
        <v>2911.52</v>
      </c>
      <c r="AE762" s="25">
        <v>8.6999999999999994E-2</v>
      </c>
    </row>
    <row r="763" spans="1:31" x14ac:dyDescent="0.3">
      <c r="A763" t="s">
        <v>1786</v>
      </c>
      <c r="B763" s="2">
        <v>284</v>
      </c>
      <c r="C763" s="25">
        <v>3.7556202062946291E-2</v>
      </c>
      <c r="D763" s="2"/>
      <c r="E763" s="2">
        <v>286</v>
      </c>
      <c r="F763" s="25">
        <v>3.546626984126984E-2</v>
      </c>
      <c r="G763" s="12"/>
      <c r="H763" s="2">
        <v>280</v>
      </c>
      <c r="I763" s="25">
        <v>3.6963696369636964E-2</v>
      </c>
      <c r="J763" s="12"/>
      <c r="K763" s="25">
        <v>-1.4084507042253502E-2</v>
      </c>
      <c r="L763" s="2">
        <v>1054</v>
      </c>
      <c r="M763" s="25">
        <v>3.316864398778991E-2</v>
      </c>
      <c r="N763" s="2">
        <v>156.363636363636</v>
      </c>
      <c r="O763" s="2">
        <v>1338</v>
      </c>
      <c r="P763" s="25">
        <v>4.1992279446379815E-2</v>
      </c>
      <c r="Q763" s="12">
        <v>179.39393939393901</v>
      </c>
      <c r="R763" s="2">
        <v>1677</v>
      </c>
      <c r="S763" s="25">
        <v>4.9099692577953449E-2</v>
      </c>
      <c r="T763" s="12">
        <v>227.27271999999999</v>
      </c>
      <c r="U763" s="25">
        <v>0.59108159392789372</v>
      </c>
      <c r="V763" s="2">
        <v>310882</v>
      </c>
      <c r="W763" s="25">
        <v>3.6999999999999998E-2</v>
      </c>
      <c r="X763" s="2">
        <v>2932</v>
      </c>
      <c r="Y763" s="2">
        <v>336081</v>
      </c>
      <c r="Z763" s="25">
        <v>3.7999999999999999E-2</v>
      </c>
      <c r="AA763" s="12">
        <v>3125.45</v>
      </c>
      <c r="AB763" s="2">
        <v>356613</v>
      </c>
      <c r="AC763" s="25">
        <v>0.04</v>
      </c>
      <c r="AD763" s="12">
        <v>3700.61</v>
      </c>
      <c r="AE763" s="25">
        <v>0.14699999999999999</v>
      </c>
    </row>
    <row r="764" spans="1:31" x14ac:dyDescent="0.3">
      <c r="A764" t="s">
        <v>1714</v>
      </c>
      <c r="B764" s="2">
        <v>456</v>
      </c>
      <c r="C764" s="25">
        <v>6.030150753768844E-2</v>
      </c>
      <c r="D764" s="2"/>
      <c r="E764" s="2">
        <v>730</v>
      </c>
      <c r="F764" s="25">
        <v>9.052579365079369E-2</v>
      </c>
      <c r="G764" s="12"/>
      <c r="H764" s="2">
        <v>732</v>
      </c>
      <c r="I764" s="25">
        <v>9.6633663366336636E-2</v>
      </c>
      <c r="J764" s="12"/>
      <c r="K764" s="25">
        <v>0.60526315789473695</v>
      </c>
      <c r="L764" s="2">
        <v>3271</v>
      </c>
      <c r="M764" s="25">
        <v>0.10293608584825503</v>
      </c>
      <c r="N764" s="2">
        <v>220</v>
      </c>
      <c r="O764" s="2">
        <v>4509</v>
      </c>
      <c r="P764" s="25">
        <v>0.14151209867244138</v>
      </c>
      <c r="Q764" s="12">
        <v>287.87878787878702</v>
      </c>
      <c r="R764" s="2">
        <v>5099</v>
      </c>
      <c r="S764" s="25">
        <v>0.1492900014639145</v>
      </c>
      <c r="T764" s="12">
        <v>296.36364700000001</v>
      </c>
      <c r="U764" s="25">
        <v>0.55885050443289519</v>
      </c>
      <c r="V764" s="2">
        <v>1217894</v>
      </c>
      <c r="W764" s="25">
        <v>0.14299999999999999</v>
      </c>
      <c r="X764" s="2">
        <v>4450</v>
      </c>
      <c r="Y764" s="2">
        <v>1245719</v>
      </c>
      <c r="Z764" s="25">
        <v>0.14299999999999999</v>
      </c>
      <c r="AA764" s="12">
        <v>4569.09</v>
      </c>
      <c r="AB764" s="2">
        <v>1329038</v>
      </c>
      <c r="AC764" s="25">
        <v>0.14799999999999999</v>
      </c>
      <c r="AD764" s="12">
        <v>5275.76</v>
      </c>
      <c r="AE764" s="25">
        <v>9.0999999999999998E-2</v>
      </c>
    </row>
    <row r="765" spans="1:31" x14ac:dyDescent="0.3">
      <c r="A765" t="s">
        <v>1785</v>
      </c>
      <c r="B765" s="2">
        <v>194</v>
      </c>
      <c r="C765" s="25">
        <v>2.5654588733139382E-2</v>
      </c>
      <c r="D765" s="2"/>
      <c r="E765" s="2">
        <v>346</v>
      </c>
      <c r="F765" s="25">
        <v>4.2906746031746032E-2</v>
      </c>
      <c r="G765" s="12"/>
      <c r="H765" s="2">
        <v>362</v>
      </c>
      <c r="I765" s="25">
        <v>4.7788778877887787E-2</v>
      </c>
      <c r="J765" s="12"/>
      <c r="K765" s="25">
        <v>0.865979381443299</v>
      </c>
      <c r="L765" s="2">
        <v>1541</v>
      </c>
      <c r="M765" s="25">
        <v>4.8494193913837053E-2</v>
      </c>
      <c r="N765" s="2">
        <v>166.06060606060601</v>
      </c>
      <c r="O765" s="2">
        <v>1892</v>
      </c>
      <c r="P765" s="25">
        <v>5.9379217273954114E-2</v>
      </c>
      <c r="Q765" s="12">
        <v>153.333333333333</v>
      </c>
      <c r="R765" s="2">
        <v>2443</v>
      </c>
      <c r="S765" s="25">
        <v>7.1526862831210652E-2</v>
      </c>
      <c r="T765" s="12">
        <v>258.78787199999999</v>
      </c>
      <c r="U765" s="25">
        <v>0.58533419857235558</v>
      </c>
      <c r="V765" s="2">
        <v>605032</v>
      </c>
      <c r="W765" s="25">
        <v>7.0999999999999994E-2</v>
      </c>
      <c r="X765" s="2">
        <v>2681</v>
      </c>
      <c r="Y765" s="2">
        <v>594039</v>
      </c>
      <c r="Z765" s="25">
        <v>6.8000000000000005E-2</v>
      </c>
      <c r="AA765" s="12">
        <v>3007.27</v>
      </c>
      <c r="AB765" s="2">
        <v>634351</v>
      </c>
      <c r="AC765" s="25">
        <v>7.0999999999999994E-2</v>
      </c>
      <c r="AD765" s="12">
        <v>3894.55</v>
      </c>
      <c r="AE765" s="25">
        <v>4.8000000000000001E-2</v>
      </c>
    </row>
    <row r="766" spans="1:31" x14ac:dyDescent="0.3">
      <c r="A766" t="s">
        <v>1786</v>
      </c>
      <c r="B766" s="2">
        <v>262</v>
      </c>
      <c r="C766" s="25">
        <v>3.4646918804549058E-2</v>
      </c>
      <c r="D766" s="2"/>
      <c r="E766" s="2">
        <v>384</v>
      </c>
      <c r="F766" s="25">
        <v>4.7619047619047616E-2</v>
      </c>
      <c r="G766" s="12"/>
      <c r="H766" s="2">
        <v>370</v>
      </c>
      <c r="I766" s="25">
        <v>4.8844884488448842E-2</v>
      </c>
      <c r="J766" s="12"/>
      <c r="K766" s="25">
        <v>0.41221374045801529</v>
      </c>
      <c r="L766" s="2">
        <v>1730</v>
      </c>
      <c r="M766" s="25">
        <v>5.4441891934417973E-2</v>
      </c>
      <c r="N766" s="2">
        <v>164.24242424242399</v>
      </c>
      <c r="O766" s="2">
        <v>2617</v>
      </c>
      <c r="P766" s="25">
        <v>8.2132881398487276E-2</v>
      </c>
      <c r="Q766" s="12">
        <v>260.60606060606</v>
      </c>
      <c r="R766" s="2">
        <v>2656</v>
      </c>
      <c r="S766" s="25">
        <v>7.7763138632703843E-2</v>
      </c>
      <c r="T766" s="12">
        <v>230.909088</v>
      </c>
      <c r="U766" s="25">
        <v>0.53526011560693643</v>
      </c>
      <c r="V766" s="2">
        <v>612862</v>
      </c>
      <c r="W766" s="25">
        <v>7.1999999999999995E-2</v>
      </c>
      <c r="X766" s="2">
        <v>3942</v>
      </c>
      <c r="Y766" s="2">
        <v>651680</v>
      </c>
      <c r="Z766" s="25">
        <v>7.4999999999999997E-2</v>
      </c>
      <c r="AA766" s="12">
        <v>3884.85</v>
      </c>
      <c r="AB766" s="2">
        <v>694687</v>
      </c>
      <c r="AC766" s="25">
        <v>7.6999999999999999E-2</v>
      </c>
      <c r="AD766" s="12">
        <v>4327.2700000000004</v>
      </c>
      <c r="AE766" s="25">
        <v>0.13400000000000001</v>
      </c>
    </row>
    <row r="767" spans="1:31" x14ac:dyDescent="0.3">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c r="AA767" s="16"/>
      <c r="AB767" s="16"/>
      <c r="AC767" s="16"/>
      <c r="AD767" s="16"/>
      <c r="AE767" s="16"/>
    </row>
    <row r="768" spans="1:31" x14ac:dyDescent="0.3">
      <c r="A768" s="103" t="s">
        <v>1788</v>
      </c>
      <c r="B768" s="103"/>
      <c r="C768" s="103"/>
      <c r="D768" s="103"/>
      <c r="E768" s="103"/>
      <c r="F768" s="103"/>
      <c r="G768" s="103"/>
      <c r="H768" s="103"/>
      <c r="I768" s="103"/>
      <c r="J768" s="103"/>
      <c r="K768" s="103"/>
      <c r="L768" s="103"/>
      <c r="M768" s="103"/>
      <c r="N768" s="103"/>
      <c r="O768" s="103"/>
      <c r="P768" s="103"/>
      <c r="Q768" s="103"/>
      <c r="R768" s="103"/>
      <c r="S768" s="103"/>
      <c r="T768" s="103"/>
      <c r="U768" s="103"/>
      <c r="V768" s="103"/>
      <c r="W768" s="103"/>
      <c r="X768" s="103"/>
      <c r="Y768" s="103"/>
      <c r="Z768" s="103"/>
      <c r="AA768" s="103"/>
      <c r="AB768" s="103"/>
      <c r="AC768" s="103"/>
      <c r="AD768" s="103"/>
      <c r="AE768" s="103"/>
    </row>
    <row r="769" spans="1:31" x14ac:dyDescent="0.3">
      <c r="B769" s="188"/>
      <c r="C769" s="188"/>
      <c r="D769" s="188"/>
      <c r="E769" s="188"/>
      <c r="F769" s="188"/>
      <c r="G769" s="188"/>
      <c r="H769" s="188"/>
      <c r="I769" s="188"/>
      <c r="J769" s="188"/>
      <c r="L769" s="188" t="s">
        <v>1649</v>
      </c>
      <c r="M769" s="188"/>
      <c r="N769" s="188" t="s">
        <v>1650</v>
      </c>
      <c r="O769" s="188" t="s">
        <v>1649</v>
      </c>
      <c r="P769" s="188"/>
      <c r="Q769" s="188" t="s">
        <v>1650</v>
      </c>
      <c r="R769" s="188" t="s">
        <v>1649</v>
      </c>
      <c r="S769" s="188"/>
      <c r="T769" s="188" t="s">
        <v>1650</v>
      </c>
      <c r="U769" t="s">
        <v>165</v>
      </c>
      <c r="V769" s="188" t="s">
        <v>1649</v>
      </c>
      <c r="W769" s="188"/>
      <c r="X769" s="188" t="s">
        <v>1650</v>
      </c>
      <c r="Y769" s="188" t="s">
        <v>1649</v>
      </c>
      <c r="Z769" s="188"/>
      <c r="AA769" s="188" t="s">
        <v>1650</v>
      </c>
      <c r="AB769" s="188" t="s">
        <v>1649</v>
      </c>
      <c r="AC769" s="188"/>
      <c r="AD769" s="188" t="s">
        <v>1650</v>
      </c>
      <c r="AE769" t="s">
        <v>165</v>
      </c>
    </row>
    <row r="770" spans="1:31" x14ac:dyDescent="0.3">
      <c r="A770" t="s">
        <v>167</v>
      </c>
      <c r="B770" s="2">
        <v>7562</v>
      </c>
      <c r="C770" s="25" t="s">
        <v>2472</v>
      </c>
      <c r="D770" s="2"/>
      <c r="E770" s="2">
        <v>8064</v>
      </c>
      <c r="F770" s="25" t="s">
        <v>2472</v>
      </c>
      <c r="G770" s="12"/>
      <c r="H770" s="2">
        <v>7575</v>
      </c>
      <c r="I770" s="25" t="s">
        <v>2472</v>
      </c>
      <c r="J770" s="12"/>
      <c r="K770" s="25">
        <v>1.7191219254164558E-3</v>
      </c>
      <c r="L770" s="2">
        <v>31777</v>
      </c>
      <c r="M770" s="25" t="s">
        <v>165</v>
      </c>
      <c r="N770" s="2">
        <v>461.21212121212102</v>
      </c>
      <c r="O770" s="2">
        <v>31863</v>
      </c>
      <c r="P770" s="25" t="s">
        <v>165</v>
      </c>
      <c r="Q770" s="12">
        <v>413.33333333333297</v>
      </c>
      <c r="R770" s="2">
        <v>34155</v>
      </c>
      <c r="S770" s="25" t="s">
        <v>165</v>
      </c>
      <c r="T770" s="12">
        <v>426.06060000000002</v>
      </c>
      <c r="U770" s="25">
        <v>7.4833999433552567E-2</v>
      </c>
      <c r="V770" s="2">
        <v>8495322</v>
      </c>
      <c r="W770" s="25" t="s">
        <v>165</v>
      </c>
      <c r="X770" s="2">
        <v>13850</v>
      </c>
      <c r="Y770" s="2">
        <v>8732734</v>
      </c>
      <c r="Z770" s="25" t="s">
        <v>165</v>
      </c>
      <c r="AA770" s="12">
        <v>13901.82</v>
      </c>
      <c r="AB770" s="2">
        <v>8986666</v>
      </c>
      <c r="AC770" s="25" t="s">
        <v>165</v>
      </c>
      <c r="AD770" s="12">
        <v>14521.21</v>
      </c>
      <c r="AE770" s="25">
        <v>5.8000000000000003E-2</v>
      </c>
    </row>
    <row r="771" spans="1:31" x14ac:dyDescent="0.3">
      <c r="A771" t="s">
        <v>1747</v>
      </c>
      <c r="B771" s="2">
        <v>954</v>
      </c>
      <c r="C771" s="25">
        <v>0.12615710129595351</v>
      </c>
      <c r="D771" s="2"/>
      <c r="E771" s="2">
        <v>1338</v>
      </c>
      <c r="F771" s="25">
        <v>0.16592261904761904</v>
      </c>
      <c r="G771" s="12"/>
      <c r="H771" s="2">
        <v>847</v>
      </c>
      <c r="I771" s="25">
        <v>0.11181518151815181</v>
      </c>
      <c r="J771" s="12"/>
      <c r="K771" s="25">
        <v>-0.11215932914046123</v>
      </c>
      <c r="L771" s="2">
        <v>4842</v>
      </c>
      <c r="M771" s="25">
        <v>0.15237435881297795</v>
      </c>
      <c r="N771" s="2">
        <v>281.81818181818102</v>
      </c>
      <c r="O771" s="2">
        <v>5866</v>
      </c>
      <c r="P771" s="25">
        <v>0.18410068104070551</v>
      </c>
      <c r="Q771" s="12">
        <v>271.51515151515099</v>
      </c>
      <c r="R771" s="2">
        <v>4464</v>
      </c>
      <c r="S771" s="25">
        <v>0.13069828722002635</v>
      </c>
      <c r="T771" s="12">
        <v>293.33334400000001</v>
      </c>
      <c r="U771" s="25">
        <v>-7.8066914498141265E-2</v>
      </c>
      <c r="V771" s="2">
        <v>867772</v>
      </c>
      <c r="W771" s="25">
        <v>0.10199999999999999</v>
      </c>
      <c r="X771" s="2">
        <v>4356</v>
      </c>
      <c r="Y771" s="2">
        <v>1063568</v>
      </c>
      <c r="Z771" s="25">
        <v>0.122</v>
      </c>
      <c r="AA771" s="12">
        <v>4703.6400000000003</v>
      </c>
      <c r="AB771" s="2">
        <v>806599</v>
      </c>
      <c r="AC771" s="25">
        <v>0.09</v>
      </c>
      <c r="AD771" s="12">
        <v>5040.6099999999997</v>
      </c>
      <c r="AE771" s="25">
        <v>-7.0000000000000007E-2</v>
      </c>
    </row>
    <row r="772" spans="1:31" x14ac:dyDescent="0.3">
      <c r="A772" t="s">
        <v>1711</v>
      </c>
      <c r="B772" s="2">
        <v>578</v>
      </c>
      <c r="C772" s="25">
        <v>7.6434805606982278E-2</v>
      </c>
      <c r="D772" s="2"/>
      <c r="E772" s="2">
        <v>545</v>
      </c>
      <c r="F772" s="25">
        <v>6.7584325396825393E-2</v>
      </c>
      <c r="G772" s="12"/>
      <c r="H772" s="2">
        <v>373</v>
      </c>
      <c r="I772" s="25">
        <v>4.9240924092409238E-2</v>
      </c>
      <c r="J772" s="12"/>
      <c r="K772" s="25">
        <v>-0.3546712802768166</v>
      </c>
      <c r="L772" s="2">
        <v>2408</v>
      </c>
      <c r="M772" s="25">
        <v>7.5778078484438433E-2</v>
      </c>
      <c r="N772" s="2">
        <v>218.18181818181799</v>
      </c>
      <c r="O772" s="2">
        <v>2139</v>
      </c>
      <c r="P772" s="25">
        <v>6.7131155258450245E-2</v>
      </c>
      <c r="Q772" s="12">
        <v>180.60606060606</v>
      </c>
      <c r="R772" s="2">
        <v>1755</v>
      </c>
      <c r="S772" s="25">
        <v>5.1383399209486168E-2</v>
      </c>
      <c r="T772" s="12">
        <v>159.393936</v>
      </c>
      <c r="U772" s="25">
        <v>-0.2711794019933555</v>
      </c>
      <c r="V772" s="2">
        <v>375542</v>
      </c>
      <c r="W772" s="25">
        <v>4.3999999999999997E-2</v>
      </c>
      <c r="X772" s="2">
        <v>2733</v>
      </c>
      <c r="Y772" s="2">
        <v>454051</v>
      </c>
      <c r="Z772" s="25">
        <v>5.1999999999999998E-2</v>
      </c>
      <c r="AA772" s="12">
        <v>2916.97</v>
      </c>
      <c r="AB772" s="2">
        <v>350793</v>
      </c>
      <c r="AC772" s="25">
        <v>3.9E-2</v>
      </c>
      <c r="AD772" s="12">
        <v>2622.42</v>
      </c>
      <c r="AE772" s="25">
        <v>-6.6000000000000003E-2</v>
      </c>
    </row>
    <row r="773" spans="1:31" x14ac:dyDescent="0.3">
      <c r="A773" t="s">
        <v>1789</v>
      </c>
      <c r="B773" s="2">
        <v>114</v>
      </c>
      <c r="C773" s="25">
        <v>1.507537688442211E-2</v>
      </c>
      <c r="D773" s="2"/>
      <c r="E773" s="2">
        <v>135</v>
      </c>
      <c r="F773" s="25">
        <v>1.6741071428571428E-2</v>
      </c>
      <c r="G773" s="12"/>
      <c r="H773" s="2">
        <v>110</v>
      </c>
      <c r="I773" s="25">
        <v>1.4521452145214522E-2</v>
      </c>
      <c r="J773" s="12"/>
      <c r="K773" s="25">
        <v>-3.5087719298245612E-2</v>
      </c>
      <c r="L773" s="2">
        <v>427</v>
      </c>
      <c r="M773" s="25">
        <v>1.3437391824275419E-2</v>
      </c>
      <c r="N773" s="2">
        <v>96.969696969696898</v>
      </c>
      <c r="O773" s="2">
        <v>538</v>
      </c>
      <c r="P773" s="25">
        <v>1.6884787998619089E-2</v>
      </c>
      <c r="Q773" s="12">
        <v>95.151515151515099</v>
      </c>
      <c r="R773" s="2">
        <v>456</v>
      </c>
      <c r="S773" s="25">
        <v>1.3350900307422047E-2</v>
      </c>
      <c r="T773" s="12">
        <v>77.575760000000002</v>
      </c>
      <c r="U773" s="25">
        <v>6.7915690866510545E-2</v>
      </c>
      <c r="V773" s="2">
        <v>112425</v>
      </c>
      <c r="W773" s="25">
        <v>1.2999999999999999E-2</v>
      </c>
      <c r="X773" s="2">
        <v>1526</v>
      </c>
      <c r="Y773" s="2">
        <v>151113</v>
      </c>
      <c r="Z773" s="25">
        <v>1.7000000000000001E-2</v>
      </c>
      <c r="AA773" s="12">
        <v>1544.24</v>
      </c>
      <c r="AB773" s="2">
        <v>144521</v>
      </c>
      <c r="AC773" s="25">
        <v>1.6E-2</v>
      </c>
      <c r="AD773" s="12">
        <v>2055.15</v>
      </c>
      <c r="AE773" s="25">
        <v>0.28499999999999998</v>
      </c>
    </row>
    <row r="774" spans="1:31" x14ac:dyDescent="0.3">
      <c r="A774" t="s">
        <v>1790</v>
      </c>
      <c r="B774" s="2">
        <v>223</v>
      </c>
      <c r="C774" s="25">
        <v>2.9489553028299392E-2</v>
      </c>
      <c r="D774" s="2"/>
      <c r="E774" s="2">
        <v>192</v>
      </c>
      <c r="F774" s="25">
        <v>2.3809523809523808E-2</v>
      </c>
      <c r="G774" s="12"/>
      <c r="H774" s="2">
        <v>116</v>
      </c>
      <c r="I774" s="25">
        <v>1.5313531353135313E-2</v>
      </c>
      <c r="J774" s="12"/>
      <c r="K774" s="25">
        <v>-0.47982062780269064</v>
      </c>
      <c r="L774" s="2">
        <v>1126</v>
      </c>
      <c r="M774" s="25">
        <v>3.5434433709915975E-2</v>
      </c>
      <c r="N774" s="2">
        <v>161.21212121212099</v>
      </c>
      <c r="O774" s="2">
        <v>676</v>
      </c>
      <c r="P774" s="25">
        <v>2.1215830273357814E-2</v>
      </c>
      <c r="Q774" s="12">
        <v>107.272727272727</v>
      </c>
      <c r="R774" s="2">
        <v>507</v>
      </c>
      <c r="S774" s="25">
        <v>1.484409310496267E-2</v>
      </c>
      <c r="T774" s="12">
        <v>103.63636</v>
      </c>
      <c r="U774" s="25">
        <v>-0.54973357015985791</v>
      </c>
      <c r="V774" s="2">
        <v>146165</v>
      </c>
      <c r="W774" s="25">
        <v>1.7000000000000001E-2</v>
      </c>
      <c r="X774" s="2">
        <v>1627</v>
      </c>
      <c r="Y774" s="2">
        <v>175861</v>
      </c>
      <c r="Z774" s="25">
        <v>0.02</v>
      </c>
      <c r="AA774" s="12">
        <v>1898.18</v>
      </c>
      <c r="AB774" s="2">
        <v>122798</v>
      </c>
      <c r="AC774" s="25">
        <v>1.4E-2</v>
      </c>
      <c r="AD774" s="12">
        <v>1763.03</v>
      </c>
      <c r="AE774" s="25">
        <v>-0.16</v>
      </c>
    </row>
    <row r="775" spans="1:31" x14ac:dyDescent="0.3">
      <c r="A775" t="s">
        <v>1791</v>
      </c>
      <c r="B775" s="2">
        <v>183</v>
      </c>
      <c r="C775" s="25">
        <v>2.4199947103940769E-2</v>
      </c>
      <c r="D775" s="2"/>
      <c r="E775" s="2">
        <v>204</v>
      </c>
      <c r="F775" s="25">
        <v>2.5297619047619048E-2</v>
      </c>
      <c r="G775" s="12"/>
      <c r="H775" s="2">
        <v>115</v>
      </c>
      <c r="I775" s="25">
        <v>1.5181518151815182E-2</v>
      </c>
      <c r="J775" s="12"/>
      <c r="K775" s="25">
        <v>-0.37158469945355188</v>
      </c>
      <c r="L775" s="2">
        <v>766</v>
      </c>
      <c r="M775" s="25">
        <v>2.4105485099285649E-2</v>
      </c>
      <c r="N775" s="2">
        <v>147.87878787878699</v>
      </c>
      <c r="O775" s="2">
        <v>788</v>
      </c>
      <c r="P775" s="25">
        <v>2.4730879076044314E-2</v>
      </c>
      <c r="Q775" s="12">
        <v>114.54545454545401</v>
      </c>
      <c r="R775" s="2">
        <v>725</v>
      </c>
      <c r="S775" s="25">
        <v>2.1226760357195139E-2</v>
      </c>
      <c r="T775" s="12">
        <v>117.57576</v>
      </c>
      <c r="U775" s="25">
        <v>-5.3524804177545689E-2</v>
      </c>
      <c r="V775" s="2">
        <v>101193</v>
      </c>
      <c r="W775" s="25">
        <v>1.2E-2</v>
      </c>
      <c r="X775" s="2">
        <v>1647</v>
      </c>
      <c r="Y775" s="2">
        <v>112431</v>
      </c>
      <c r="Z775" s="25">
        <v>1.2999999999999999E-2</v>
      </c>
      <c r="AA775" s="12">
        <v>1383.64</v>
      </c>
      <c r="AB775" s="2">
        <v>73174</v>
      </c>
      <c r="AC775" s="25">
        <v>8.0000000000000002E-3</v>
      </c>
      <c r="AD775" s="12">
        <v>1373.94</v>
      </c>
      <c r="AE775" s="25">
        <v>-0.27700000000000002</v>
      </c>
    </row>
    <row r="776" spans="1:31" x14ac:dyDescent="0.3">
      <c r="A776" t="s">
        <v>1792</v>
      </c>
      <c r="B776" s="2">
        <v>58</v>
      </c>
      <c r="C776" s="25">
        <v>7.6699285903200215E-3</v>
      </c>
      <c r="D776" s="2"/>
      <c r="E776" s="2">
        <v>14</v>
      </c>
      <c r="F776" s="25">
        <v>1.7361111111111104E-3</v>
      </c>
      <c r="G776" s="12"/>
      <c r="H776" s="2">
        <v>32</v>
      </c>
      <c r="I776" s="25">
        <v>4.2244224422442241E-3</v>
      </c>
      <c r="J776" s="12"/>
      <c r="K776" s="25">
        <v>-0.44827586206896552</v>
      </c>
      <c r="L776" s="2">
        <v>89</v>
      </c>
      <c r="M776" s="25">
        <v>2.8007678509613873E-3</v>
      </c>
      <c r="N776" s="2">
        <v>41.818181818181799</v>
      </c>
      <c r="O776" s="2">
        <v>137</v>
      </c>
      <c r="P776" s="25">
        <v>4.299657910429024E-3</v>
      </c>
      <c r="Q776" s="12">
        <v>52.121212121212103</v>
      </c>
      <c r="R776" s="2">
        <v>67</v>
      </c>
      <c r="S776" s="25">
        <v>1.9616454399063094E-3</v>
      </c>
      <c r="T776" s="12">
        <v>30.909089999999999</v>
      </c>
      <c r="U776" s="25">
        <v>-0.24719101123595505</v>
      </c>
      <c r="V776" s="2">
        <v>15759</v>
      </c>
      <c r="W776" s="25">
        <v>2E-3</v>
      </c>
      <c r="X776" s="2">
        <v>602</v>
      </c>
      <c r="Y776" s="2">
        <v>14646</v>
      </c>
      <c r="Z776" s="25">
        <v>2E-3</v>
      </c>
      <c r="AA776" s="12">
        <v>510.3</v>
      </c>
      <c r="AB776" s="2">
        <v>10300</v>
      </c>
      <c r="AC776" s="25">
        <v>1E-3</v>
      </c>
      <c r="AD776" s="12">
        <v>519.39</v>
      </c>
      <c r="AE776" s="25">
        <v>-0.34599999999999997</v>
      </c>
    </row>
    <row r="777" spans="1:31" x14ac:dyDescent="0.3">
      <c r="A777" t="s">
        <v>1787</v>
      </c>
      <c r="B777" s="2">
        <v>376</v>
      </c>
      <c r="C777" s="25">
        <v>4.9722295688971151E-2</v>
      </c>
      <c r="D777" s="2"/>
      <c r="E777" s="2">
        <v>793</v>
      </c>
      <c r="F777" s="25">
        <v>9.8338293650793648E-2</v>
      </c>
      <c r="G777" s="12"/>
      <c r="H777" s="2">
        <v>474</v>
      </c>
      <c r="I777" s="25">
        <v>6.2574257425742574E-2</v>
      </c>
      <c r="J777" s="12"/>
      <c r="K777" s="25">
        <v>0.2606382978723405</v>
      </c>
      <c r="L777" s="2">
        <v>2434</v>
      </c>
      <c r="M777" s="25">
        <v>7.6596280328539504E-2</v>
      </c>
      <c r="N777" s="2">
        <v>222.42424242424201</v>
      </c>
      <c r="O777" s="2">
        <v>3727</v>
      </c>
      <c r="P777" s="25">
        <v>0.11696952578225528</v>
      </c>
      <c r="Q777" s="12">
        <v>230.30303030303</v>
      </c>
      <c r="R777" s="2">
        <v>2709</v>
      </c>
      <c r="S777" s="25">
        <v>7.931488801054018E-2</v>
      </c>
      <c r="T777" s="12">
        <v>247.878784</v>
      </c>
      <c r="U777" s="25">
        <v>0.11298274445357437</v>
      </c>
      <c r="V777" s="2">
        <v>492230</v>
      </c>
      <c r="W777" s="25">
        <v>5.8000000000000003E-2</v>
      </c>
      <c r="X777" s="2">
        <v>3316</v>
      </c>
      <c r="Y777" s="2">
        <v>609517</v>
      </c>
      <c r="Z777" s="25">
        <v>7.0000000000000007E-2</v>
      </c>
      <c r="AA777" s="12">
        <v>3615.15</v>
      </c>
      <c r="AB777" s="2">
        <v>455806</v>
      </c>
      <c r="AC777" s="25">
        <v>5.0999999999999997E-2</v>
      </c>
      <c r="AD777" s="12">
        <v>4104.24</v>
      </c>
      <c r="AE777" s="25">
        <v>-7.3999999999999996E-2</v>
      </c>
    </row>
    <row r="778" spans="1:31" x14ac:dyDescent="0.3">
      <c r="A778" t="s">
        <v>1713</v>
      </c>
      <c r="B778" s="2">
        <v>109</v>
      </c>
      <c r="C778" s="25">
        <v>1.4414176143877281E-2</v>
      </c>
      <c r="D778" s="2"/>
      <c r="E778" s="2">
        <v>72</v>
      </c>
      <c r="F778" s="25">
        <v>8.9285714285714246E-3</v>
      </c>
      <c r="G778" s="12"/>
      <c r="H778" s="2">
        <v>125</v>
      </c>
      <c r="I778" s="25">
        <v>1.6501650165016493E-2</v>
      </c>
      <c r="J778" s="12"/>
      <c r="K778" s="25">
        <v>0.14678899082568808</v>
      </c>
      <c r="L778" s="2">
        <v>578</v>
      </c>
      <c r="M778" s="25">
        <v>1.818925638040092E-2</v>
      </c>
      <c r="N778" s="2">
        <v>138.78787878787799</v>
      </c>
      <c r="O778" s="2">
        <v>575</v>
      </c>
      <c r="P778" s="25">
        <v>1.804600947807802E-2</v>
      </c>
      <c r="Q778" s="12">
        <v>135.15151515151501</v>
      </c>
      <c r="R778" s="2">
        <v>542</v>
      </c>
      <c r="S778" s="25">
        <v>1.5868833260137608E-2</v>
      </c>
      <c r="T778" s="12">
        <v>120</v>
      </c>
      <c r="U778" s="25">
        <v>-6.228373702422145E-2</v>
      </c>
      <c r="V778" s="2">
        <v>95012</v>
      </c>
      <c r="W778" s="25">
        <v>1.0999999999999999E-2</v>
      </c>
      <c r="X778" s="2">
        <v>1513</v>
      </c>
      <c r="Y778" s="2">
        <v>126900</v>
      </c>
      <c r="Z778" s="25">
        <v>1.4999999999999999E-2</v>
      </c>
      <c r="AA778" s="12">
        <v>1600.61</v>
      </c>
      <c r="AB778" s="2">
        <v>91570</v>
      </c>
      <c r="AC778" s="25">
        <v>0.01</v>
      </c>
      <c r="AD778" s="12">
        <v>1623.03</v>
      </c>
      <c r="AE778" s="25">
        <v>-3.5999999999999997E-2</v>
      </c>
    </row>
    <row r="779" spans="1:31" x14ac:dyDescent="0.3">
      <c r="A779" t="s">
        <v>1789</v>
      </c>
      <c r="B779" s="2">
        <v>41</v>
      </c>
      <c r="C779" s="25">
        <v>5.4218460724676041E-3</v>
      </c>
      <c r="D779" s="2"/>
      <c r="E779" s="2">
        <v>6</v>
      </c>
      <c r="F779" s="25">
        <v>7.4404761904761901E-4</v>
      </c>
      <c r="G779" s="12"/>
      <c r="H779" s="2">
        <v>0</v>
      </c>
      <c r="I779" s="25">
        <v>0</v>
      </c>
      <c r="J779" s="12"/>
      <c r="K779" s="25">
        <v>-1</v>
      </c>
      <c r="L779" s="2">
        <v>102</v>
      </c>
      <c r="M779" s="25">
        <v>3.2098687730119269E-3</v>
      </c>
      <c r="N779" s="2">
        <v>36.969696969696898</v>
      </c>
      <c r="O779" s="2">
        <v>162</v>
      </c>
      <c r="P779" s="25">
        <v>5.0842670181715467E-3</v>
      </c>
      <c r="Q779" s="12">
        <v>70.303030303030297</v>
      </c>
      <c r="R779" s="2">
        <v>43</v>
      </c>
      <c r="S779" s="25">
        <v>1.2589664763577807E-3</v>
      </c>
      <c r="T779" s="12">
        <v>21.212122000000001</v>
      </c>
      <c r="U779" s="25">
        <v>-0.57843137254901966</v>
      </c>
      <c r="V779" s="2">
        <v>29179</v>
      </c>
      <c r="W779" s="25">
        <v>3.0000000000000001E-3</v>
      </c>
      <c r="X779" s="2">
        <v>821</v>
      </c>
      <c r="Y779" s="2">
        <v>42530</v>
      </c>
      <c r="Z779" s="25">
        <v>5.0000000000000001E-3</v>
      </c>
      <c r="AA779" s="12">
        <v>866.06</v>
      </c>
      <c r="AB779" s="2">
        <v>37117</v>
      </c>
      <c r="AC779" s="25">
        <v>4.0000000000000001E-3</v>
      </c>
      <c r="AD779" s="12">
        <v>970.3</v>
      </c>
      <c r="AE779" s="25">
        <v>0.27200000000000002</v>
      </c>
    </row>
    <row r="780" spans="1:31" x14ac:dyDescent="0.3">
      <c r="A780" t="s">
        <v>1790</v>
      </c>
      <c r="B780" s="2">
        <v>68</v>
      </c>
      <c r="C780" s="25">
        <v>8.99233007140968E-3</v>
      </c>
      <c r="D780" s="2"/>
      <c r="E780" s="2">
        <v>50</v>
      </c>
      <c r="F780" s="25">
        <v>6.2003968253968251E-3</v>
      </c>
      <c r="G780" s="12"/>
      <c r="H780" s="2">
        <v>95</v>
      </c>
      <c r="I780" s="25">
        <v>1.2541254125412541E-2</v>
      </c>
      <c r="J780" s="12"/>
      <c r="K780" s="25">
        <v>0.39705882352941169</v>
      </c>
      <c r="L780" s="2">
        <v>379</v>
      </c>
      <c r="M780" s="25">
        <v>1.1926865342858042E-2</v>
      </c>
      <c r="N780" s="2">
        <v>119.39393939393899</v>
      </c>
      <c r="O780" s="2">
        <v>275</v>
      </c>
      <c r="P780" s="25">
        <v>8.630700185167749E-3</v>
      </c>
      <c r="Q780" s="12">
        <v>81.212121212121204</v>
      </c>
      <c r="R780" s="2">
        <v>357</v>
      </c>
      <c r="S780" s="25">
        <v>1.0452349582784366E-2</v>
      </c>
      <c r="T780" s="12">
        <v>106.666664</v>
      </c>
      <c r="U780" s="25">
        <v>-5.8047493403693931E-2</v>
      </c>
      <c r="V780" s="2">
        <v>45314</v>
      </c>
      <c r="W780" s="25">
        <v>5.0000000000000001E-3</v>
      </c>
      <c r="X780" s="2">
        <v>1008</v>
      </c>
      <c r="Y780" s="2">
        <v>58927</v>
      </c>
      <c r="Z780" s="25">
        <v>7.0000000000000001E-3</v>
      </c>
      <c r="AA780" s="12">
        <v>1024.8499999999999</v>
      </c>
      <c r="AB780" s="2">
        <v>38293</v>
      </c>
      <c r="AC780" s="25">
        <v>4.0000000000000001E-3</v>
      </c>
      <c r="AD780" s="12">
        <v>1033.94</v>
      </c>
      <c r="AE780" s="25">
        <v>-0.155</v>
      </c>
    </row>
    <row r="781" spans="1:31" x14ac:dyDescent="0.3">
      <c r="A781" t="s">
        <v>1791</v>
      </c>
      <c r="B781" s="2">
        <v>0</v>
      </c>
      <c r="C781" s="25">
        <v>0</v>
      </c>
      <c r="D781" s="2"/>
      <c r="E781" s="2">
        <v>16</v>
      </c>
      <c r="F781" s="25">
        <v>1.984126984126984E-3</v>
      </c>
      <c r="G781" s="12"/>
      <c r="H781" s="2">
        <v>30</v>
      </c>
      <c r="I781" s="25">
        <v>3.9603960396039604E-3</v>
      </c>
      <c r="J781" s="12"/>
      <c r="K781" s="25" t="s">
        <v>2472</v>
      </c>
      <c r="L781" s="2">
        <v>69</v>
      </c>
      <c r="M781" s="25">
        <v>2.1713818170374798E-3</v>
      </c>
      <c r="N781" s="2">
        <v>44.2424242424242</v>
      </c>
      <c r="O781" s="2">
        <v>128</v>
      </c>
      <c r="P781" s="25">
        <v>4.017198631641716E-3</v>
      </c>
      <c r="Q781" s="12">
        <v>56.363636363636303</v>
      </c>
      <c r="R781" s="2">
        <v>131</v>
      </c>
      <c r="S781" s="25">
        <v>3.835456009369053E-3</v>
      </c>
      <c r="T781" s="12">
        <v>62.4242439</v>
      </c>
      <c r="U781" s="25">
        <v>0.89855072463768115</v>
      </c>
      <c r="V781" s="2">
        <v>18226</v>
      </c>
      <c r="W781" s="25">
        <v>2E-3</v>
      </c>
      <c r="X781" s="2">
        <v>627</v>
      </c>
      <c r="Y781" s="2">
        <v>22791</v>
      </c>
      <c r="Z781" s="25">
        <v>3.0000000000000001E-3</v>
      </c>
      <c r="AA781" s="12">
        <v>750.3</v>
      </c>
      <c r="AB781" s="2">
        <v>14702</v>
      </c>
      <c r="AC781" s="25">
        <v>2E-3</v>
      </c>
      <c r="AD781" s="12">
        <v>712.12</v>
      </c>
      <c r="AE781" s="25">
        <v>-0.193</v>
      </c>
    </row>
    <row r="782" spans="1:31" x14ac:dyDescent="0.3">
      <c r="A782" t="s">
        <v>1792</v>
      </c>
      <c r="B782" s="2">
        <v>0</v>
      </c>
      <c r="C782" s="25">
        <v>0</v>
      </c>
      <c r="D782" s="2"/>
      <c r="E782" s="2">
        <v>0</v>
      </c>
      <c r="F782" s="25">
        <v>0</v>
      </c>
      <c r="G782" s="12"/>
      <c r="H782" s="2">
        <v>0</v>
      </c>
      <c r="I782" s="25">
        <v>0</v>
      </c>
      <c r="J782" s="12"/>
      <c r="K782" s="25" t="s">
        <v>2472</v>
      </c>
      <c r="L782" s="2">
        <v>28</v>
      </c>
      <c r="M782" s="25">
        <v>8.8114044749347011E-4</v>
      </c>
      <c r="N782" s="2">
        <v>30.303030303030301</v>
      </c>
      <c r="O782" s="2">
        <v>10</v>
      </c>
      <c r="P782" s="25">
        <v>3.1384364309700909E-4</v>
      </c>
      <c r="Q782" s="12">
        <v>9.0909090909090899</v>
      </c>
      <c r="R782" s="2">
        <v>11</v>
      </c>
      <c r="S782" s="25">
        <v>3.2206119162640903E-4</v>
      </c>
      <c r="T782" s="12">
        <v>10.909091</v>
      </c>
      <c r="U782" s="25">
        <v>-0.6071428571428571</v>
      </c>
      <c r="V782" s="2">
        <v>2293</v>
      </c>
      <c r="W782" s="25">
        <v>0</v>
      </c>
      <c r="X782" s="2">
        <v>238</v>
      </c>
      <c r="Y782" s="2">
        <v>2652</v>
      </c>
      <c r="Z782" s="25">
        <v>0</v>
      </c>
      <c r="AA782" s="12">
        <v>271.52</v>
      </c>
      <c r="AB782" s="2">
        <v>1458</v>
      </c>
      <c r="AC782" s="25">
        <v>0</v>
      </c>
      <c r="AD782" s="12">
        <v>188.48</v>
      </c>
      <c r="AE782" s="25">
        <v>-0.36399999999999999</v>
      </c>
    </row>
    <row r="783" spans="1:31" x14ac:dyDescent="0.3">
      <c r="A783" t="s">
        <v>1714</v>
      </c>
      <c r="B783" s="2">
        <v>267</v>
      </c>
      <c r="C783" s="25">
        <v>3.5308119545093893E-2</v>
      </c>
      <c r="D783" s="2"/>
      <c r="E783" s="2">
        <v>721</v>
      </c>
      <c r="F783" s="25">
        <v>8.9409722222222224E-2</v>
      </c>
      <c r="G783" s="12"/>
      <c r="H783" s="2">
        <v>349</v>
      </c>
      <c r="I783" s="25">
        <v>4.6072607260726074E-2</v>
      </c>
      <c r="J783" s="12"/>
      <c r="K783" s="25">
        <v>0.30711610486891394</v>
      </c>
      <c r="L783" s="2">
        <v>1856</v>
      </c>
      <c r="M783" s="25">
        <v>5.8407023948138591E-2</v>
      </c>
      <c r="N783" s="2">
        <v>183.030303030303</v>
      </c>
      <c r="O783" s="2">
        <v>3152</v>
      </c>
      <c r="P783" s="25">
        <v>9.8923516304177256E-2</v>
      </c>
      <c r="Q783" s="12">
        <v>211.51515151515099</v>
      </c>
      <c r="R783" s="2">
        <v>2167</v>
      </c>
      <c r="S783" s="25">
        <v>6.3446054750402575E-2</v>
      </c>
      <c r="T783" s="12">
        <v>215.15152</v>
      </c>
      <c r="U783" s="25">
        <v>0.16756465517241378</v>
      </c>
      <c r="V783" s="2">
        <v>397218</v>
      </c>
      <c r="W783" s="25">
        <v>4.7E-2</v>
      </c>
      <c r="X783" s="2">
        <v>2708</v>
      </c>
      <c r="Y783" s="2">
        <v>482617</v>
      </c>
      <c r="Z783" s="25">
        <v>5.5E-2</v>
      </c>
      <c r="AA783" s="12">
        <v>3133.94</v>
      </c>
      <c r="AB783" s="2">
        <v>364236</v>
      </c>
      <c r="AC783" s="25">
        <v>4.1000000000000002E-2</v>
      </c>
      <c r="AD783" s="12">
        <v>3466.06</v>
      </c>
      <c r="AE783" s="25">
        <v>-8.3000000000000004E-2</v>
      </c>
    </row>
    <row r="784" spans="1:31" x14ac:dyDescent="0.3">
      <c r="A784" t="s">
        <v>1789</v>
      </c>
      <c r="B784" s="2">
        <v>45</v>
      </c>
      <c r="C784" s="25">
        <v>5.9508066649034616E-3</v>
      </c>
      <c r="D784" s="2"/>
      <c r="E784" s="2">
        <v>189</v>
      </c>
      <c r="F784" s="25">
        <v>2.34375E-2</v>
      </c>
      <c r="G784" s="12"/>
      <c r="H784" s="2">
        <v>100</v>
      </c>
      <c r="I784" s="25">
        <v>1.3201320132013201E-2</v>
      </c>
      <c r="J784" s="12"/>
      <c r="K784" s="25">
        <v>1.2222222222222223</v>
      </c>
      <c r="L784" s="2">
        <v>394</v>
      </c>
      <c r="M784" s="25">
        <v>1.2398904868300972E-2</v>
      </c>
      <c r="N784" s="2">
        <v>89.090909090909093</v>
      </c>
      <c r="O784" s="2">
        <v>574</v>
      </c>
      <c r="P784" s="25">
        <v>1.8014625113768321E-2</v>
      </c>
      <c r="Q784" s="12">
        <v>90.909090909090907</v>
      </c>
      <c r="R784" s="2">
        <v>638</v>
      </c>
      <c r="S784" s="25">
        <v>1.8679549114331721E-2</v>
      </c>
      <c r="T784" s="12">
        <v>105.454544</v>
      </c>
      <c r="U784" s="25">
        <v>0.61928934010152281</v>
      </c>
      <c r="V784" s="2">
        <v>81123</v>
      </c>
      <c r="W784" s="25">
        <v>0.01</v>
      </c>
      <c r="X784" s="2">
        <v>1160</v>
      </c>
      <c r="Y784" s="2">
        <v>116091</v>
      </c>
      <c r="Z784" s="25">
        <v>1.2999999999999999E-2</v>
      </c>
      <c r="AA784" s="12">
        <v>1386.67</v>
      </c>
      <c r="AB784" s="2">
        <v>95813</v>
      </c>
      <c r="AC784" s="25">
        <v>1.0999999999999999E-2</v>
      </c>
      <c r="AD784" s="12">
        <v>1557.58</v>
      </c>
      <c r="AE784" s="25">
        <v>0.18099999999999999</v>
      </c>
    </row>
    <row r="785" spans="1:31" x14ac:dyDescent="0.3">
      <c r="A785" t="s">
        <v>1790</v>
      </c>
      <c r="B785" s="2">
        <v>159</v>
      </c>
      <c r="C785" s="25">
        <v>2.1026183549325575E-2</v>
      </c>
      <c r="D785" s="2"/>
      <c r="E785" s="2">
        <v>353</v>
      </c>
      <c r="F785" s="25">
        <v>4.3774801587301584E-2</v>
      </c>
      <c r="G785" s="12"/>
      <c r="H785" s="2">
        <v>115</v>
      </c>
      <c r="I785" s="25">
        <v>1.5181518151815182E-2</v>
      </c>
      <c r="J785" s="12"/>
      <c r="K785" s="25">
        <v>-0.27672955974842772</v>
      </c>
      <c r="L785" s="2">
        <v>846</v>
      </c>
      <c r="M785" s="25">
        <v>2.6623029234981277E-2</v>
      </c>
      <c r="N785" s="2">
        <v>125.454545454545</v>
      </c>
      <c r="O785" s="2">
        <v>1365</v>
      </c>
      <c r="P785" s="25">
        <v>4.2839657282741736E-2</v>
      </c>
      <c r="Q785" s="12">
        <v>170.90909090909</v>
      </c>
      <c r="R785" s="2">
        <v>863</v>
      </c>
      <c r="S785" s="25">
        <v>2.5267164397599181E-2</v>
      </c>
      <c r="T785" s="12">
        <v>144.24243200000001</v>
      </c>
      <c r="U785" s="25">
        <v>2.0094562647754138E-2</v>
      </c>
      <c r="V785" s="2">
        <v>213129</v>
      </c>
      <c r="W785" s="25">
        <v>2.5000000000000001E-2</v>
      </c>
      <c r="X785" s="2">
        <v>2067</v>
      </c>
      <c r="Y785" s="2">
        <v>253044</v>
      </c>
      <c r="Z785" s="25">
        <v>2.9000000000000001E-2</v>
      </c>
      <c r="AA785" s="12">
        <v>2419</v>
      </c>
      <c r="AB785" s="2">
        <v>181470</v>
      </c>
      <c r="AC785" s="25">
        <v>0.02</v>
      </c>
      <c r="AD785" s="12">
        <v>2380</v>
      </c>
      <c r="AE785" s="25">
        <v>-0.14899999999999999</v>
      </c>
    </row>
    <row r="786" spans="1:31" x14ac:dyDescent="0.3">
      <c r="A786" t="s">
        <v>1791</v>
      </c>
      <c r="B786" s="2">
        <v>60</v>
      </c>
      <c r="C786" s="25">
        <v>7.9344088865379529E-3</v>
      </c>
      <c r="D786" s="2"/>
      <c r="E786" s="2">
        <v>131</v>
      </c>
      <c r="F786" s="25">
        <v>1.6245039682539684E-2</v>
      </c>
      <c r="G786" s="12"/>
      <c r="H786" s="2">
        <v>134</v>
      </c>
      <c r="I786" s="25">
        <v>1.7689768976897689E-2</v>
      </c>
      <c r="J786" s="12"/>
      <c r="K786" s="25">
        <v>1.2333333333333334</v>
      </c>
      <c r="L786" s="2">
        <v>546</v>
      </c>
      <c r="M786" s="25">
        <v>1.7182238726122668E-2</v>
      </c>
      <c r="N786" s="2">
        <v>98.181818181818201</v>
      </c>
      <c r="O786" s="2">
        <v>1129</v>
      </c>
      <c r="P786" s="25">
        <v>3.5432947305652322E-2</v>
      </c>
      <c r="Q786" s="12">
        <v>143.636363636363</v>
      </c>
      <c r="R786" s="2">
        <v>618</v>
      </c>
      <c r="S786" s="25">
        <v>1.8093983311374615E-2</v>
      </c>
      <c r="T786" s="12">
        <v>115.757576</v>
      </c>
      <c r="U786" s="25">
        <v>0.13186813186813187</v>
      </c>
      <c r="V786" s="2">
        <v>90721</v>
      </c>
      <c r="W786" s="25">
        <v>1.0999999999999999E-2</v>
      </c>
      <c r="X786" s="2">
        <v>1362</v>
      </c>
      <c r="Y786" s="2">
        <v>101211</v>
      </c>
      <c r="Z786" s="25">
        <v>1.2E-2</v>
      </c>
      <c r="AA786" s="12">
        <v>1463.03</v>
      </c>
      <c r="AB786" s="2">
        <v>76840</v>
      </c>
      <c r="AC786" s="25">
        <v>8.9999999999999993E-3</v>
      </c>
      <c r="AD786" s="12">
        <v>1503.64</v>
      </c>
      <c r="AE786" s="25">
        <v>-0.153</v>
      </c>
    </row>
    <row r="787" spans="1:31" x14ac:dyDescent="0.3">
      <c r="A787" t="s">
        <v>1792</v>
      </c>
      <c r="B787" s="2">
        <v>3</v>
      </c>
      <c r="C787" s="25">
        <v>3.9672044432689763E-4</v>
      </c>
      <c r="D787" s="2"/>
      <c r="E787" s="2">
        <v>48</v>
      </c>
      <c r="F787" s="25">
        <v>5.9523809523809521E-3</v>
      </c>
      <c r="G787" s="12"/>
      <c r="H787" s="2">
        <v>0</v>
      </c>
      <c r="I787" s="25">
        <v>0</v>
      </c>
      <c r="J787" s="12"/>
      <c r="K787" s="25">
        <v>-1</v>
      </c>
      <c r="L787" s="2">
        <v>70</v>
      </c>
      <c r="M787" s="25">
        <v>2.2028511187336753E-3</v>
      </c>
      <c r="N787" s="2">
        <v>27.272727272727199</v>
      </c>
      <c r="O787" s="2">
        <v>84</v>
      </c>
      <c r="P787" s="25">
        <v>2.6362866020148762E-3</v>
      </c>
      <c r="Q787" s="12">
        <v>36.363636363636303</v>
      </c>
      <c r="R787" s="2">
        <v>48</v>
      </c>
      <c r="S787" s="25">
        <v>1.4053579270970576E-3</v>
      </c>
      <c r="T787" s="12">
        <v>33.3333321</v>
      </c>
      <c r="U787" s="25">
        <v>-0.31428571428571428</v>
      </c>
      <c r="V787" s="2">
        <v>12245</v>
      </c>
      <c r="W787" s="25">
        <v>1E-3</v>
      </c>
      <c r="X787" s="2">
        <v>501</v>
      </c>
      <c r="Y787" s="2">
        <v>12271</v>
      </c>
      <c r="Z787" s="25">
        <v>1E-3</v>
      </c>
      <c r="AA787" s="12">
        <v>443.03</v>
      </c>
      <c r="AB787" s="2">
        <v>10113</v>
      </c>
      <c r="AC787" s="25">
        <v>1E-3</v>
      </c>
      <c r="AD787" s="12">
        <v>558.17999999999995</v>
      </c>
      <c r="AE787" s="25">
        <v>-0.17399999999999999</v>
      </c>
    </row>
    <row r="788" spans="1:31" x14ac:dyDescent="0.3">
      <c r="A788" t="s">
        <v>1763</v>
      </c>
      <c r="B788" s="2">
        <v>6608</v>
      </c>
      <c r="C788" s="25">
        <v>0.87384289870404652</v>
      </c>
      <c r="D788" s="2"/>
      <c r="E788" s="2">
        <v>6726</v>
      </c>
      <c r="F788" s="25">
        <v>0.83407738095238093</v>
      </c>
      <c r="G788" s="12"/>
      <c r="H788" s="2">
        <v>6728</v>
      </c>
      <c r="I788" s="25">
        <v>0.88818481848184816</v>
      </c>
      <c r="J788" s="12"/>
      <c r="K788" s="25">
        <v>1.8159806295399594E-2</v>
      </c>
      <c r="L788" s="2">
        <v>26935</v>
      </c>
      <c r="M788" s="25">
        <v>0.84762564118702211</v>
      </c>
      <c r="N788" s="2">
        <v>458.18181818181802</v>
      </c>
      <c r="O788" s="2">
        <v>25997</v>
      </c>
      <c r="P788" s="25">
        <v>0.81589931895929446</v>
      </c>
      <c r="Q788" s="12">
        <v>401.81818181818102</v>
      </c>
      <c r="R788" s="2">
        <v>29691</v>
      </c>
      <c r="S788" s="25">
        <v>0.8693017127799737</v>
      </c>
      <c r="T788" s="12">
        <v>455.75756799999999</v>
      </c>
      <c r="U788" s="25">
        <v>0.1023204009652868</v>
      </c>
      <c r="V788" s="2">
        <v>7627550</v>
      </c>
      <c r="W788" s="25">
        <v>0.89800000000000002</v>
      </c>
      <c r="X788" s="2">
        <v>15490</v>
      </c>
      <c r="Y788" s="2">
        <v>7669166</v>
      </c>
      <c r="Z788" s="25">
        <v>0.878</v>
      </c>
      <c r="AA788" s="12">
        <v>15427.88</v>
      </c>
      <c r="AB788" s="2">
        <v>8180067</v>
      </c>
      <c r="AC788" s="25">
        <v>0.91</v>
      </c>
      <c r="AD788" s="12">
        <v>16434.54</v>
      </c>
      <c r="AE788" s="25">
        <v>7.1999999999999995E-2</v>
      </c>
    </row>
    <row r="789" spans="1:31" x14ac:dyDescent="0.3">
      <c r="A789" t="s">
        <v>1793</v>
      </c>
      <c r="B789" s="2">
        <v>5581</v>
      </c>
      <c r="C789" s="25">
        <v>0.73803226659613896</v>
      </c>
      <c r="D789" s="2"/>
      <c r="E789" s="2">
        <v>5430</v>
      </c>
      <c r="F789" s="25">
        <v>0.6733630952380949</v>
      </c>
      <c r="G789" s="12"/>
      <c r="H789" s="2">
        <v>5428</v>
      </c>
      <c r="I789" s="25">
        <v>0.71656765676567657</v>
      </c>
      <c r="J789" s="12"/>
      <c r="K789" s="25">
        <v>-2.7414441856298155E-2</v>
      </c>
      <c r="L789" s="2">
        <v>21396</v>
      </c>
      <c r="M789" s="25">
        <v>0.673317179091796</v>
      </c>
      <c r="N789" s="2">
        <v>457.575757575757</v>
      </c>
      <c r="O789" s="2">
        <v>19026</v>
      </c>
      <c r="P789" s="25">
        <v>0.59711891535636941</v>
      </c>
      <c r="Q789" s="12">
        <v>427.87878787878702</v>
      </c>
      <c r="R789" s="2">
        <v>21481</v>
      </c>
      <c r="S789" s="25">
        <v>0.62892695066608106</v>
      </c>
      <c r="T789" s="12">
        <v>440</v>
      </c>
      <c r="U789" s="25">
        <v>3.9727051785380446E-3</v>
      </c>
      <c r="V789" s="2">
        <v>5790792</v>
      </c>
      <c r="W789" s="25">
        <v>0.68200000000000005</v>
      </c>
      <c r="X789" s="2">
        <v>19179</v>
      </c>
      <c r="Y789" s="2">
        <v>5791300</v>
      </c>
      <c r="Z789" s="25">
        <v>0.66300000000000003</v>
      </c>
      <c r="AA789" s="12">
        <v>18430.3</v>
      </c>
      <c r="AB789" s="2">
        <v>6159787</v>
      </c>
      <c r="AC789" s="25">
        <v>0.68500000000000005</v>
      </c>
      <c r="AD789" s="12">
        <v>17987.27</v>
      </c>
      <c r="AE789" s="25">
        <v>6.4000000000000001E-2</v>
      </c>
    </row>
    <row r="790" spans="1:31" x14ac:dyDescent="0.3">
      <c r="A790" t="s">
        <v>1789</v>
      </c>
      <c r="B790" s="2">
        <v>2647</v>
      </c>
      <c r="C790" s="25">
        <v>0.3500396720444327</v>
      </c>
      <c r="D790" s="2"/>
      <c r="E790" s="2">
        <v>2789</v>
      </c>
      <c r="F790" s="25">
        <v>0.34585813492063477</v>
      </c>
      <c r="G790" s="12"/>
      <c r="H790" s="2">
        <v>2529</v>
      </c>
      <c r="I790" s="25">
        <v>0.33386138613861388</v>
      </c>
      <c r="J790" s="12"/>
      <c r="K790" s="25">
        <v>-4.4578768417075976E-2</v>
      </c>
      <c r="L790" s="2">
        <v>10061</v>
      </c>
      <c r="M790" s="25">
        <v>0.31661264436542153</v>
      </c>
      <c r="N790" s="2">
        <v>311.51515151515099</v>
      </c>
      <c r="O790" s="2">
        <v>9601</v>
      </c>
      <c r="P790" s="25">
        <v>0.30132128173743838</v>
      </c>
      <c r="Q790" s="12">
        <v>287.27272727272702</v>
      </c>
      <c r="R790" s="2">
        <v>10774</v>
      </c>
      <c r="S790" s="25">
        <v>0.31544429805299373</v>
      </c>
      <c r="T790" s="12">
        <v>361.21212800000001</v>
      </c>
      <c r="U790" s="25">
        <v>7.0867706987377002E-2</v>
      </c>
      <c r="V790" s="2">
        <v>3075965</v>
      </c>
      <c r="W790" s="25">
        <v>0.36199999999999999</v>
      </c>
      <c r="X790" s="2">
        <v>7288</v>
      </c>
      <c r="Y790" s="2">
        <v>3268171</v>
      </c>
      <c r="Z790" s="25">
        <v>0.374</v>
      </c>
      <c r="AA790" s="12">
        <v>8577.58</v>
      </c>
      <c r="AB790" s="2">
        <v>3584813</v>
      </c>
      <c r="AC790" s="25">
        <v>0.39900000000000002</v>
      </c>
      <c r="AD790" s="12">
        <v>8790.2999999999993</v>
      </c>
      <c r="AE790" s="25">
        <v>0.16500000000000001</v>
      </c>
    </row>
    <row r="791" spans="1:31" x14ac:dyDescent="0.3">
      <c r="A791" t="s">
        <v>1790</v>
      </c>
      <c r="B791" s="2">
        <v>2372</v>
      </c>
      <c r="C791" s="25">
        <v>0.31367363131446707</v>
      </c>
      <c r="D791" s="2"/>
      <c r="E791" s="2">
        <v>1984</v>
      </c>
      <c r="F791" s="25">
        <v>0.24603174603174602</v>
      </c>
      <c r="G791" s="12"/>
      <c r="H791" s="2">
        <v>2097</v>
      </c>
      <c r="I791" s="25">
        <v>0.27683168316831686</v>
      </c>
      <c r="J791" s="12"/>
      <c r="K791" s="25">
        <v>-0.11593591905564926</v>
      </c>
      <c r="L791" s="2">
        <v>8547</v>
      </c>
      <c r="M791" s="25">
        <v>0.26896812159738176</v>
      </c>
      <c r="N791" s="2">
        <v>346.666666666666</v>
      </c>
      <c r="O791" s="2">
        <v>6959</v>
      </c>
      <c r="P791" s="25">
        <v>0.21840379123120862</v>
      </c>
      <c r="Q791" s="12">
        <v>328.48484848484799</v>
      </c>
      <c r="R791" s="2">
        <v>7787</v>
      </c>
      <c r="S791" s="25">
        <v>0.22799004538134973</v>
      </c>
      <c r="T791" s="12">
        <v>399.39395100000002</v>
      </c>
      <c r="U791" s="25">
        <v>-8.8920088920088916E-2</v>
      </c>
      <c r="V791" s="2">
        <v>2173048</v>
      </c>
      <c r="W791" s="25">
        <v>0.25600000000000001</v>
      </c>
      <c r="X791" s="2">
        <v>15168</v>
      </c>
      <c r="Y791" s="2">
        <v>2057519</v>
      </c>
      <c r="Z791" s="25">
        <v>0.23599999999999999</v>
      </c>
      <c r="AA791" s="12">
        <v>13638.79</v>
      </c>
      <c r="AB791" s="2">
        <v>2114515</v>
      </c>
      <c r="AC791" s="25">
        <v>0.23499999999999999</v>
      </c>
      <c r="AD791" s="12">
        <v>13984.85</v>
      </c>
      <c r="AE791" s="25">
        <v>-2.7E-2</v>
      </c>
    </row>
    <row r="792" spans="1:31" x14ac:dyDescent="0.3">
      <c r="A792" t="s">
        <v>1791</v>
      </c>
      <c r="B792" s="2">
        <v>507</v>
      </c>
      <c r="C792" s="25">
        <v>6.7045755091245676E-2</v>
      </c>
      <c r="D792" s="2"/>
      <c r="E792" s="2">
        <v>611</v>
      </c>
      <c r="F792" s="25">
        <v>7.5768849206349201E-2</v>
      </c>
      <c r="G792" s="12"/>
      <c r="H792" s="2">
        <v>715</v>
      </c>
      <c r="I792" s="25">
        <v>9.4389438943894385E-2</v>
      </c>
      <c r="J792" s="12"/>
      <c r="K792" s="25">
        <v>0.41025641025641035</v>
      </c>
      <c r="L792" s="2">
        <v>2430</v>
      </c>
      <c r="M792" s="25">
        <v>7.6470403121754724E-2</v>
      </c>
      <c r="N792" s="2">
        <v>198.78787878787799</v>
      </c>
      <c r="O792" s="2">
        <v>2215</v>
      </c>
      <c r="P792" s="25">
        <v>6.9516366945987507E-2</v>
      </c>
      <c r="Q792" s="12">
        <v>195.75757575757501</v>
      </c>
      <c r="R792" s="2">
        <v>2788</v>
      </c>
      <c r="S792" s="25">
        <v>8.1627872932220763E-2</v>
      </c>
      <c r="T792" s="12">
        <v>246.060608</v>
      </c>
      <c r="U792" s="25">
        <v>0.14732510288065845</v>
      </c>
      <c r="V792" s="2">
        <v>514437</v>
      </c>
      <c r="W792" s="25">
        <v>6.0999999999999999E-2</v>
      </c>
      <c r="X792" s="2">
        <v>2932</v>
      </c>
      <c r="Y792" s="2">
        <v>443023</v>
      </c>
      <c r="Z792" s="25">
        <v>5.0999999999999997E-2</v>
      </c>
      <c r="AA792" s="12">
        <v>3219.39</v>
      </c>
      <c r="AB792" s="2">
        <v>437336</v>
      </c>
      <c r="AC792" s="25">
        <v>4.9000000000000002E-2</v>
      </c>
      <c r="AD792" s="12">
        <v>3684.85</v>
      </c>
      <c r="AE792" s="25">
        <v>-0.15</v>
      </c>
    </row>
    <row r="793" spans="1:31" x14ac:dyDescent="0.3">
      <c r="A793" t="s">
        <v>1792</v>
      </c>
      <c r="B793" s="2">
        <v>55</v>
      </c>
      <c r="C793" s="25">
        <v>7.2732081459931236E-3</v>
      </c>
      <c r="D793" s="2"/>
      <c r="E793" s="2">
        <v>46</v>
      </c>
      <c r="F793" s="25">
        <v>5.704365079365079E-3</v>
      </c>
      <c r="G793" s="12"/>
      <c r="H793" s="2">
        <v>87</v>
      </c>
      <c r="I793" s="25">
        <v>1.1485148514851485E-2</v>
      </c>
      <c r="J793" s="12"/>
      <c r="K793" s="25">
        <v>0.58181818181818179</v>
      </c>
      <c r="L793" s="2">
        <v>358</v>
      </c>
      <c r="M793" s="25">
        <v>1.1266010007237939E-2</v>
      </c>
      <c r="N793" s="2">
        <v>87.272727272727195</v>
      </c>
      <c r="O793" s="2">
        <v>251</v>
      </c>
      <c r="P793" s="25">
        <v>7.8774754417349283E-3</v>
      </c>
      <c r="Q793" s="12">
        <v>76.969696969696898</v>
      </c>
      <c r="R793" s="2">
        <v>132</v>
      </c>
      <c r="S793" s="25">
        <v>3.8647342995169081E-3</v>
      </c>
      <c r="T793" s="12">
        <v>47.878788</v>
      </c>
      <c r="U793" s="25">
        <v>-0.63128491620111726</v>
      </c>
      <c r="V793" s="2">
        <v>27342</v>
      </c>
      <c r="W793" s="25">
        <v>3.0000000000000001E-3</v>
      </c>
      <c r="X793" s="2">
        <v>711</v>
      </c>
      <c r="Y793" s="2">
        <v>22587</v>
      </c>
      <c r="Z793" s="25">
        <v>3.0000000000000001E-3</v>
      </c>
      <c r="AA793" s="12">
        <v>684.85</v>
      </c>
      <c r="AB793" s="2">
        <v>23123</v>
      </c>
      <c r="AC793" s="25">
        <v>3.0000000000000001E-3</v>
      </c>
      <c r="AD793" s="12">
        <v>820</v>
      </c>
      <c r="AE793" s="25">
        <v>-0.154</v>
      </c>
    </row>
    <row r="794" spans="1:31" x14ac:dyDescent="0.3">
      <c r="A794" t="s">
        <v>1787</v>
      </c>
      <c r="B794" s="2">
        <v>1027</v>
      </c>
      <c r="C794" s="25">
        <v>0.13581063210790795</v>
      </c>
      <c r="D794" s="2"/>
      <c r="E794" s="2">
        <v>1296</v>
      </c>
      <c r="F794" s="25">
        <v>0.16071428571428573</v>
      </c>
      <c r="G794" s="12"/>
      <c r="H794" s="2">
        <v>1300</v>
      </c>
      <c r="I794" s="25">
        <v>0.17161716171617153</v>
      </c>
      <c r="J794" s="12"/>
      <c r="K794" s="25">
        <v>0.26582278481012667</v>
      </c>
      <c r="L794" s="2">
        <v>5539</v>
      </c>
      <c r="M794" s="25">
        <v>0.1743084620952261</v>
      </c>
      <c r="N794" s="2">
        <v>282.42424242424198</v>
      </c>
      <c r="O794" s="2">
        <v>6971</v>
      </c>
      <c r="P794" s="25">
        <v>0.21878040360292503</v>
      </c>
      <c r="Q794" s="12">
        <v>381.21212121212102</v>
      </c>
      <c r="R794" s="2">
        <v>8210</v>
      </c>
      <c r="S794" s="25">
        <v>0.24037476211389255</v>
      </c>
      <c r="T794" s="12">
        <v>378.18182400000001</v>
      </c>
      <c r="U794" s="25">
        <v>0.48221700667990613</v>
      </c>
      <c r="V794" s="2">
        <v>1836758</v>
      </c>
      <c r="W794" s="25">
        <v>0.216</v>
      </c>
      <c r="X794" s="2">
        <v>6324</v>
      </c>
      <c r="Y794" s="2">
        <v>1877866</v>
      </c>
      <c r="Z794" s="25">
        <v>0.215</v>
      </c>
      <c r="AA794" s="12">
        <v>6621.21</v>
      </c>
      <c r="AB794" s="2">
        <v>2020280</v>
      </c>
      <c r="AC794" s="25">
        <v>0.22500000000000001</v>
      </c>
      <c r="AD794" s="12">
        <v>7284.85</v>
      </c>
      <c r="AE794" s="25">
        <v>0.1</v>
      </c>
    </row>
    <row r="795" spans="1:31" x14ac:dyDescent="0.3">
      <c r="A795" t="s">
        <v>1713</v>
      </c>
      <c r="B795" s="2">
        <v>571</v>
      </c>
      <c r="C795" s="25">
        <v>7.5509124570219521E-2</v>
      </c>
      <c r="D795" s="2"/>
      <c r="E795" s="2">
        <v>566</v>
      </c>
      <c r="F795" s="25">
        <v>7.0188492063492064E-2</v>
      </c>
      <c r="G795" s="12"/>
      <c r="H795" s="2">
        <v>568</v>
      </c>
      <c r="I795" s="25">
        <v>7.498349834983499E-2</v>
      </c>
      <c r="J795" s="12"/>
      <c r="K795" s="25">
        <v>-5.2539404553415547E-3</v>
      </c>
      <c r="L795" s="2">
        <v>2268</v>
      </c>
      <c r="M795" s="25">
        <v>7.1372376246971084E-2</v>
      </c>
      <c r="N795" s="2">
        <v>222.42424242424201</v>
      </c>
      <c r="O795" s="2">
        <v>2462</v>
      </c>
      <c r="P795" s="25">
        <v>7.7268304930483631E-2</v>
      </c>
      <c r="Q795" s="12">
        <v>245.45454545454501</v>
      </c>
      <c r="R795" s="2">
        <v>3111</v>
      </c>
      <c r="S795" s="25">
        <v>9.1084760649978044E-2</v>
      </c>
      <c r="T795" s="12">
        <v>267.27273600000001</v>
      </c>
      <c r="U795" s="25">
        <v>0.37169312169312169</v>
      </c>
      <c r="V795" s="2">
        <v>618864</v>
      </c>
      <c r="W795" s="25">
        <v>7.2999999999999995E-2</v>
      </c>
      <c r="X795" s="2">
        <v>3878</v>
      </c>
      <c r="Y795" s="2">
        <v>632147</v>
      </c>
      <c r="Z795" s="25">
        <v>7.1999999999999995E-2</v>
      </c>
      <c r="AA795" s="12">
        <v>3690.3</v>
      </c>
      <c r="AB795" s="2">
        <v>691242</v>
      </c>
      <c r="AC795" s="25">
        <v>7.6999999999999999E-2</v>
      </c>
      <c r="AD795" s="12">
        <v>4400</v>
      </c>
      <c r="AE795" s="25">
        <v>0.11700000000000001</v>
      </c>
    </row>
    <row r="796" spans="1:31" x14ac:dyDescent="0.3">
      <c r="A796" t="s">
        <v>1789</v>
      </c>
      <c r="B796" s="2">
        <v>315</v>
      </c>
      <c r="C796" s="25">
        <v>4.1655646654324273E-2</v>
      </c>
      <c r="D796" s="2"/>
      <c r="E796" s="2">
        <v>339</v>
      </c>
      <c r="F796" s="25">
        <v>4.2038690476190459E-2</v>
      </c>
      <c r="G796" s="12"/>
      <c r="H796" s="2">
        <v>398</v>
      </c>
      <c r="I796" s="25">
        <v>5.2541254125412544E-2</v>
      </c>
      <c r="J796" s="12"/>
      <c r="K796" s="25">
        <v>0.26349206349206344</v>
      </c>
      <c r="L796" s="2">
        <v>1153</v>
      </c>
      <c r="M796" s="25">
        <v>3.6284104855713255E-2</v>
      </c>
      <c r="N796" s="2">
        <v>148.48484848484799</v>
      </c>
      <c r="O796" s="2">
        <v>1143</v>
      </c>
      <c r="P796" s="25">
        <v>3.5872328405988134E-2</v>
      </c>
      <c r="Q796" s="12">
        <v>147.87878787878699</v>
      </c>
      <c r="R796" s="2">
        <v>1803</v>
      </c>
      <c r="S796" s="25">
        <v>5.2788757136583223E-2</v>
      </c>
      <c r="T796" s="12">
        <v>225.454544</v>
      </c>
      <c r="U796" s="25">
        <v>0.56374674761491761</v>
      </c>
      <c r="V796" s="2">
        <v>352531</v>
      </c>
      <c r="W796" s="25">
        <v>4.1000000000000002E-2</v>
      </c>
      <c r="X796" s="2">
        <v>3019</v>
      </c>
      <c r="Y796" s="2">
        <v>373349</v>
      </c>
      <c r="Z796" s="25">
        <v>4.2999999999999997E-2</v>
      </c>
      <c r="AA796" s="12">
        <v>2758.18</v>
      </c>
      <c r="AB796" s="2">
        <v>417768</v>
      </c>
      <c r="AC796" s="25">
        <v>4.5999999999999999E-2</v>
      </c>
      <c r="AD796" s="12">
        <v>3356.36</v>
      </c>
      <c r="AE796" s="25">
        <v>0.185</v>
      </c>
    </row>
    <row r="797" spans="1:31" x14ac:dyDescent="0.3">
      <c r="A797" t="s">
        <v>1790</v>
      </c>
      <c r="B797" s="2">
        <v>220</v>
      </c>
      <c r="C797" s="25">
        <v>2.9092832583972481E-2</v>
      </c>
      <c r="D797" s="2"/>
      <c r="E797" s="2">
        <v>198</v>
      </c>
      <c r="F797" s="25">
        <v>2.4553571428571428E-2</v>
      </c>
      <c r="G797" s="12"/>
      <c r="H797" s="2">
        <v>132</v>
      </c>
      <c r="I797" s="25">
        <v>1.7425742574257427E-2</v>
      </c>
      <c r="J797" s="12"/>
      <c r="K797" s="25">
        <v>-0.4</v>
      </c>
      <c r="L797" s="2">
        <v>1017</v>
      </c>
      <c r="M797" s="25">
        <v>3.2004279825030679E-2</v>
      </c>
      <c r="N797" s="2">
        <v>158.78787878787799</v>
      </c>
      <c r="O797" s="2">
        <v>1072</v>
      </c>
      <c r="P797" s="25">
        <v>3.3644038539999373E-2</v>
      </c>
      <c r="Q797" s="12">
        <v>165.45454545454501</v>
      </c>
      <c r="R797" s="2">
        <v>1132</v>
      </c>
      <c r="S797" s="25">
        <v>3.3143024447372271E-2</v>
      </c>
      <c r="T797" s="12">
        <v>199.393936</v>
      </c>
      <c r="U797" s="25">
        <v>0.11307767944936087</v>
      </c>
      <c r="V797" s="2">
        <v>231006</v>
      </c>
      <c r="W797" s="25">
        <v>2.7E-2</v>
      </c>
      <c r="X797" s="2">
        <v>1993</v>
      </c>
      <c r="Y797" s="2">
        <v>223501</v>
      </c>
      <c r="Z797" s="25">
        <v>2.5999999999999999E-2</v>
      </c>
      <c r="AA797" s="12">
        <v>2216.9699999999998</v>
      </c>
      <c r="AB797" s="2">
        <v>236796</v>
      </c>
      <c r="AC797" s="25">
        <v>2.5999999999999999E-2</v>
      </c>
      <c r="AD797" s="12">
        <v>2418.1799999999998</v>
      </c>
      <c r="AE797" s="25">
        <v>2.5000000000000001E-2</v>
      </c>
    </row>
    <row r="798" spans="1:31" x14ac:dyDescent="0.3">
      <c r="A798" t="s">
        <v>1791</v>
      </c>
      <c r="B798" s="2">
        <v>36</v>
      </c>
      <c r="C798" s="25">
        <v>4.7606453319227714E-3</v>
      </c>
      <c r="D798" s="2"/>
      <c r="E798" s="2">
        <v>28</v>
      </c>
      <c r="F798" s="25">
        <v>3.472222222222222E-3</v>
      </c>
      <c r="G798" s="12"/>
      <c r="H798" s="2">
        <v>35</v>
      </c>
      <c r="I798" s="25">
        <v>4.6204620462046223E-3</v>
      </c>
      <c r="J798" s="12"/>
      <c r="K798" s="25">
        <v>-2.777777777777779E-2</v>
      </c>
      <c r="L798" s="2">
        <v>98</v>
      </c>
      <c r="M798" s="25">
        <v>3.0839915662271454E-3</v>
      </c>
      <c r="N798" s="2">
        <v>32.121212121212103</v>
      </c>
      <c r="O798" s="2">
        <v>246</v>
      </c>
      <c r="P798" s="25">
        <v>7.7205536201864228E-3</v>
      </c>
      <c r="Q798" s="12">
        <v>82.424242424242394</v>
      </c>
      <c r="R798" s="2">
        <v>173</v>
      </c>
      <c r="S798" s="25">
        <v>5.0651441955789781E-3</v>
      </c>
      <c r="T798" s="12">
        <v>66.060609999999997</v>
      </c>
      <c r="U798" s="25">
        <v>0.76530612244897955</v>
      </c>
      <c r="V798" s="2">
        <v>33561</v>
      </c>
      <c r="W798" s="25">
        <v>4.0000000000000001E-3</v>
      </c>
      <c r="X798" s="2">
        <v>804</v>
      </c>
      <c r="Y798" s="2">
        <v>33208</v>
      </c>
      <c r="Z798" s="25">
        <v>4.0000000000000001E-3</v>
      </c>
      <c r="AA798" s="12">
        <v>952.12</v>
      </c>
      <c r="AB798" s="2">
        <v>34917</v>
      </c>
      <c r="AC798" s="25">
        <v>4.0000000000000001E-3</v>
      </c>
      <c r="AD798" s="12">
        <v>1060</v>
      </c>
      <c r="AE798" s="25">
        <v>0.04</v>
      </c>
    </row>
    <row r="799" spans="1:31" x14ac:dyDescent="0.3">
      <c r="A799" t="s">
        <v>1792</v>
      </c>
      <c r="B799" s="2">
        <v>0</v>
      </c>
      <c r="C799" s="25" t="s">
        <v>2472</v>
      </c>
      <c r="D799" s="2"/>
      <c r="E799" s="2">
        <v>1</v>
      </c>
      <c r="F799" s="25" t="s">
        <v>2472</v>
      </c>
      <c r="G799" s="12"/>
      <c r="H799" s="2">
        <v>3</v>
      </c>
      <c r="I799" s="25" t="s">
        <v>2472</v>
      </c>
      <c r="J799" s="12"/>
      <c r="K799" s="25" t="s">
        <v>2472</v>
      </c>
      <c r="L799" s="2">
        <v>0</v>
      </c>
      <c r="M799" s="25">
        <v>0</v>
      </c>
      <c r="N799" s="2">
        <v>80</v>
      </c>
      <c r="O799" s="2">
        <v>1</v>
      </c>
      <c r="P799" s="25">
        <v>3.1384364309700906E-5</v>
      </c>
      <c r="Q799" s="12">
        <v>1.8181818181818099</v>
      </c>
      <c r="R799" s="2">
        <v>3</v>
      </c>
      <c r="S799" s="25">
        <v>8.7834870443566102E-5</v>
      </c>
      <c r="T799" s="12">
        <v>3.030303</v>
      </c>
      <c r="U799" s="25"/>
      <c r="V799" s="2">
        <v>1766</v>
      </c>
      <c r="W799" s="25">
        <v>0</v>
      </c>
      <c r="X799" s="2">
        <v>189</v>
      </c>
      <c r="Y799" s="2">
        <v>2089</v>
      </c>
      <c r="Z799" s="25">
        <v>0</v>
      </c>
      <c r="AA799" s="12">
        <v>236.36</v>
      </c>
      <c r="AB799" s="2">
        <v>1761</v>
      </c>
      <c r="AC799" s="25">
        <v>0</v>
      </c>
      <c r="AD799" s="12">
        <v>280.61</v>
      </c>
      <c r="AE799" s="25">
        <v>-3.0000000000000001E-3</v>
      </c>
    </row>
    <row r="800" spans="1:31" x14ac:dyDescent="0.3">
      <c r="A800" t="s">
        <v>1714</v>
      </c>
      <c r="B800" s="2">
        <v>456</v>
      </c>
      <c r="C800" s="25">
        <v>6.030150753768844E-2</v>
      </c>
      <c r="D800" s="2"/>
      <c r="E800" s="2">
        <v>730</v>
      </c>
      <c r="F800" s="25">
        <v>9.052579365079369E-2</v>
      </c>
      <c r="G800" s="12"/>
      <c r="H800" s="2">
        <v>732</v>
      </c>
      <c r="I800" s="25">
        <v>9.6633663366336636E-2</v>
      </c>
      <c r="J800" s="12"/>
      <c r="K800" s="25">
        <v>0.60526315789473695</v>
      </c>
      <c r="L800" s="2">
        <v>3271</v>
      </c>
      <c r="M800" s="25">
        <v>0.10293608584825503</v>
      </c>
      <c r="N800" s="2">
        <v>220</v>
      </c>
      <c r="O800" s="2">
        <v>4509</v>
      </c>
      <c r="P800" s="25">
        <v>0.14151209867244138</v>
      </c>
      <c r="Q800" s="12">
        <v>287.87878787878702</v>
      </c>
      <c r="R800" s="2">
        <v>5099</v>
      </c>
      <c r="S800" s="25">
        <v>0.1492900014639145</v>
      </c>
      <c r="T800" s="12">
        <v>296.36364700000001</v>
      </c>
      <c r="U800" s="25">
        <v>0.55885050443289519</v>
      </c>
      <c r="V800" s="2">
        <v>1217894</v>
      </c>
      <c r="W800" s="25">
        <v>0.14299999999999999</v>
      </c>
      <c r="X800" s="2">
        <v>4450</v>
      </c>
      <c r="Y800" s="2">
        <v>1245719</v>
      </c>
      <c r="Z800" s="25">
        <v>0.14299999999999999</v>
      </c>
      <c r="AA800" s="12">
        <v>4569.09</v>
      </c>
      <c r="AB800" s="2">
        <v>1329038</v>
      </c>
      <c r="AC800" s="25">
        <v>0.14799999999999999</v>
      </c>
      <c r="AD800" s="12">
        <v>5275.76</v>
      </c>
      <c r="AE800" s="25">
        <v>9.0999999999999998E-2</v>
      </c>
    </row>
    <row r="801" spans="1:31" x14ac:dyDescent="0.3">
      <c r="A801" t="s">
        <v>1789</v>
      </c>
      <c r="B801" s="2">
        <v>284</v>
      </c>
      <c r="C801" s="25">
        <v>3.7556202062946326E-2</v>
      </c>
      <c r="D801" s="2"/>
      <c r="E801" s="2">
        <v>424</v>
      </c>
      <c r="F801" s="25">
        <v>5.257936507936508E-2</v>
      </c>
      <c r="G801" s="12"/>
      <c r="H801" s="2">
        <v>420</v>
      </c>
      <c r="I801" s="25">
        <v>5.5445544554455474E-2</v>
      </c>
      <c r="J801" s="12"/>
      <c r="K801" s="25">
        <v>0.47887323943661975</v>
      </c>
      <c r="L801" s="2">
        <v>1864</v>
      </c>
      <c r="M801" s="25">
        <v>5.8658778361708151E-2</v>
      </c>
      <c r="N801" s="2">
        <v>150.30303030303</v>
      </c>
      <c r="O801" s="2">
        <v>2280</v>
      </c>
      <c r="P801" s="25">
        <v>7.1556350626118065E-2</v>
      </c>
      <c r="Q801" s="12">
        <v>209.09090909090901</v>
      </c>
      <c r="R801" s="2">
        <v>2415</v>
      </c>
      <c r="S801" s="25">
        <v>7.0707070707070704E-2</v>
      </c>
      <c r="T801" s="12">
        <v>213.939392</v>
      </c>
      <c r="U801" s="25">
        <v>0.29560085836909872</v>
      </c>
      <c r="V801" s="2">
        <v>638794</v>
      </c>
      <c r="W801" s="25">
        <v>7.4999999999999997E-2</v>
      </c>
      <c r="X801" s="2">
        <v>3002</v>
      </c>
      <c r="Y801" s="2">
        <v>722496</v>
      </c>
      <c r="Z801" s="25">
        <v>8.3000000000000004E-2</v>
      </c>
      <c r="AA801" s="12">
        <v>3503.03</v>
      </c>
      <c r="AB801" s="2">
        <v>812512</v>
      </c>
      <c r="AC801" s="25">
        <v>0.09</v>
      </c>
      <c r="AD801" s="12">
        <v>4169.7</v>
      </c>
      <c r="AE801" s="25">
        <v>0.27200000000000002</v>
      </c>
    </row>
    <row r="802" spans="1:31" x14ac:dyDescent="0.3">
      <c r="A802" t="s">
        <v>1790</v>
      </c>
      <c r="B802" s="2">
        <v>156</v>
      </c>
      <c r="C802" s="25">
        <v>2.0629463104998677E-2</v>
      </c>
      <c r="D802" s="2"/>
      <c r="E802" s="2">
        <v>236</v>
      </c>
      <c r="F802" s="25">
        <v>2.9265873015873002E-2</v>
      </c>
      <c r="G802" s="12"/>
      <c r="H802" s="2">
        <v>288</v>
      </c>
      <c r="I802" s="25">
        <v>3.8019801980198019E-2</v>
      </c>
      <c r="J802" s="12"/>
      <c r="K802" s="25">
        <v>0.84615384615384626</v>
      </c>
      <c r="L802" s="2">
        <v>1253</v>
      </c>
      <c r="M802" s="25">
        <v>3.9431035025332788E-2</v>
      </c>
      <c r="N802" s="2">
        <v>138.78787878787799</v>
      </c>
      <c r="O802" s="2">
        <v>1854</v>
      </c>
      <c r="P802" s="25">
        <v>5.8186611430185484E-2</v>
      </c>
      <c r="Q802" s="12">
        <v>185.45454545454501</v>
      </c>
      <c r="R802" s="2">
        <v>2198</v>
      </c>
      <c r="S802" s="25">
        <v>6.4353681744986097E-2</v>
      </c>
      <c r="T802" s="12">
        <v>227.878784</v>
      </c>
      <c r="U802" s="25">
        <v>0.75418994413407825</v>
      </c>
      <c r="V802" s="2">
        <v>509241</v>
      </c>
      <c r="W802" s="25">
        <v>0.06</v>
      </c>
      <c r="X802" s="2">
        <v>3143</v>
      </c>
      <c r="Y802" s="2">
        <v>464649</v>
      </c>
      <c r="Z802" s="25">
        <v>5.2999999999999999E-2</v>
      </c>
      <c r="AA802" s="12">
        <v>3036.97</v>
      </c>
      <c r="AB802" s="2">
        <v>456383</v>
      </c>
      <c r="AC802" s="25">
        <v>5.0999999999999997E-2</v>
      </c>
      <c r="AD802" s="12">
        <v>3052.12</v>
      </c>
      <c r="AE802" s="25">
        <v>-0.104</v>
      </c>
    </row>
    <row r="803" spans="1:31" x14ac:dyDescent="0.3">
      <c r="A803" t="s">
        <v>1791</v>
      </c>
      <c r="B803" s="2">
        <v>16</v>
      </c>
      <c r="C803" s="25">
        <v>2.1158423697434543E-3</v>
      </c>
      <c r="D803" s="2"/>
      <c r="E803" s="2">
        <v>68</v>
      </c>
      <c r="F803" s="25">
        <v>8.4325396825396821E-3</v>
      </c>
      <c r="G803" s="12"/>
      <c r="H803" s="2">
        <v>24</v>
      </c>
      <c r="I803" s="25">
        <v>3.1683168316831685E-3</v>
      </c>
      <c r="J803" s="12"/>
      <c r="K803" s="25">
        <v>0.5</v>
      </c>
      <c r="L803" s="2">
        <v>154</v>
      </c>
      <c r="M803" s="25">
        <v>4.8462724612140856E-3</v>
      </c>
      <c r="N803" s="2">
        <v>44.2424242424242</v>
      </c>
      <c r="O803" s="2">
        <v>346</v>
      </c>
      <c r="P803" s="25">
        <v>1.0858990051156514E-2</v>
      </c>
      <c r="Q803" s="12">
        <v>75.151515151515099</v>
      </c>
      <c r="R803" s="2">
        <v>469</v>
      </c>
      <c r="S803" s="25">
        <v>1.3731518079344167E-2</v>
      </c>
      <c r="T803" s="12">
        <v>115.757576</v>
      </c>
      <c r="U803" s="25">
        <v>2.0454545454545454</v>
      </c>
      <c r="V803" s="2">
        <v>66766</v>
      </c>
      <c r="W803" s="25">
        <v>8.0000000000000002E-3</v>
      </c>
      <c r="X803" s="2">
        <v>1228</v>
      </c>
      <c r="Y803" s="2">
        <v>55900</v>
      </c>
      <c r="Z803" s="25">
        <v>6.0000000000000001E-3</v>
      </c>
      <c r="AA803" s="12">
        <v>1179.3900000000001</v>
      </c>
      <c r="AB803" s="2">
        <v>57156</v>
      </c>
      <c r="AC803" s="25">
        <v>6.0000000000000001E-3</v>
      </c>
      <c r="AD803" s="12">
        <v>1026.67</v>
      </c>
      <c r="AE803" s="25">
        <v>-0.14399999999999999</v>
      </c>
    </row>
    <row r="804" spans="1:31" x14ac:dyDescent="0.3">
      <c r="A804" t="s">
        <v>1792</v>
      </c>
      <c r="B804" s="2">
        <v>0</v>
      </c>
      <c r="C804" s="25" t="s">
        <v>2472</v>
      </c>
      <c r="D804" s="2"/>
      <c r="E804" s="2">
        <v>2</v>
      </c>
      <c r="F804" s="25">
        <v>2.4801587301587289E-4</v>
      </c>
      <c r="G804" s="12"/>
      <c r="H804" s="2">
        <v>0</v>
      </c>
      <c r="I804" s="25">
        <v>0</v>
      </c>
      <c r="J804" s="12"/>
      <c r="K804" s="25" t="s">
        <v>2472</v>
      </c>
      <c r="L804" s="2">
        <v>0</v>
      </c>
      <c r="M804" s="25">
        <v>0</v>
      </c>
      <c r="N804" s="2">
        <v>80</v>
      </c>
      <c r="O804" s="2">
        <v>29</v>
      </c>
      <c r="P804" s="25">
        <v>9.1014656498132629E-4</v>
      </c>
      <c r="Q804" s="12">
        <v>24.2424242424242</v>
      </c>
      <c r="R804" s="2">
        <v>17</v>
      </c>
      <c r="S804" s="25">
        <v>4.9773093251354126E-4</v>
      </c>
      <c r="T804" s="12">
        <v>15.151515</v>
      </c>
      <c r="U804" s="25"/>
      <c r="V804" s="2">
        <v>3093</v>
      </c>
      <c r="W804" s="25">
        <v>0</v>
      </c>
      <c r="X804" s="2">
        <v>256</v>
      </c>
      <c r="Y804" s="2">
        <v>2674</v>
      </c>
      <c r="Z804" s="25">
        <v>0</v>
      </c>
      <c r="AA804" s="12">
        <v>224.24</v>
      </c>
      <c r="AB804" s="2">
        <v>2987</v>
      </c>
      <c r="AC804" s="25">
        <v>0</v>
      </c>
      <c r="AD804" s="12">
        <v>296.36</v>
      </c>
      <c r="AE804" s="25">
        <v>-3.4000000000000002E-2</v>
      </c>
    </row>
    <row r="805" spans="1:31" x14ac:dyDescent="0.3">
      <c r="A805" s="16"/>
      <c r="B805" s="56"/>
      <c r="C805" s="56"/>
      <c r="D805" s="56"/>
      <c r="E805" s="56"/>
      <c r="F805" s="56"/>
      <c r="G805" s="56"/>
      <c r="H805" s="56"/>
      <c r="I805" s="56"/>
      <c r="J805" s="56"/>
      <c r="K805" s="16"/>
      <c r="L805" s="16"/>
      <c r="M805" s="16"/>
      <c r="N805" s="16"/>
      <c r="O805" s="16"/>
      <c r="P805" s="16"/>
      <c r="Q805" s="16"/>
      <c r="R805" s="16"/>
      <c r="S805" s="16"/>
      <c r="T805" s="16"/>
      <c r="U805" s="16"/>
      <c r="V805" s="16"/>
      <c r="W805" s="16"/>
      <c r="X805" s="16"/>
      <c r="Y805" s="16"/>
      <c r="Z805" s="16"/>
      <c r="AA805" s="16"/>
      <c r="AB805" s="16"/>
      <c r="AC805" s="16"/>
      <c r="AD805" s="16"/>
      <c r="AE805" s="16"/>
    </row>
    <row r="806" spans="1:31" x14ac:dyDescent="0.3">
      <c r="A806" s="103" t="s">
        <v>1794</v>
      </c>
      <c r="B806" s="103"/>
      <c r="C806" s="103"/>
      <c r="D806" s="103"/>
      <c r="E806" s="103"/>
      <c r="F806" s="103"/>
      <c r="G806" s="103"/>
      <c r="H806" s="103"/>
      <c r="I806" s="103"/>
      <c r="J806" s="103"/>
      <c r="K806" s="103"/>
      <c r="L806" s="103"/>
      <c r="M806" s="103"/>
      <c r="N806" s="103"/>
      <c r="O806" s="103"/>
      <c r="P806" s="103"/>
      <c r="Q806" s="103"/>
      <c r="R806" s="103"/>
      <c r="S806" s="103"/>
      <c r="T806" s="103"/>
      <c r="U806" s="103"/>
      <c r="V806" s="103"/>
      <c r="W806" s="103"/>
      <c r="X806" s="103"/>
      <c r="Y806" s="103"/>
      <c r="Z806" s="103"/>
      <c r="AA806" s="103"/>
      <c r="AB806" s="103"/>
      <c r="AC806" s="103"/>
      <c r="AD806" s="103"/>
      <c r="AE806" s="103"/>
    </row>
    <row r="807" spans="1:31" x14ac:dyDescent="0.3">
      <c r="B807" s="188"/>
      <c r="C807" s="188"/>
      <c r="D807" s="188"/>
      <c r="E807" s="188"/>
      <c r="F807" s="188"/>
      <c r="G807" s="188"/>
      <c r="H807" s="188"/>
      <c r="I807" s="188"/>
      <c r="J807" s="188"/>
      <c r="L807" s="188" t="s">
        <v>1649</v>
      </c>
      <c r="M807" s="188"/>
      <c r="N807" s="188" t="s">
        <v>1650</v>
      </c>
      <c r="O807" s="188" t="s">
        <v>1649</v>
      </c>
      <c r="P807" s="188"/>
      <c r="Q807" s="188" t="s">
        <v>1650</v>
      </c>
      <c r="R807" s="188" t="s">
        <v>1649</v>
      </c>
      <c r="S807" s="188"/>
      <c r="T807" s="188" t="s">
        <v>1650</v>
      </c>
      <c r="U807" t="s">
        <v>165</v>
      </c>
      <c r="V807" s="188" t="s">
        <v>1649</v>
      </c>
      <c r="W807" s="188"/>
      <c r="X807" s="188" t="s">
        <v>1650</v>
      </c>
      <c r="Y807" s="188" t="s">
        <v>1649</v>
      </c>
      <c r="Z807" s="188"/>
      <c r="AA807" s="188" t="s">
        <v>1650</v>
      </c>
      <c r="AB807" s="188" t="s">
        <v>1649</v>
      </c>
      <c r="AC807" s="188"/>
      <c r="AD807" s="188" t="s">
        <v>1650</v>
      </c>
      <c r="AE807" t="s">
        <v>165</v>
      </c>
    </row>
    <row r="808" spans="1:31" x14ac:dyDescent="0.3">
      <c r="A808" t="s">
        <v>1795</v>
      </c>
      <c r="B808" s="13" t="e">
        <v>#N/A</v>
      </c>
      <c r="C808" s="25" t="e">
        <v>#N/A</v>
      </c>
      <c r="D808" s="13"/>
      <c r="E808" s="13" t="e">
        <v>#N/A</v>
      </c>
      <c r="F808" s="25" t="e">
        <v>#N/A</v>
      </c>
      <c r="G808" s="12"/>
      <c r="H808" s="2" t="e">
        <v>#N/A</v>
      </c>
      <c r="I808" s="25" t="e">
        <v>#N/A</v>
      </c>
      <c r="J808" s="12"/>
      <c r="K808" s="25" t="e">
        <v>#N/A</v>
      </c>
      <c r="L808" s="13">
        <v>48684</v>
      </c>
      <c r="M808" s="25" t="s">
        <v>165</v>
      </c>
      <c r="N808" s="13">
        <v>1146.6666666666599</v>
      </c>
      <c r="O808" s="13">
        <v>46481</v>
      </c>
      <c r="P808" s="25" t="s">
        <v>165</v>
      </c>
      <c r="Q808" s="12">
        <v>727.27272727272702</v>
      </c>
      <c r="R808" s="2">
        <v>61556</v>
      </c>
      <c r="S808" s="25" t="s">
        <v>165</v>
      </c>
      <c r="T808" s="12">
        <v>960.60606060606062</v>
      </c>
      <c r="U808" s="25">
        <v>0.2643989811847835</v>
      </c>
      <c r="V808" s="13">
        <v>60883</v>
      </c>
      <c r="W808" s="25" t="s">
        <v>165</v>
      </c>
      <c r="X808" s="13">
        <v>91</v>
      </c>
      <c r="Y808" s="13">
        <v>61818</v>
      </c>
      <c r="Z808" s="25" t="s">
        <v>165</v>
      </c>
      <c r="AA808" s="12">
        <v>94.55</v>
      </c>
      <c r="AB808" s="2">
        <v>78672</v>
      </c>
      <c r="AC808" s="25" t="s">
        <v>165</v>
      </c>
      <c r="AD808" s="12">
        <v>163.63999999999999</v>
      </c>
      <c r="AE808" s="25">
        <v>0.29199999999999998</v>
      </c>
    </row>
    <row r="809" spans="1:31" x14ac:dyDescent="0.3">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c r="AA809" s="16"/>
      <c r="AB809" s="16"/>
      <c r="AC809" s="16"/>
      <c r="AD809" s="16"/>
      <c r="AE809" s="16"/>
    </row>
    <row r="810" spans="1:31" x14ac:dyDescent="0.3">
      <c r="A810" s="103" t="s">
        <v>1796</v>
      </c>
      <c r="B810" s="103"/>
      <c r="C810" s="103"/>
      <c r="D810" s="103"/>
      <c r="E810" s="103"/>
      <c r="F810" s="103"/>
      <c r="G810" s="103"/>
      <c r="H810" s="103"/>
      <c r="I810" s="103"/>
      <c r="J810" s="103"/>
      <c r="K810" s="103"/>
      <c r="L810" s="103"/>
      <c r="M810" s="103"/>
      <c r="N810" s="103"/>
      <c r="O810" s="103"/>
      <c r="P810" s="103"/>
      <c r="Q810" s="103"/>
      <c r="R810" s="103"/>
      <c r="S810" s="103"/>
      <c r="T810" s="103"/>
      <c r="U810" s="103"/>
      <c r="V810" s="103"/>
      <c r="W810" s="103"/>
      <c r="X810" s="103"/>
      <c r="Y810" s="103"/>
      <c r="Z810" s="103"/>
      <c r="AA810" s="103"/>
      <c r="AB810" s="103"/>
      <c r="AC810" s="103"/>
      <c r="AD810" s="103"/>
      <c r="AE810" s="103"/>
    </row>
    <row r="811" spans="1:31" x14ac:dyDescent="0.3">
      <c r="B811" s="188"/>
      <c r="C811" s="188"/>
      <c r="D811" s="188"/>
      <c r="E811" s="188"/>
      <c r="F811" s="188"/>
      <c r="G811" s="188"/>
      <c r="H811" s="188"/>
      <c r="I811" s="188"/>
      <c r="J811" s="188"/>
      <c r="L811" s="188" t="s">
        <v>1649</v>
      </c>
      <c r="M811" s="188"/>
      <c r="N811" s="188" t="s">
        <v>1650</v>
      </c>
      <c r="O811" s="188" t="s">
        <v>1649</v>
      </c>
      <c r="P811" s="188"/>
      <c r="Q811" s="188" t="s">
        <v>1650</v>
      </c>
      <c r="R811" s="188" t="s">
        <v>1649</v>
      </c>
      <c r="S811" s="188"/>
      <c r="T811" s="188" t="s">
        <v>1650</v>
      </c>
      <c r="U811" t="s">
        <v>165</v>
      </c>
      <c r="V811" s="188" t="s">
        <v>1649</v>
      </c>
      <c r="W811" s="188"/>
      <c r="X811" s="188" t="s">
        <v>1650</v>
      </c>
      <c r="Y811" s="188" t="s">
        <v>1649</v>
      </c>
      <c r="Z811" s="188"/>
      <c r="AA811" s="188" t="s">
        <v>1650</v>
      </c>
      <c r="AB811" s="188" t="s">
        <v>1649</v>
      </c>
      <c r="AC811" s="188"/>
      <c r="AD811" s="188" t="s">
        <v>1650</v>
      </c>
      <c r="AE811" t="s">
        <v>165</v>
      </c>
    </row>
    <row r="812" spans="1:31" x14ac:dyDescent="0.3">
      <c r="A812" t="s">
        <v>1795</v>
      </c>
      <c r="B812" s="13" t="e">
        <v>#N/A</v>
      </c>
      <c r="C812" s="25" t="e">
        <v>#N/A</v>
      </c>
      <c r="D812" s="13"/>
      <c r="E812" s="13" t="e">
        <v>#N/A</v>
      </c>
      <c r="F812" s="25" t="e">
        <v>#N/A</v>
      </c>
      <c r="G812" s="12"/>
      <c r="H812" s="2" t="e">
        <v>#N/A</v>
      </c>
      <c r="I812" s="25" t="e">
        <v>#N/A</v>
      </c>
      <c r="J812" s="12"/>
      <c r="K812" s="25" t="e">
        <v>#N/A</v>
      </c>
      <c r="L812" s="13">
        <v>47890</v>
      </c>
      <c r="M812" s="25" t="s">
        <v>165</v>
      </c>
      <c r="N812" s="13">
        <v>1147.27272727272</v>
      </c>
      <c r="O812" s="13">
        <v>48190</v>
      </c>
      <c r="P812" s="25" t="s">
        <v>165</v>
      </c>
      <c r="Q812" s="12">
        <v>1249.69696969696</v>
      </c>
      <c r="R812" s="2">
        <v>64528</v>
      </c>
      <c r="S812" s="25" t="s">
        <v>165</v>
      </c>
      <c r="T812" s="12">
        <v>1600</v>
      </c>
      <c r="U812" s="25">
        <v>0.34742117352265611</v>
      </c>
      <c r="V812" s="13">
        <v>63933</v>
      </c>
      <c r="W812" s="25" t="s">
        <v>165</v>
      </c>
      <c r="X812" s="13">
        <v>113</v>
      </c>
      <c r="Y812" s="13">
        <v>64803</v>
      </c>
      <c r="Z812" s="25" t="s">
        <v>165</v>
      </c>
      <c r="AA812" s="12">
        <v>124.85</v>
      </c>
      <c r="AB812" s="2">
        <v>82157</v>
      </c>
      <c r="AC812" s="25" t="s">
        <v>165</v>
      </c>
      <c r="AD812" s="12">
        <v>179.39</v>
      </c>
      <c r="AE812" s="25">
        <v>0.28499999999999998</v>
      </c>
    </row>
    <row r="813" spans="1:31" x14ac:dyDescent="0.3">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row>
    <row r="814" spans="1:31" x14ac:dyDescent="0.3">
      <c r="A814" s="103" t="s">
        <v>1797</v>
      </c>
      <c r="B814" s="103"/>
      <c r="C814" s="103"/>
      <c r="D814" s="103"/>
      <c r="E814" s="103"/>
      <c r="F814" s="103"/>
      <c r="G814" s="103"/>
      <c r="H814" s="103"/>
      <c r="I814" s="103"/>
      <c r="J814" s="103"/>
      <c r="K814" s="103"/>
      <c r="L814" s="103"/>
      <c r="M814" s="103"/>
      <c r="N814" s="103"/>
      <c r="O814" s="103"/>
      <c r="P814" s="103"/>
      <c r="Q814" s="103"/>
      <c r="R814" s="103"/>
      <c r="S814" s="103"/>
      <c r="T814" s="103"/>
      <c r="U814" s="103"/>
      <c r="V814" s="103"/>
      <c r="W814" s="103"/>
      <c r="X814" s="103"/>
      <c r="Y814" s="103"/>
      <c r="Z814" s="103"/>
      <c r="AA814" s="103"/>
      <c r="AB814" s="103"/>
      <c r="AC814" s="103"/>
      <c r="AD814" s="103"/>
      <c r="AE814" s="103"/>
    </row>
    <row r="815" spans="1:31" x14ac:dyDescent="0.3">
      <c r="B815" s="188"/>
      <c r="C815" s="188"/>
      <c r="D815" s="188"/>
      <c r="E815" s="188"/>
      <c r="F815" s="188"/>
      <c r="G815" s="188"/>
      <c r="H815" s="188"/>
      <c r="I815" s="188"/>
      <c r="J815" s="188"/>
      <c r="L815" s="188" t="s">
        <v>1649</v>
      </c>
      <c r="M815" s="188"/>
      <c r="N815" s="188" t="s">
        <v>1650</v>
      </c>
      <c r="O815" s="188" t="s">
        <v>1649</v>
      </c>
      <c r="P815" s="188"/>
      <c r="Q815" s="188" t="s">
        <v>1650</v>
      </c>
      <c r="R815" s="188" t="s">
        <v>1649</v>
      </c>
      <c r="S815" s="188"/>
      <c r="T815" s="188" t="s">
        <v>1650</v>
      </c>
      <c r="U815" t="s">
        <v>165</v>
      </c>
      <c r="V815" s="188" t="s">
        <v>1649</v>
      </c>
      <c r="W815" s="188"/>
      <c r="X815" s="188" t="s">
        <v>1650</v>
      </c>
      <c r="Y815" s="188" t="s">
        <v>1649</v>
      </c>
      <c r="Z815" s="188"/>
      <c r="AA815" s="188" t="s">
        <v>1650</v>
      </c>
      <c r="AB815" s="188" t="s">
        <v>1649</v>
      </c>
      <c r="AC815" s="188"/>
      <c r="AD815" s="188" t="s">
        <v>1650</v>
      </c>
      <c r="AE815" t="s">
        <v>165</v>
      </c>
    </row>
    <row r="816" spans="1:31" x14ac:dyDescent="0.3">
      <c r="A816" t="s">
        <v>1795</v>
      </c>
      <c r="B816" s="13" t="e">
        <v>#N/A</v>
      </c>
      <c r="C816" s="25" t="e">
        <v>#N/A</v>
      </c>
      <c r="D816" s="13"/>
      <c r="E816" s="13" t="e">
        <v>#N/A</v>
      </c>
      <c r="F816" s="25" t="e">
        <v>#N/A</v>
      </c>
      <c r="G816" s="12"/>
      <c r="H816" s="2" t="e">
        <v>#N/A</v>
      </c>
      <c r="I816" s="25" t="e">
        <v>#N/A</v>
      </c>
      <c r="J816" s="12"/>
      <c r="K816" s="25" t="e">
        <v>#N/A</v>
      </c>
      <c r="L816" s="13">
        <v>59567</v>
      </c>
      <c r="M816" s="25" t="s">
        <v>165</v>
      </c>
      <c r="N816" s="13">
        <v>3407.2727272727202</v>
      </c>
      <c r="O816" s="13">
        <v>40991</v>
      </c>
      <c r="P816" s="25" t="s">
        <v>165</v>
      </c>
      <c r="Q816" s="12">
        <v>5144.8484848484804</v>
      </c>
      <c r="R816" s="2">
        <v>56076</v>
      </c>
      <c r="S816" s="25" t="s">
        <v>165</v>
      </c>
      <c r="T816" s="12">
        <v>6281.818181818182</v>
      </c>
      <c r="U816" s="25">
        <v>-5.8606275286652007E-2</v>
      </c>
      <c r="V816" s="13">
        <v>44127</v>
      </c>
      <c r="W816" s="25" t="s">
        <v>165</v>
      </c>
      <c r="X816" s="13">
        <v>263</v>
      </c>
      <c r="Y816" s="13">
        <v>43087</v>
      </c>
      <c r="Z816" s="25" t="s">
        <v>165</v>
      </c>
      <c r="AA816" s="12">
        <v>350.3</v>
      </c>
      <c r="AB816" s="2">
        <v>54976</v>
      </c>
      <c r="AC816" s="25" t="s">
        <v>165</v>
      </c>
      <c r="AD816" s="12">
        <v>364.85</v>
      </c>
      <c r="AE816" s="25">
        <v>0.246</v>
      </c>
    </row>
    <row r="817" spans="1:31" x14ac:dyDescent="0.3">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c r="AA817" s="16"/>
      <c r="AB817" s="16"/>
      <c r="AC817" s="16"/>
      <c r="AD817" s="16"/>
      <c r="AE817" s="16"/>
    </row>
    <row r="818" spans="1:31" x14ac:dyDescent="0.3">
      <c r="A818" s="103" t="s">
        <v>1798</v>
      </c>
      <c r="B818" s="103"/>
      <c r="C818" s="103"/>
      <c r="D818" s="103"/>
      <c r="E818" s="103"/>
      <c r="F818" s="103"/>
      <c r="G818" s="103"/>
      <c r="H818" s="103"/>
      <c r="I818" s="103"/>
      <c r="J818" s="103"/>
      <c r="K818" s="103"/>
      <c r="L818" s="103"/>
      <c r="M818" s="103"/>
      <c r="N818" s="103"/>
      <c r="O818" s="103"/>
      <c r="P818" s="103"/>
      <c r="Q818" s="103"/>
      <c r="R818" s="103"/>
      <c r="S818" s="103"/>
      <c r="T818" s="103"/>
      <c r="U818" s="103"/>
      <c r="V818" s="103"/>
      <c r="W818" s="103"/>
      <c r="X818" s="103"/>
      <c r="Y818" s="103"/>
      <c r="Z818" s="103"/>
      <c r="AA818" s="103"/>
      <c r="AB818" s="103"/>
      <c r="AC818" s="103"/>
      <c r="AD818" s="103"/>
      <c r="AE818" s="103"/>
    </row>
    <row r="819" spans="1:31" x14ac:dyDescent="0.3">
      <c r="B819" s="188"/>
      <c r="C819" s="188"/>
      <c r="D819" s="188"/>
      <c r="E819" s="188"/>
      <c r="F819" s="188"/>
      <c r="G819" s="188"/>
      <c r="H819" s="188"/>
      <c r="I819" s="188"/>
      <c r="J819" s="188"/>
      <c r="L819" s="188" t="s">
        <v>1649</v>
      </c>
      <c r="M819" s="188"/>
      <c r="N819" s="188" t="s">
        <v>1650</v>
      </c>
      <c r="O819" s="188" t="s">
        <v>1649</v>
      </c>
      <c r="P819" s="188"/>
      <c r="Q819" s="188" t="s">
        <v>1650</v>
      </c>
      <c r="R819" s="188" t="s">
        <v>1649</v>
      </c>
      <c r="S819" s="188"/>
      <c r="T819" s="188" t="s">
        <v>1650</v>
      </c>
      <c r="U819" t="s">
        <v>165</v>
      </c>
      <c r="V819" s="188" t="s">
        <v>1649</v>
      </c>
      <c r="W819" s="188"/>
      <c r="X819" s="188" t="s">
        <v>1650</v>
      </c>
      <c r="Y819" s="188" t="s">
        <v>1649</v>
      </c>
      <c r="Z819" s="188"/>
      <c r="AA819" s="188" t="s">
        <v>1650</v>
      </c>
      <c r="AB819" s="188" t="s">
        <v>1649</v>
      </c>
      <c r="AC819" s="188"/>
      <c r="AD819" s="188" t="s">
        <v>1650</v>
      </c>
      <c r="AE819" t="s">
        <v>165</v>
      </c>
    </row>
    <row r="820" spans="1:31" x14ac:dyDescent="0.3">
      <c r="A820" t="s">
        <v>1795</v>
      </c>
      <c r="B820" s="13" t="e">
        <v>#N/A</v>
      </c>
      <c r="C820" s="25" t="e">
        <v>#N/A</v>
      </c>
      <c r="D820" s="13"/>
      <c r="E820" s="13" t="e">
        <v>#N/A</v>
      </c>
      <c r="F820" s="25" t="e">
        <v>#N/A</v>
      </c>
      <c r="G820" s="12"/>
      <c r="H820" s="2" t="e">
        <v>#N/A</v>
      </c>
      <c r="I820" s="25" t="e">
        <v>#N/A</v>
      </c>
      <c r="J820" s="12"/>
      <c r="K820" s="25" t="e">
        <v>#N/A</v>
      </c>
      <c r="L820" s="13">
        <v>44750</v>
      </c>
      <c r="M820" s="25" t="s">
        <v>165</v>
      </c>
      <c r="N820" s="13">
        <v>14678.7878787878</v>
      </c>
      <c r="O820" s="13">
        <v>38816</v>
      </c>
      <c r="P820" s="25" t="s">
        <v>165</v>
      </c>
      <c r="Q820" s="12">
        <v>5427.2727272727197</v>
      </c>
      <c r="R820" s="2">
        <v>44842</v>
      </c>
      <c r="S820" s="25" t="s">
        <v>165</v>
      </c>
      <c r="T820" s="12">
        <v>6769.69696969697</v>
      </c>
      <c r="U820" s="25">
        <v>2.0558659217877096E-3</v>
      </c>
      <c r="V820" s="13">
        <v>45491</v>
      </c>
      <c r="W820" s="25" t="s">
        <v>165</v>
      </c>
      <c r="X820" s="13">
        <v>819</v>
      </c>
      <c r="Y820" s="13">
        <v>45490</v>
      </c>
      <c r="Z820" s="25" t="s">
        <v>165</v>
      </c>
      <c r="AA820" s="12">
        <v>798.79</v>
      </c>
      <c r="AB820" s="2">
        <v>60182</v>
      </c>
      <c r="AC820" s="25" t="s">
        <v>165</v>
      </c>
      <c r="AD820" s="12">
        <v>916.97</v>
      </c>
      <c r="AE820" s="25">
        <v>0.32300000000000001</v>
      </c>
    </row>
    <row r="821" spans="1:31" x14ac:dyDescent="0.3">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c r="AA821" s="16"/>
      <c r="AB821" s="16"/>
      <c r="AC821" s="16"/>
      <c r="AD821" s="16"/>
      <c r="AE821" s="16"/>
    </row>
    <row r="822" spans="1:31" x14ac:dyDescent="0.3">
      <c r="A822" s="103" t="s">
        <v>1799</v>
      </c>
      <c r="B822" s="103"/>
      <c r="C822" s="103"/>
      <c r="D822" s="103"/>
      <c r="E822" s="103"/>
      <c r="F822" s="103"/>
      <c r="G822" s="103"/>
      <c r="H822" s="103"/>
      <c r="I822" s="103"/>
      <c r="J822" s="103"/>
      <c r="K822" s="103"/>
      <c r="L822" s="103"/>
      <c r="M822" s="103"/>
      <c r="N822" s="103"/>
      <c r="O822" s="103"/>
      <c r="P822" s="103"/>
      <c r="Q822" s="103"/>
      <c r="R822" s="103"/>
      <c r="S822" s="103"/>
      <c r="T822" s="103"/>
      <c r="U822" s="103"/>
      <c r="V822" s="103"/>
      <c r="W822" s="103"/>
      <c r="X822" s="103"/>
      <c r="Y822" s="103"/>
      <c r="Z822" s="103"/>
      <c r="AA822" s="103"/>
      <c r="AB822" s="103"/>
      <c r="AC822" s="103"/>
      <c r="AD822" s="103"/>
      <c r="AE822" s="103"/>
    </row>
    <row r="823" spans="1:31" x14ac:dyDescent="0.3">
      <c r="B823" s="188"/>
      <c r="C823" s="188"/>
      <c r="D823" s="188"/>
      <c r="E823" s="188"/>
      <c r="F823" s="188"/>
      <c r="G823" s="188"/>
      <c r="H823" s="188"/>
      <c r="I823" s="188"/>
      <c r="J823" s="188"/>
      <c r="L823" s="188" t="s">
        <v>1649</v>
      </c>
      <c r="M823" s="188"/>
      <c r="N823" s="188" t="s">
        <v>1650</v>
      </c>
      <c r="O823" s="188" t="s">
        <v>1649</v>
      </c>
      <c r="P823" s="188"/>
      <c r="Q823" s="188" t="s">
        <v>1650</v>
      </c>
      <c r="R823" s="188" t="s">
        <v>1649</v>
      </c>
      <c r="S823" s="188"/>
      <c r="T823" s="188" t="s">
        <v>1650</v>
      </c>
      <c r="U823" t="s">
        <v>165</v>
      </c>
      <c r="V823" s="188" t="s">
        <v>1649</v>
      </c>
      <c r="W823" s="188"/>
      <c r="X823" s="188" t="s">
        <v>1650</v>
      </c>
      <c r="Y823" s="188" t="s">
        <v>1649</v>
      </c>
      <c r="Z823" s="188"/>
      <c r="AA823" s="188" t="s">
        <v>1650</v>
      </c>
      <c r="AB823" s="188" t="s">
        <v>1649</v>
      </c>
      <c r="AC823" s="188"/>
      <c r="AD823" s="188" t="s">
        <v>1650</v>
      </c>
      <c r="AE823" t="s">
        <v>165</v>
      </c>
    </row>
    <row r="824" spans="1:31" x14ac:dyDescent="0.3">
      <c r="A824" t="s">
        <v>1795</v>
      </c>
      <c r="B824" s="13" t="e">
        <v>#N/A</v>
      </c>
      <c r="C824" s="25" t="e">
        <v>#N/A</v>
      </c>
      <c r="D824" s="13"/>
      <c r="E824" s="13" t="e">
        <v>#N/A</v>
      </c>
      <c r="F824" s="25" t="e">
        <v>#N/A</v>
      </c>
      <c r="G824" s="12"/>
      <c r="H824" s="2" t="e">
        <v>#N/A</v>
      </c>
      <c r="I824" s="25" t="e">
        <v>#N/A</v>
      </c>
      <c r="J824" s="12"/>
      <c r="K824" s="25" t="e">
        <v>#N/A</v>
      </c>
      <c r="L824" s="13">
        <v>61171</v>
      </c>
      <c r="M824" s="25" t="s">
        <v>165</v>
      </c>
      <c r="N824" s="13">
        <v>4144.2424242424204</v>
      </c>
      <c r="O824" s="13">
        <v>63568</v>
      </c>
      <c r="P824" s="25" t="s">
        <v>165</v>
      </c>
      <c r="Q824" s="12">
        <v>6076.9696969696897</v>
      </c>
      <c r="R824" s="2">
        <v>80530</v>
      </c>
      <c r="S824" s="25" t="s">
        <v>165</v>
      </c>
      <c r="T824" s="12">
        <v>4756.969696969697</v>
      </c>
      <c r="U824" s="25">
        <v>0.31647349234114203</v>
      </c>
      <c r="V824" s="13">
        <v>74527</v>
      </c>
      <c r="W824" s="25" t="s">
        <v>165</v>
      </c>
      <c r="X824" s="13">
        <v>273</v>
      </c>
      <c r="Y824" s="13">
        <v>79260</v>
      </c>
      <c r="Z824" s="25" t="s">
        <v>165</v>
      </c>
      <c r="AA824" s="12">
        <v>295.14999999999998</v>
      </c>
      <c r="AB824" s="2">
        <v>101380</v>
      </c>
      <c r="AC824" s="25" t="s">
        <v>165</v>
      </c>
      <c r="AD824" s="12">
        <v>293.33</v>
      </c>
      <c r="AE824" s="25">
        <v>0.36</v>
      </c>
    </row>
    <row r="825" spans="1:31" x14ac:dyDescent="0.3">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row>
    <row r="826" spans="1:31" x14ac:dyDescent="0.3">
      <c r="A826" s="103" t="s">
        <v>1800</v>
      </c>
      <c r="B826" s="103"/>
      <c r="C826" s="103"/>
      <c r="D826" s="103"/>
      <c r="E826" s="103"/>
      <c r="F826" s="103"/>
      <c r="G826" s="103"/>
      <c r="H826" s="103"/>
      <c r="I826" s="103"/>
      <c r="J826" s="103"/>
      <c r="K826" s="103"/>
      <c r="L826" s="103"/>
      <c r="M826" s="103"/>
      <c r="N826" s="103"/>
      <c r="O826" s="103"/>
      <c r="P826" s="103"/>
      <c r="Q826" s="103"/>
      <c r="R826" s="103"/>
      <c r="S826" s="103"/>
      <c r="T826" s="103"/>
      <c r="U826" s="103"/>
      <c r="V826" s="103"/>
      <c r="W826" s="103"/>
      <c r="X826" s="103"/>
      <c r="Y826" s="103"/>
      <c r="Z826" s="103"/>
      <c r="AA826" s="103"/>
      <c r="AB826" s="103"/>
      <c r="AC826" s="103"/>
      <c r="AD826" s="103"/>
      <c r="AE826" s="103"/>
    </row>
    <row r="827" spans="1:31" x14ac:dyDescent="0.3">
      <c r="B827" s="188"/>
      <c r="C827" s="188"/>
      <c r="D827" s="188"/>
      <c r="E827" s="188"/>
      <c r="F827" s="188"/>
      <c r="G827" s="188"/>
      <c r="H827" s="188"/>
      <c r="I827" s="188"/>
      <c r="J827" s="188"/>
      <c r="L827" s="188" t="s">
        <v>1649</v>
      </c>
      <c r="M827" s="188"/>
      <c r="N827" s="188" t="s">
        <v>1650</v>
      </c>
      <c r="O827" s="188" t="s">
        <v>1649</v>
      </c>
      <c r="P827" s="188"/>
      <c r="Q827" s="188" t="s">
        <v>1650</v>
      </c>
      <c r="R827" s="188" t="s">
        <v>1649</v>
      </c>
      <c r="S827" s="188"/>
      <c r="T827" s="188" t="s">
        <v>1650</v>
      </c>
      <c r="U827" t="s">
        <v>165</v>
      </c>
      <c r="V827" s="188" t="s">
        <v>1649</v>
      </c>
      <c r="W827" s="188"/>
      <c r="X827" s="188" t="s">
        <v>1650</v>
      </c>
      <c r="Y827" s="188" t="s">
        <v>1649</v>
      </c>
      <c r="Z827" s="188"/>
      <c r="AA827" s="188" t="s">
        <v>1650</v>
      </c>
      <c r="AB827" s="188" t="s">
        <v>1649</v>
      </c>
      <c r="AC827" s="188"/>
      <c r="AD827" s="188" t="s">
        <v>1650</v>
      </c>
      <c r="AE827" t="s">
        <v>165</v>
      </c>
    </row>
    <row r="828" spans="1:31" x14ac:dyDescent="0.3">
      <c r="A828" t="s">
        <v>1795</v>
      </c>
      <c r="B828" s="13" t="e">
        <v>#N/A</v>
      </c>
      <c r="C828" s="25" t="e">
        <v>#N/A</v>
      </c>
      <c r="D828" s="13"/>
      <c r="E828" s="13" t="e">
        <v>#N/A</v>
      </c>
      <c r="F828" s="25" t="e">
        <v>#N/A</v>
      </c>
      <c r="G828" s="12"/>
      <c r="H828" s="2" t="e">
        <v>#N/A</v>
      </c>
      <c r="I828" s="25" t="e">
        <v>#N/A</v>
      </c>
      <c r="J828" s="12"/>
      <c r="K828" s="25" t="e">
        <v>#N/A</v>
      </c>
      <c r="L828" s="13">
        <v>51354</v>
      </c>
      <c r="M828" s="25" t="s">
        <v>165</v>
      </c>
      <c r="N828" s="13">
        <v>409.09090909090901</v>
      </c>
      <c r="O828" s="13">
        <v>39196</v>
      </c>
      <c r="P828" s="25" t="s">
        <v>165</v>
      </c>
      <c r="Q828" s="12">
        <v>9636.9696969696906</v>
      </c>
      <c r="R828" s="2">
        <v>98864</v>
      </c>
      <c r="S828" s="25" t="s">
        <v>165</v>
      </c>
      <c r="T828" s="12">
        <v>20027.272727272728</v>
      </c>
      <c r="U828" s="25">
        <v>0.92514701873271799</v>
      </c>
      <c r="V828" s="13">
        <v>65168</v>
      </c>
      <c r="W828" s="25" t="s">
        <v>165</v>
      </c>
      <c r="X828" s="13">
        <v>1119</v>
      </c>
      <c r="Y828" s="13">
        <v>60717</v>
      </c>
      <c r="Z828" s="25" t="s">
        <v>165</v>
      </c>
      <c r="AA828" s="12">
        <v>1249.0899999999999</v>
      </c>
      <c r="AB828" s="2">
        <v>81682</v>
      </c>
      <c r="AC828" s="25" t="s">
        <v>165</v>
      </c>
      <c r="AD828" s="12">
        <v>1576.97</v>
      </c>
      <c r="AE828" s="25">
        <v>0.253</v>
      </c>
    </row>
    <row r="829" spans="1:31" x14ac:dyDescent="0.3">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c r="AA829" s="16"/>
      <c r="AB829" s="16"/>
      <c r="AC829" s="16"/>
      <c r="AD829" s="16"/>
      <c r="AE829" s="16"/>
    </row>
    <row r="830" spans="1:31" x14ac:dyDescent="0.3">
      <c r="A830" s="103" t="s">
        <v>1801</v>
      </c>
      <c r="B830" s="103"/>
      <c r="C830" s="103"/>
      <c r="D830" s="103"/>
      <c r="E830" s="103"/>
      <c r="F830" s="103"/>
      <c r="G830" s="103"/>
      <c r="H830" s="103"/>
      <c r="I830" s="103"/>
      <c r="J830" s="103"/>
      <c r="K830" s="103"/>
      <c r="L830" s="103"/>
      <c r="M830" s="103"/>
      <c r="N830" s="103"/>
      <c r="O830" s="103"/>
      <c r="P830" s="103"/>
      <c r="Q830" s="103"/>
      <c r="R830" s="103"/>
      <c r="S830" s="103"/>
      <c r="T830" s="103"/>
      <c r="U830" s="103"/>
      <c r="V830" s="103"/>
      <c r="W830" s="103"/>
      <c r="X830" s="103"/>
      <c r="Y830" s="103"/>
      <c r="Z830" s="103"/>
      <c r="AA830" s="103"/>
      <c r="AB830" s="103"/>
      <c r="AC830" s="103"/>
      <c r="AD830" s="103"/>
      <c r="AE830" s="103"/>
    </row>
    <row r="831" spans="1:31" x14ac:dyDescent="0.3">
      <c r="B831" s="188"/>
      <c r="C831" s="188"/>
      <c r="D831" s="188"/>
      <c r="E831" s="188"/>
      <c r="F831" s="188"/>
      <c r="G831" s="188"/>
      <c r="H831" s="188"/>
      <c r="I831" s="188"/>
      <c r="J831" s="188"/>
      <c r="L831" s="188" t="s">
        <v>1649</v>
      </c>
      <c r="M831" s="188"/>
      <c r="N831" s="188" t="s">
        <v>1650</v>
      </c>
      <c r="O831" s="188" t="s">
        <v>1649</v>
      </c>
      <c r="P831" s="188"/>
      <c r="Q831" s="188" t="s">
        <v>1650</v>
      </c>
      <c r="R831" s="188" t="s">
        <v>1649</v>
      </c>
      <c r="S831" s="188"/>
      <c r="T831" s="188" t="s">
        <v>1650</v>
      </c>
      <c r="U831" t="s">
        <v>165</v>
      </c>
      <c r="V831" s="188" t="s">
        <v>1649</v>
      </c>
      <c r="W831" s="188"/>
      <c r="X831" s="188" t="s">
        <v>1650</v>
      </c>
      <c r="Y831" s="188" t="s">
        <v>1649</v>
      </c>
      <c r="Z831" s="188"/>
      <c r="AA831" s="188" t="s">
        <v>1650</v>
      </c>
      <c r="AB831" s="188" t="s">
        <v>1649</v>
      </c>
      <c r="AC831" s="188"/>
      <c r="AD831" s="188" t="s">
        <v>1650</v>
      </c>
      <c r="AE831" t="s">
        <v>165</v>
      </c>
    </row>
    <row r="832" spans="1:31" x14ac:dyDescent="0.3">
      <c r="A832" t="s">
        <v>1795</v>
      </c>
      <c r="B832" s="13" t="e">
        <v>#N/A</v>
      </c>
      <c r="C832" s="25" t="e">
        <v>#N/A</v>
      </c>
      <c r="D832" s="13"/>
      <c r="E832" s="13" t="e">
        <v>#N/A</v>
      </c>
      <c r="F832" s="25" t="e">
        <v>#N/A</v>
      </c>
      <c r="G832" s="12"/>
      <c r="H832" s="2" t="e">
        <v>#N/A</v>
      </c>
      <c r="I832" s="25" t="e">
        <v>#N/A</v>
      </c>
      <c r="J832" s="12"/>
      <c r="K832" s="25" t="e">
        <v>#N/A</v>
      </c>
      <c r="L832" s="13">
        <v>41672</v>
      </c>
      <c r="M832" s="25" t="s">
        <v>165</v>
      </c>
      <c r="N832" s="13">
        <v>2763.0303030302998</v>
      </c>
      <c r="O832" s="13">
        <v>38486</v>
      </c>
      <c r="P832" s="25" t="s">
        <v>165</v>
      </c>
      <c r="Q832" s="12">
        <v>2432.7272727272698</v>
      </c>
      <c r="R832" s="2">
        <v>47592</v>
      </c>
      <c r="S832" s="25" t="s">
        <v>165</v>
      </c>
      <c r="T832" s="12">
        <v>2555.1515151515155</v>
      </c>
      <c r="U832" s="25">
        <v>0.14206181608754079</v>
      </c>
      <c r="V832" s="13">
        <v>46613</v>
      </c>
      <c r="W832" s="25" t="s">
        <v>165</v>
      </c>
      <c r="X832" s="13">
        <v>176</v>
      </c>
      <c r="Y832" s="13">
        <v>45252</v>
      </c>
      <c r="Z832" s="25" t="s">
        <v>165</v>
      </c>
      <c r="AA832" s="12">
        <v>161.82</v>
      </c>
      <c r="AB832" s="2">
        <v>59287</v>
      </c>
      <c r="AC832" s="25" t="s">
        <v>165</v>
      </c>
      <c r="AD832" s="12">
        <v>275.14999999999998</v>
      </c>
      <c r="AE832" s="25">
        <v>0.27200000000000002</v>
      </c>
    </row>
    <row r="833" spans="1:31" x14ac:dyDescent="0.3">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c r="AA833" s="16"/>
      <c r="AB833" s="16"/>
      <c r="AC833" s="16"/>
      <c r="AD833" s="16"/>
      <c r="AE833" s="16"/>
    </row>
    <row r="834" spans="1:31" x14ac:dyDescent="0.3">
      <c r="A834" s="103" t="s">
        <v>1802</v>
      </c>
      <c r="B834" s="103"/>
      <c r="C834" s="103"/>
      <c r="D834" s="103"/>
      <c r="E834" s="103"/>
      <c r="F834" s="103"/>
      <c r="G834" s="103"/>
      <c r="H834" s="103"/>
      <c r="I834" s="103"/>
      <c r="J834" s="103"/>
      <c r="K834" s="103"/>
      <c r="L834" s="103"/>
      <c r="M834" s="103"/>
      <c r="N834" s="103"/>
      <c r="O834" s="103"/>
      <c r="P834" s="103"/>
      <c r="Q834" s="103"/>
      <c r="R834" s="103"/>
      <c r="S834" s="103"/>
      <c r="T834" s="103"/>
      <c r="U834" s="103"/>
      <c r="V834" s="103"/>
      <c r="W834" s="103"/>
      <c r="X834" s="103"/>
      <c r="Y834" s="103"/>
      <c r="Z834" s="103"/>
      <c r="AA834" s="103"/>
      <c r="AB834" s="103"/>
      <c r="AC834" s="103"/>
      <c r="AD834" s="103"/>
      <c r="AE834" s="103"/>
    </row>
    <row r="835" spans="1:31" x14ac:dyDescent="0.3">
      <c r="B835" s="188"/>
      <c r="C835" s="188"/>
      <c r="D835" s="188"/>
      <c r="E835" s="188"/>
      <c r="F835" s="188"/>
      <c r="G835" s="188"/>
      <c r="H835" s="188"/>
      <c r="I835" s="188"/>
      <c r="J835" s="188"/>
      <c r="L835" s="188" t="s">
        <v>1649</v>
      </c>
      <c r="M835" s="188"/>
      <c r="N835" s="188" t="s">
        <v>1650</v>
      </c>
      <c r="O835" s="188" t="s">
        <v>1649</v>
      </c>
      <c r="P835" s="188"/>
      <c r="Q835" s="188" t="s">
        <v>1650</v>
      </c>
      <c r="R835" s="188" t="s">
        <v>1649</v>
      </c>
      <c r="S835" s="188"/>
      <c r="T835" s="188" t="s">
        <v>1650</v>
      </c>
      <c r="U835" t="s">
        <v>165</v>
      </c>
      <c r="V835" s="188" t="s">
        <v>1649</v>
      </c>
      <c r="W835" s="188"/>
      <c r="X835" s="188" t="s">
        <v>1650</v>
      </c>
      <c r="Y835" s="188" t="s">
        <v>1649</v>
      </c>
      <c r="Z835" s="188"/>
      <c r="AA835" s="188" t="s">
        <v>1650</v>
      </c>
      <c r="AB835" s="188" t="s">
        <v>1649</v>
      </c>
      <c r="AC835" s="188"/>
      <c r="AD835" s="188" t="s">
        <v>1650</v>
      </c>
      <c r="AE835" t="s">
        <v>165</v>
      </c>
    </row>
    <row r="836" spans="1:31" x14ac:dyDescent="0.3">
      <c r="A836" t="s">
        <v>1795</v>
      </c>
      <c r="B836" s="13" t="e">
        <v>#N/A</v>
      </c>
      <c r="C836" s="25" t="e">
        <v>#N/A</v>
      </c>
      <c r="D836" s="13"/>
      <c r="E836" s="13" t="e">
        <v>#N/A</v>
      </c>
      <c r="F836" s="25" t="e">
        <v>#N/A</v>
      </c>
      <c r="G836" s="12"/>
      <c r="H836" s="2" t="e">
        <v>#N/A</v>
      </c>
      <c r="I836" s="25" t="e">
        <v>#N/A</v>
      </c>
      <c r="J836" s="12"/>
      <c r="K836" s="25" t="e">
        <v>#N/A</v>
      </c>
      <c r="L836" s="13">
        <v>61283</v>
      </c>
      <c r="M836" s="25" t="s">
        <v>165</v>
      </c>
      <c r="N836" s="13">
        <v>6665.4545454545396</v>
      </c>
      <c r="O836" s="13">
        <v>43355</v>
      </c>
      <c r="P836" s="25" t="s">
        <v>165</v>
      </c>
      <c r="Q836" s="12">
        <v>6108.4848484848399</v>
      </c>
      <c r="R836" s="2">
        <v>72188</v>
      </c>
      <c r="S836" s="25" t="s">
        <v>165</v>
      </c>
      <c r="T836" s="12">
        <v>10139.39393939394</v>
      </c>
      <c r="U836" s="25">
        <v>0.1779449439485665</v>
      </c>
      <c r="V836" s="13">
        <v>57908</v>
      </c>
      <c r="W836" s="25" t="s">
        <v>165</v>
      </c>
      <c r="X836" s="13">
        <v>522</v>
      </c>
      <c r="Y836" s="13">
        <v>59807</v>
      </c>
      <c r="Z836" s="25" t="s">
        <v>165</v>
      </c>
      <c r="AA836" s="12">
        <v>583.64</v>
      </c>
      <c r="AB836" s="2">
        <v>76733</v>
      </c>
      <c r="AC836" s="25" t="s">
        <v>165</v>
      </c>
      <c r="AD836" s="12">
        <v>592.73</v>
      </c>
      <c r="AE836" s="25">
        <v>0.32500000000000001</v>
      </c>
    </row>
    <row r="837" spans="1:31" x14ac:dyDescent="0.3">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c r="AA837" s="16"/>
      <c r="AB837" s="16"/>
      <c r="AC837" s="16"/>
      <c r="AD837" s="16"/>
      <c r="AE837" s="16"/>
    </row>
    <row r="838" spans="1:31" x14ac:dyDescent="0.3">
      <c r="A838" s="103" t="s">
        <v>1803</v>
      </c>
      <c r="B838" s="103"/>
      <c r="C838" s="103"/>
      <c r="D838" s="103"/>
      <c r="E838" s="103"/>
      <c r="F838" s="103"/>
      <c r="G838" s="103"/>
      <c r="H838" s="103"/>
      <c r="I838" s="103"/>
      <c r="J838" s="103"/>
      <c r="K838" s="103"/>
      <c r="L838" s="103"/>
      <c r="M838" s="103"/>
      <c r="N838" s="103"/>
      <c r="O838" s="103"/>
      <c r="P838" s="103"/>
      <c r="Q838" s="103"/>
      <c r="R838" s="103"/>
      <c r="S838" s="103"/>
      <c r="T838" s="103"/>
      <c r="U838" s="103"/>
      <c r="V838" s="103"/>
      <c r="W838" s="103"/>
      <c r="X838" s="103"/>
      <c r="Y838" s="103"/>
      <c r="Z838" s="103"/>
      <c r="AA838" s="103"/>
      <c r="AB838" s="103"/>
      <c r="AC838" s="103"/>
      <c r="AD838" s="103"/>
      <c r="AE838" s="103"/>
    </row>
    <row r="839" spans="1:31" x14ac:dyDescent="0.3">
      <c r="B839" s="188"/>
      <c r="C839" s="188"/>
      <c r="D839" s="188"/>
      <c r="E839" s="188"/>
      <c r="F839" s="188"/>
      <c r="G839" s="188"/>
      <c r="H839" s="188"/>
      <c r="I839" s="188"/>
      <c r="J839" s="188"/>
      <c r="L839" s="188" t="s">
        <v>1649</v>
      </c>
      <c r="M839" s="188"/>
      <c r="N839" s="188" t="s">
        <v>1650</v>
      </c>
      <c r="O839" s="188" t="s">
        <v>1649</v>
      </c>
      <c r="P839" s="188"/>
      <c r="Q839" s="188" t="s">
        <v>1650</v>
      </c>
      <c r="R839" s="188" t="s">
        <v>1649</v>
      </c>
      <c r="S839" s="188"/>
      <c r="T839" s="188" t="s">
        <v>1650</v>
      </c>
      <c r="U839" t="s">
        <v>165</v>
      </c>
      <c r="V839" s="188" t="s">
        <v>1649</v>
      </c>
      <c r="W839" s="188"/>
      <c r="X839" s="188" t="s">
        <v>1650</v>
      </c>
      <c r="Y839" s="188" t="s">
        <v>1649</v>
      </c>
      <c r="Z839" s="188"/>
      <c r="AA839" s="188" t="s">
        <v>1650</v>
      </c>
      <c r="AB839" s="188" t="s">
        <v>1649</v>
      </c>
      <c r="AC839" s="188"/>
      <c r="AD839" s="188" t="s">
        <v>1650</v>
      </c>
      <c r="AE839" t="s">
        <v>165</v>
      </c>
    </row>
    <row r="840" spans="1:31" x14ac:dyDescent="0.3">
      <c r="A840" t="s">
        <v>1795</v>
      </c>
      <c r="B840" s="13" t="e">
        <v>#N/A</v>
      </c>
      <c r="C840" s="25" t="e">
        <v>#N/A</v>
      </c>
      <c r="D840" s="13"/>
      <c r="E840" s="13" t="e">
        <v>#N/A</v>
      </c>
      <c r="F840" s="25" t="e">
        <v>#N/A</v>
      </c>
      <c r="G840" s="12"/>
      <c r="H840" s="2" t="e">
        <v>#N/A</v>
      </c>
      <c r="I840" s="25" t="e">
        <v>#N/A</v>
      </c>
      <c r="J840" s="12"/>
      <c r="K840" s="25" t="e">
        <v>#N/A</v>
      </c>
      <c r="L840" s="13">
        <v>58084</v>
      </c>
      <c r="M840" s="25" t="s">
        <v>165</v>
      </c>
      <c r="N840" s="13">
        <v>1321.8181818181799</v>
      </c>
      <c r="O840" s="13">
        <v>60434</v>
      </c>
      <c r="P840" s="25" t="s">
        <v>165</v>
      </c>
      <c r="Q840" s="12">
        <v>1500</v>
      </c>
      <c r="R840" s="2">
        <v>74918</v>
      </c>
      <c r="S840" s="25" t="s">
        <v>165</v>
      </c>
      <c r="T840" s="12">
        <v>1497.5757575757577</v>
      </c>
      <c r="U840" s="25">
        <v>0.28982163762826252</v>
      </c>
      <c r="V840" s="13">
        <v>70414</v>
      </c>
      <c r="W840" s="25" t="s">
        <v>165</v>
      </c>
      <c r="X840" s="13">
        <v>127</v>
      </c>
      <c r="Y840" s="13">
        <v>72741</v>
      </c>
      <c r="Z840" s="25" t="s">
        <v>165</v>
      </c>
      <c r="AA840" s="12">
        <v>149.69999999999999</v>
      </c>
      <c r="AB840" s="2">
        <v>90496</v>
      </c>
      <c r="AC840" s="25" t="s">
        <v>165</v>
      </c>
      <c r="AD840" s="12">
        <v>234.55</v>
      </c>
      <c r="AE840" s="25">
        <v>0.28499999999999998</v>
      </c>
    </row>
    <row r="841" spans="1:31" x14ac:dyDescent="0.3">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c r="AA841" s="16"/>
      <c r="AB841" s="16"/>
      <c r="AC841" s="16"/>
      <c r="AD841" s="16"/>
      <c r="AE841" s="16"/>
    </row>
    <row r="842" spans="1:31" x14ac:dyDescent="0.3">
      <c r="A842" s="103" t="s">
        <v>1804</v>
      </c>
      <c r="B842" s="103"/>
      <c r="C842" s="103"/>
      <c r="D842" s="103"/>
      <c r="E842" s="103"/>
      <c r="F842" s="103"/>
      <c r="G842" s="103"/>
      <c r="H842" s="103"/>
      <c r="I842" s="103"/>
      <c r="J842" s="103"/>
      <c r="K842" s="103"/>
      <c r="L842" s="103"/>
      <c r="M842" s="103"/>
      <c r="N842" s="103"/>
      <c r="O842" s="103"/>
      <c r="P842" s="103"/>
      <c r="Q842" s="103"/>
      <c r="R842" s="103"/>
      <c r="S842" s="103"/>
      <c r="T842" s="103"/>
      <c r="U842" s="103"/>
      <c r="V842" s="103"/>
      <c r="W842" s="103"/>
      <c r="X842" s="103"/>
      <c r="Y842" s="103"/>
      <c r="Z842" s="103"/>
      <c r="AA842" s="103"/>
      <c r="AB842" s="103"/>
      <c r="AC842" s="103"/>
      <c r="AD842" s="103"/>
      <c r="AE842" s="103"/>
    </row>
    <row r="843" spans="1:31" x14ac:dyDescent="0.3">
      <c r="B843" s="188"/>
      <c r="C843" s="188"/>
      <c r="D843" s="188"/>
      <c r="E843" s="188"/>
      <c r="F843" s="188"/>
      <c r="G843" s="188"/>
      <c r="H843" s="188"/>
      <c r="I843" s="188"/>
      <c r="J843" s="188"/>
      <c r="L843" s="188" t="s">
        <v>1649</v>
      </c>
      <c r="M843" s="188"/>
      <c r="N843" s="188" t="s">
        <v>1650</v>
      </c>
      <c r="O843" s="188" t="s">
        <v>1649</v>
      </c>
      <c r="P843" s="188"/>
      <c r="Q843" s="188" t="s">
        <v>1650</v>
      </c>
      <c r="R843" s="188" t="s">
        <v>1649</v>
      </c>
      <c r="S843" s="188"/>
      <c r="T843" s="188" t="s">
        <v>1650</v>
      </c>
      <c r="U843" t="s">
        <v>165</v>
      </c>
      <c r="V843" s="188" t="s">
        <v>1649</v>
      </c>
      <c r="W843" s="188"/>
      <c r="X843" s="188" t="s">
        <v>1650</v>
      </c>
      <c r="Y843" s="188" t="s">
        <v>1649</v>
      </c>
      <c r="Z843" s="188"/>
      <c r="AA843" s="188" t="s">
        <v>1650</v>
      </c>
      <c r="AB843" s="188" t="s">
        <v>1649</v>
      </c>
      <c r="AC843" s="188"/>
      <c r="AD843" s="188" t="s">
        <v>1650</v>
      </c>
      <c r="AE843" t="s">
        <v>165</v>
      </c>
    </row>
    <row r="844" spans="1:31" x14ac:dyDescent="0.3">
      <c r="A844" t="s">
        <v>1795</v>
      </c>
      <c r="B844" s="13" t="e">
        <v>#N/A</v>
      </c>
      <c r="C844" s="25" t="e">
        <v>#N/A</v>
      </c>
      <c r="D844" s="13"/>
      <c r="E844" s="13" t="e">
        <v>#N/A</v>
      </c>
      <c r="F844" s="25" t="e">
        <v>#N/A</v>
      </c>
      <c r="G844" s="12"/>
      <c r="H844" s="2" t="e">
        <v>#N/A</v>
      </c>
      <c r="I844" s="25" t="e">
        <v>#N/A</v>
      </c>
      <c r="J844" s="12"/>
      <c r="K844" s="25" t="e">
        <v>#N/A</v>
      </c>
      <c r="L844" s="13">
        <v>36522</v>
      </c>
      <c r="M844" s="25" t="s">
        <v>165</v>
      </c>
      <c r="N844" s="13">
        <v>935.75757575757598</v>
      </c>
      <c r="O844" s="13">
        <v>37384</v>
      </c>
      <c r="P844" s="25" t="s">
        <v>165</v>
      </c>
      <c r="Q844" s="12">
        <v>877.57575757575705</v>
      </c>
      <c r="R844" s="2">
        <v>49373</v>
      </c>
      <c r="S844" s="25" t="s">
        <v>165</v>
      </c>
      <c r="T844" s="12">
        <v>1801.2121212121212</v>
      </c>
      <c r="U844" s="25">
        <v>0.35187010568972127</v>
      </c>
      <c r="V844" s="13">
        <v>47180</v>
      </c>
      <c r="W844" s="25" t="s">
        <v>165</v>
      </c>
      <c r="X844" s="13">
        <v>132</v>
      </c>
      <c r="Y844" s="13">
        <v>47393</v>
      </c>
      <c r="Z844" s="25" t="s">
        <v>165</v>
      </c>
      <c r="AA844" s="12">
        <v>129.69999999999999</v>
      </c>
      <c r="AB844" s="2">
        <v>62330</v>
      </c>
      <c r="AC844" s="25" t="s">
        <v>165</v>
      </c>
      <c r="AD844" s="12">
        <v>191.52</v>
      </c>
      <c r="AE844" s="25">
        <v>0.32100000000000001</v>
      </c>
    </row>
    <row r="845" spans="1:31" x14ac:dyDescent="0.3">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c r="AA845" s="16"/>
      <c r="AB845" s="16"/>
      <c r="AC845" s="16"/>
      <c r="AD845" s="16"/>
      <c r="AE845" s="16"/>
    </row>
    <row r="846" spans="1:31" x14ac:dyDescent="0.3">
      <c r="A846" s="103" t="s">
        <v>1805</v>
      </c>
      <c r="B846" s="103"/>
      <c r="C846" s="103"/>
      <c r="D846" s="103"/>
      <c r="E846" s="103"/>
      <c r="F846" s="103"/>
      <c r="G846" s="103"/>
      <c r="H846" s="103"/>
      <c r="I846" s="103"/>
      <c r="J846" s="103"/>
      <c r="K846" s="103"/>
      <c r="L846" s="103"/>
      <c r="M846" s="103"/>
      <c r="N846" s="103"/>
      <c r="O846" s="103"/>
      <c r="P846" s="103"/>
      <c r="Q846" s="103"/>
      <c r="R846" s="103"/>
      <c r="S846" s="103"/>
      <c r="T846" s="103"/>
      <c r="U846" s="103"/>
      <c r="V846" s="103"/>
      <c r="W846" s="103"/>
      <c r="X846" s="103"/>
      <c r="Y846" s="103"/>
      <c r="Z846" s="103"/>
      <c r="AA846" s="103"/>
      <c r="AB846" s="103"/>
      <c r="AC846" s="103"/>
      <c r="AD846" s="103"/>
      <c r="AE846" s="103"/>
    </row>
    <row r="847" spans="1:31" x14ac:dyDescent="0.3">
      <c r="B847" s="188"/>
      <c r="C847" s="188"/>
      <c r="D847" s="188"/>
      <c r="E847" s="188"/>
      <c r="F847" s="188"/>
      <c r="G847" s="188"/>
      <c r="H847" s="188"/>
      <c r="I847" s="188"/>
      <c r="J847" s="188"/>
      <c r="L847" s="188" t="s">
        <v>1649</v>
      </c>
      <c r="M847" s="188"/>
      <c r="N847" s="188" t="s">
        <v>1650</v>
      </c>
      <c r="O847" s="188" t="s">
        <v>1649</v>
      </c>
      <c r="P847" s="188"/>
      <c r="Q847" s="188" t="s">
        <v>1650</v>
      </c>
      <c r="R847" s="188" t="s">
        <v>1649</v>
      </c>
      <c r="S847" s="188"/>
      <c r="T847" s="188" t="s">
        <v>1650</v>
      </c>
      <c r="U847" t="s">
        <v>165</v>
      </c>
      <c r="V847" s="188" t="s">
        <v>1649</v>
      </c>
      <c r="W847" s="188"/>
      <c r="X847" s="188" t="s">
        <v>1650</v>
      </c>
      <c r="Y847" s="188" t="s">
        <v>1649</v>
      </c>
      <c r="Z847" s="188"/>
      <c r="AA847" s="188" t="s">
        <v>1650</v>
      </c>
      <c r="AB847" s="188" t="s">
        <v>1649</v>
      </c>
      <c r="AC847" s="188"/>
      <c r="AD847" s="188" t="s">
        <v>1650</v>
      </c>
      <c r="AE847" t="s">
        <v>165</v>
      </c>
    </row>
    <row r="848" spans="1:31" x14ac:dyDescent="0.3">
      <c r="A848" t="s">
        <v>167</v>
      </c>
      <c r="B848" s="2">
        <v>9246</v>
      </c>
      <c r="C848" s="25" t="s">
        <v>2472</v>
      </c>
      <c r="D848" s="2"/>
      <c r="E848" s="2">
        <v>9779</v>
      </c>
      <c r="F848" s="25" t="s">
        <v>2472</v>
      </c>
      <c r="G848" s="12"/>
      <c r="H848" s="2">
        <v>9244</v>
      </c>
      <c r="I848" s="25" t="s">
        <v>2472</v>
      </c>
      <c r="J848" s="12"/>
      <c r="K848" s="25">
        <v>-2.1630975556996557E-4</v>
      </c>
      <c r="L848" s="2">
        <v>40606</v>
      </c>
      <c r="M848" s="25" t="s">
        <v>165</v>
      </c>
      <c r="N848" s="2">
        <v>450.30303030303003</v>
      </c>
      <c r="O848" s="2">
        <v>41554</v>
      </c>
      <c r="P848" s="25" t="s">
        <v>165</v>
      </c>
      <c r="Q848" s="12">
        <v>340</v>
      </c>
      <c r="R848" s="2">
        <v>43604</v>
      </c>
      <c r="S848" s="25" t="s">
        <v>165</v>
      </c>
      <c r="T848" s="12">
        <v>256.36363636363637</v>
      </c>
      <c r="U848" s="25">
        <v>7.3831453479781317E-2</v>
      </c>
      <c r="V848" s="2">
        <v>12392852</v>
      </c>
      <c r="W848" s="25" t="s">
        <v>165</v>
      </c>
      <c r="X848" s="2">
        <v>13533</v>
      </c>
      <c r="Y848" s="2">
        <v>12717801</v>
      </c>
      <c r="Z848" s="25" t="s">
        <v>165</v>
      </c>
      <c r="AA848" s="12">
        <v>11122.42</v>
      </c>
      <c r="AB848" s="2">
        <v>13103114</v>
      </c>
      <c r="AC848" s="25" t="s">
        <v>165</v>
      </c>
      <c r="AD848" s="12">
        <v>11237.58</v>
      </c>
      <c r="AE848" s="25">
        <v>5.7000000000000002E-2</v>
      </c>
    </row>
    <row r="849" spans="1:31" x14ac:dyDescent="0.3">
      <c r="A849" t="s">
        <v>1806</v>
      </c>
      <c r="B849" s="2">
        <v>495</v>
      </c>
      <c r="C849" s="25">
        <v>5.3536664503569108E-2</v>
      </c>
      <c r="D849" s="2"/>
      <c r="E849" s="2">
        <v>588</v>
      </c>
      <c r="F849" s="25">
        <v>6.012884753042233E-2</v>
      </c>
      <c r="G849" s="12"/>
      <c r="H849" s="2">
        <v>433</v>
      </c>
      <c r="I849" s="25">
        <v>4.6841194288186935E-2</v>
      </c>
      <c r="J849" s="12"/>
      <c r="K849" s="25">
        <v>-0.12525252525252528</v>
      </c>
      <c r="L849" s="2">
        <v>2087</v>
      </c>
      <c r="M849" s="25">
        <v>5.1396345367679654E-2</v>
      </c>
      <c r="N849" s="2">
        <v>233.93939393939399</v>
      </c>
      <c r="O849" s="2">
        <v>2095</v>
      </c>
      <c r="P849" s="25">
        <v>5.0416325744813979E-2</v>
      </c>
      <c r="Q849" s="12">
        <v>154.54545454545399</v>
      </c>
      <c r="R849" s="2">
        <v>2336</v>
      </c>
      <c r="S849" s="25">
        <v>5.3573066691129254E-2</v>
      </c>
      <c r="T849" s="12">
        <v>199.39393939393941</v>
      </c>
      <c r="U849" s="25">
        <v>0.11931001437470053</v>
      </c>
      <c r="V849" s="2">
        <v>508953</v>
      </c>
      <c r="W849" s="25">
        <v>4.1000000000000002E-2</v>
      </c>
      <c r="X849" s="2">
        <v>2596</v>
      </c>
      <c r="Y849" s="2">
        <v>422952</v>
      </c>
      <c r="Z849" s="25">
        <v>3.3000000000000002E-2</v>
      </c>
      <c r="AA849" s="12">
        <v>2183.64</v>
      </c>
      <c r="AB849" s="2">
        <v>359552</v>
      </c>
      <c r="AC849" s="25">
        <v>2.7E-2</v>
      </c>
      <c r="AD849" s="12">
        <v>2855.76</v>
      </c>
      <c r="AE849" s="25">
        <v>-0.29399999999999998</v>
      </c>
    </row>
    <row r="850" spans="1:31" x14ac:dyDescent="0.3">
      <c r="A850" t="s">
        <v>1807</v>
      </c>
      <c r="B850" s="2">
        <v>4</v>
      </c>
      <c r="C850" s="25">
        <v>4.3261951113995238E-4</v>
      </c>
      <c r="D850" s="2"/>
      <c r="E850" s="2">
        <v>47</v>
      </c>
      <c r="F850" s="25">
        <v>4.8062174046426013E-3</v>
      </c>
      <c r="G850" s="12"/>
      <c r="H850" s="2">
        <v>0</v>
      </c>
      <c r="I850" s="25">
        <v>0</v>
      </c>
      <c r="J850" s="12"/>
      <c r="K850" s="25">
        <v>-1</v>
      </c>
      <c r="L850" s="2">
        <v>271</v>
      </c>
      <c r="M850" s="25">
        <v>6.6738905580456089E-3</v>
      </c>
      <c r="N850" s="2">
        <v>78.181818181818201</v>
      </c>
      <c r="O850" s="2">
        <v>158</v>
      </c>
      <c r="P850" s="25">
        <v>3.8022813688212928E-3</v>
      </c>
      <c r="Q850" s="12">
        <v>52.727272727272698</v>
      </c>
      <c r="R850" s="2">
        <v>284</v>
      </c>
      <c r="S850" s="25">
        <v>6.5131639299146867E-3</v>
      </c>
      <c r="T850" s="12">
        <v>147.27272727272728</v>
      </c>
      <c r="U850" s="25">
        <v>4.797047970479705E-2</v>
      </c>
      <c r="V850" s="2">
        <v>81508</v>
      </c>
      <c r="W850" s="25">
        <v>7.0000000000000001E-3</v>
      </c>
      <c r="X850" s="2">
        <v>1185</v>
      </c>
      <c r="Y850" s="2">
        <v>83243</v>
      </c>
      <c r="Z850" s="25">
        <v>7.0000000000000001E-3</v>
      </c>
      <c r="AA850" s="12">
        <v>1139.3900000000001</v>
      </c>
      <c r="AB850" s="2">
        <v>54257</v>
      </c>
      <c r="AC850" s="25">
        <v>4.0000000000000001E-3</v>
      </c>
      <c r="AD850" s="12">
        <v>1147.27</v>
      </c>
      <c r="AE850" s="25">
        <v>-0.33400000000000002</v>
      </c>
    </row>
    <row r="851" spans="1:31" x14ac:dyDescent="0.3">
      <c r="A851" t="s">
        <v>1808</v>
      </c>
      <c r="B851" s="2">
        <v>5</v>
      </c>
      <c r="C851" s="25">
        <v>5.4077438892494048E-4</v>
      </c>
      <c r="D851" s="2"/>
      <c r="E851" s="2">
        <v>50</v>
      </c>
      <c r="F851" s="25">
        <v>5.112997238981491E-3</v>
      </c>
      <c r="G851" s="12"/>
      <c r="H851" s="2">
        <v>12</v>
      </c>
      <c r="I851" s="25">
        <v>1.2981393336218088E-3</v>
      </c>
      <c r="J851" s="12"/>
      <c r="K851" s="25">
        <v>1.4</v>
      </c>
      <c r="L851" s="2">
        <v>122</v>
      </c>
      <c r="M851" s="25">
        <v>3.0044820962419347E-3</v>
      </c>
      <c r="N851" s="2">
        <v>47.878787878787797</v>
      </c>
      <c r="O851" s="2">
        <v>91</v>
      </c>
      <c r="P851" s="25">
        <v>2.189921547865428E-3</v>
      </c>
      <c r="Q851" s="12">
        <v>30.303030303030301</v>
      </c>
      <c r="R851" s="2">
        <v>82</v>
      </c>
      <c r="S851" s="25">
        <v>1.880561416383818E-3</v>
      </c>
      <c r="T851" s="12">
        <v>50.303030303030305</v>
      </c>
      <c r="U851" s="25">
        <v>-0.32786885245901637</v>
      </c>
      <c r="V851" s="2">
        <v>37663</v>
      </c>
      <c r="W851" s="25">
        <v>3.0000000000000001E-3</v>
      </c>
      <c r="X851" s="2">
        <v>942</v>
      </c>
      <c r="Y851" s="2">
        <v>35133</v>
      </c>
      <c r="Z851" s="25">
        <v>3.0000000000000001E-3</v>
      </c>
      <c r="AA851" s="12">
        <v>838.79</v>
      </c>
      <c r="AB851" s="2">
        <v>19701</v>
      </c>
      <c r="AC851" s="25">
        <v>2E-3</v>
      </c>
      <c r="AD851" s="12">
        <v>745.45</v>
      </c>
      <c r="AE851" s="25">
        <v>-0.47699999999999998</v>
      </c>
    </row>
    <row r="852" spans="1:31" x14ac:dyDescent="0.3">
      <c r="A852" t="s">
        <v>1809</v>
      </c>
      <c r="B852" s="2">
        <v>110</v>
      </c>
      <c r="C852" s="25">
        <v>1.1897036556348691E-2</v>
      </c>
      <c r="D852" s="2"/>
      <c r="E852" s="2">
        <v>42</v>
      </c>
      <c r="F852" s="25">
        <v>4.2949176807444527E-3</v>
      </c>
      <c r="G852" s="12"/>
      <c r="H852" s="2">
        <v>21</v>
      </c>
      <c r="I852" s="25">
        <v>2.2717438338381653E-3</v>
      </c>
      <c r="J852" s="12"/>
      <c r="K852" s="25">
        <v>-0.80909090909090908</v>
      </c>
      <c r="L852" s="2">
        <v>262</v>
      </c>
      <c r="M852" s="25">
        <v>6.4522484361916954E-3</v>
      </c>
      <c r="N852" s="2">
        <v>73.939393939393895</v>
      </c>
      <c r="O852" s="2">
        <v>118</v>
      </c>
      <c r="P852" s="25">
        <v>2.8396784906386872E-3</v>
      </c>
      <c r="Q852" s="12">
        <v>43.030303030303003</v>
      </c>
      <c r="R852" s="2">
        <v>237</v>
      </c>
      <c r="S852" s="25">
        <v>5.4352811668654253E-3</v>
      </c>
      <c r="T852" s="12">
        <v>95.757575757575765</v>
      </c>
      <c r="U852" s="25">
        <v>-9.5419847328244281E-2</v>
      </c>
      <c r="V852" s="2">
        <v>39464</v>
      </c>
      <c r="W852" s="25">
        <v>3.0000000000000001E-3</v>
      </c>
      <c r="X852" s="2">
        <v>861</v>
      </c>
      <c r="Y852" s="2">
        <v>31622</v>
      </c>
      <c r="Z852" s="25">
        <v>2E-3</v>
      </c>
      <c r="AA852" s="12">
        <v>731.52</v>
      </c>
      <c r="AB852" s="2">
        <v>18723</v>
      </c>
      <c r="AC852" s="25">
        <v>1E-3</v>
      </c>
      <c r="AD852" s="12">
        <v>608.48</v>
      </c>
      <c r="AE852" s="25">
        <v>-0.52600000000000002</v>
      </c>
    </row>
    <row r="853" spans="1:31" x14ac:dyDescent="0.3">
      <c r="A853" t="s">
        <v>1810</v>
      </c>
      <c r="B853" s="2">
        <v>44</v>
      </c>
      <c r="C853" s="25">
        <v>4.7588146225394767E-3</v>
      </c>
      <c r="D853" s="2"/>
      <c r="E853" s="2">
        <v>122</v>
      </c>
      <c r="F853" s="25">
        <v>1.2475713263114838E-2</v>
      </c>
      <c r="G853" s="12"/>
      <c r="H853" s="2">
        <v>8</v>
      </c>
      <c r="I853" s="25">
        <v>8.6542622241453913E-4</v>
      </c>
      <c r="J853" s="12"/>
      <c r="K853" s="25">
        <v>-0.81818181818181812</v>
      </c>
      <c r="L853" s="2">
        <v>196</v>
      </c>
      <c r="M853" s="25">
        <v>4.8268728759296659E-3</v>
      </c>
      <c r="N853" s="2">
        <v>60.606060606060602</v>
      </c>
      <c r="O853" s="2">
        <v>260</v>
      </c>
      <c r="P853" s="25">
        <v>6.2569187081869372E-3</v>
      </c>
      <c r="Q853" s="12">
        <v>66.6666666666666</v>
      </c>
      <c r="R853" s="2">
        <v>61</v>
      </c>
      <c r="S853" s="25">
        <v>1.3989542243830842E-3</v>
      </c>
      <c r="T853" s="12">
        <v>40</v>
      </c>
      <c r="U853" s="25">
        <v>-0.68877551020408168</v>
      </c>
      <c r="V853" s="2">
        <v>39683</v>
      </c>
      <c r="W853" s="25">
        <v>3.0000000000000001E-3</v>
      </c>
      <c r="X853" s="2">
        <v>819</v>
      </c>
      <c r="Y853" s="2">
        <v>34601</v>
      </c>
      <c r="Z853" s="25">
        <v>3.0000000000000001E-3</v>
      </c>
      <c r="AA853" s="12">
        <v>957.58</v>
      </c>
      <c r="AB853" s="2">
        <v>21780</v>
      </c>
      <c r="AC853" s="25">
        <v>2E-3</v>
      </c>
      <c r="AD853" s="12">
        <v>802.42</v>
      </c>
      <c r="AE853" s="25">
        <v>-0.45100000000000001</v>
      </c>
    </row>
    <row r="854" spans="1:31" x14ac:dyDescent="0.3">
      <c r="A854" t="s">
        <v>1811</v>
      </c>
      <c r="B854" s="2">
        <v>36</v>
      </c>
      <c r="C854" s="25">
        <v>3.8935756002595732E-3</v>
      </c>
      <c r="D854" s="2"/>
      <c r="E854" s="2">
        <v>91</v>
      </c>
      <c r="F854" s="25">
        <v>9.3056549749463129E-3</v>
      </c>
      <c r="G854" s="12"/>
      <c r="H854" s="2">
        <v>100</v>
      </c>
      <c r="I854" s="25">
        <v>1.0817827780181739E-2</v>
      </c>
      <c r="J854" s="12"/>
      <c r="K854" s="25">
        <v>1.7777777777777777</v>
      </c>
      <c r="L854" s="2">
        <v>58</v>
      </c>
      <c r="M854" s="25">
        <v>1.4283603408363297E-3</v>
      </c>
      <c r="N854" s="2">
        <v>21.818181818181799</v>
      </c>
      <c r="O854" s="2">
        <v>277</v>
      </c>
      <c r="P854" s="25">
        <v>6.6660249314145449E-3</v>
      </c>
      <c r="Q854" s="12">
        <v>80</v>
      </c>
      <c r="R854" s="2">
        <v>247</v>
      </c>
      <c r="S854" s="25">
        <v>5.6646179249610126E-3</v>
      </c>
      <c r="T854" s="12">
        <v>93.333333333333343</v>
      </c>
      <c r="U854" s="25">
        <v>3.2586206896551726</v>
      </c>
      <c r="V854" s="2">
        <v>37280</v>
      </c>
      <c r="W854" s="25">
        <v>3.0000000000000001E-3</v>
      </c>
      <c r="X854" s="2">
        <v>978</v>
      </c>
      <c r="Y854" s="2">
        <v>30011</v>
      </c>
      <c r="Z854" s="25">
        <v>2E-3</v>
      </c>
      <c r="AA854" s="12">
        <v>738.79</v>
      </c>
      <c r="AB854" s="2">
        <v>21246</v>
      </c>
      <c r="AC854" s="25">
        <v>2E-3</v>
      </c>
      <c r="AD854" s="12">
        <v>867.88</v>
      </c>
      <c r="AE854" s="25">
        <v>-0.43</v>
      </c>
    </row>
    <row r="855" spans="1:31" x14ac:dyDescent="0.3">
      <c r="A855" t="s">
        <v>1812</v>
      </c>
      <c r="B855" s="2">
        <v>73</v>
      </c>
      <c r="C855" s="25">
        <v>7.8953060783041283E-3</v>
      </c>
      <c r="D855" s="2"/>
      <c r="E855" s="2">
        <v>48</v>
      </c>
      <c r="F855" s="25">
        <v>4.9084773494222312E-3</v>
      </c>
      <c r="G855" s="12"/>
      <c r="H855" s="2">
        <v>7</v>
      </c>
      <c r="I855" s="25">
        <v>7.5724794461272122E-4</v>
      </c>
      <c r="J855" s="12"/>
      <c r="K855" s="25">
        <v>-0.90410958904109595</v>
      </c>
      <c r="L855" s="2">
        <v>217</v>
      </c>
      <c r="M855" s="25">
        <v>5.34403782692213E-3</v>
      </c>
      <c r="N855" s="2">
        <v>73.3333333333333</v>
      </c>
      <c r="O855" s="2">
        <v>220</v>
      </c>
      <c r="P855" s="25">
        <v>5.2943158300043317E-3</v>
      </c>
      <c r="Q855" s="12">
        <v>71.515151515151501</v>
      </c>
      <c r="R855" s="2">
        <v>180</v>
      </c>
      <c r="S855" s="25">
        <v>4.1280616457205757E-3</v>
      </c>
      <c r="T855" s="12">
        <v>78.787878787878796</v>
      </c>
      <c r="U855" s="25">
        <v>-0.17050691244239632</v>
      </c>
      <c r="V855" s="2">
        <v>34412</v>
      </c>
      <c r="W855" s="25">
        <v>3.0000000000000001E-3</v>
      </c>
      <c r="X855" s="2">
        <v>860</v>
      </c>
      <c r="Y855" s="2">
        <v>28302</v>
      </c>
      <c r="Z855" s="25">
        <v>2E-3</v>
      </c>
      <c r="AA855" s="12">
        <v>757.58</v>
      </c>
      <c r="AB855" s="2">
        <v>21150</v>
      </c>
      <c r="AC855" s="25">
        <v>2E-3</v>
      </c>
      <c r="AD855" s="12">
        <v>662.42</v>
      </c>
      <c r="AE855" s="25">
        <v>-0.38500000000000001</v>
      </c>
    </row>
    <row r="856" spans="1:31" x14ac:dyDescent="0.3">
      <c r="A856" t="s">
        <v>1813</v>
      </c>
      <c r="B856" s="2">
        <v>22</v>
      </c>
      <c r="C856" s="25">
        <v>2.3794073112697383E-3</v>
      </c>
      <c r="D856" s="2"/>
      <c r="E856" s="2">
        <v>82</v>
      </c>
      <c r="F856" s="25">
        <v>8.3853154719296455E-3</v>
      </c>
      <c r="G856" s="12"/>
      <c r="H856" s="2">
        <v>3</v>
      </c>
      <c r="I856" s="25">
        <v>3.245348334054522E-4</v>
      </c>
      <c r="J856" s="12"/>
      <c r="K856" s="25">
        <v>-0.86363636363636365</v>
      </c>
      <c r="L856" s="2">
        <v>201</v>
      </c>
      <c r="M856" s="25">
        <v>4.9500073880707285E-3</v>
      </c>
      <c r="N856" s="2">
        <v>63.030303030303003</v>
      </c>
      <c r="O856" s="2">
        <v>259</v>
      </c>
      <c r="P856" s="25">
        <v>6.2328536362323723E-3</v>
      </c>
      <c r="Q856" s="12">
        <v>72.727272727272705</v>
      </c>
      <c r="R856" s="2">
        <v>91</v>
      </c>
      <c r="S856" s="25">
        <v>2.0869644986698469E-3</v>
      </c>
      <c r="T856" s="12">
        <v>43.63636363636364</v>
      </c>
      <c r="U856" s="25">
        <v>-0.54726368159203975</v>
      </c>
      <c r="V856" s="2">
        <v>30059</v>
      </c>
      <c r="W856" s="25">
        <v>2E-3</v>
      </c>
      <c r="X856" s="2">
        <v>821</v>
      </c>
      <c r="Y856" s="2">
        <v>23396</v>
      </c>
      <c r="Z856" s="25">
        <v>2E-3</v>
      </c>
      <c r="AA856" s="12">
        <v>672.73</v>
      </c>
      <c r="AB856" s="2">
        <v>18539</v>
      </c>
      <c r="AC856" s="25">
        <v>1E-3</v>
      </c>
      <c r="AD856" s="12">
        <v>690.3</v>
      </c>
      <c r="AE856" s="25">
        <v>-0.38300000000000001</v>
      </c>
    </row>
    <row r="857" spans="1:31" x14ac:dyDescent="0.3">
      <c r="A857" t="s">
        <v>1814</v>
      </c>
      <c r="B857" s="2">
        <v>61</v>
      </c>
      <c r="C857" s="25">
        <v>6.5974475448842742E-3</v>
      </c>
      <c r="D857" s="2"/>
      <c r="E857" s="2">
        <v>10</v>
      </c>
      <c r="F857" s="25">
        <v>1.0225994477962982E-3</v>
      </c>
      <c r="G857" s="12"/>
      <c r="H857" s="2">
        <v>58</v>
      </c>
      <c r="I857" s="25">
        <v>6.2743401125054093E-3</v>
      </c>
      <c r="J857" s="12"/>
      <c r="K857" s="25">
        <v>-4.9180327868852514E-2</v>
      </c>
      <c r="L857" s="2">
        <v>145</v>
      </c>
      <c r="M857" s="25">
        <v>3.5709008520908242E-3</v>
      </c>
      <c r="N857" s="2">
        <v>46.6666666666666</v>
      </c>
      <c r="O857" s="2">
        <v>157</v>
      </c>
      <c r="P857" s="25">
        <v>3.7782162968667274E-3</v>
      </c>
      <c r="Q857" s="12">
        <v>50.909090909090899</v>
      </c>
      <c r="R857" s="2">
        <v>267</v>
      </c>
      <c r="S857" s="25">
        <v>6.123291441152188E-3</v>
      </c>
      <c r="T857" s="12">
        <v>80</v>
      </c>
      <c r="U857" s="25">
        <v>0.8413793103448276</v>
      </c>
      <c r="V857" s="2">
        <v>29848</v>
      </c>
      <c r="W857" s="25">
        <v>2E-3</v>
      </c>
      <c r="X857" s="2">
        <v>873</v>
      </c>
      <c r="Y857" s="2">
        <v>22675</v>
      </c>
      <c r="Z857" s="25">
        <v>2E-3</v>
      </c>
      <c r="AA857" s="12">
        <v>650.29999999999995</v>
      </c>
      <c r="AB857" s="2">
        <v>18777</v>
      </c>
      <c r="AC857" s="25">
        <v>1E-3</v>
      </c>
      <c r="AD857" s="12">
        <v>790.91</v>
      </c>
      <c r="AE857" s="25">
        <v>-0.371</v>
      </c>
    </row>
    <row r="858" spans="1:31" x14ac:dyDescent="0.3">
      <c r="A858" t="s">
        <v>1815</v>
      </c>
      <c r="B858" s="2">
        <v>47</v>
      </c>
      <c r="C858" s="25">
        <v>5.0832792558944406E-3</v>
      </c>
      <c r="D858" s="2"/>
      <c r="E858" s="2">
        <v>23</v>
      </c>
      <c r="F858" s="25">
        <v>2.3519787299314857E-3</v>
      </c>
      <c r="G858" s="12"/>
      <c r="H858" s="2">
        <v>118</v>
      </c>
      <c r="I858" s="25">
        <v>1.2765036780614452E-2</v>
      </c>
      <c r="J858" s="12"/>
      <c r="K858" s="25">
        <v>1.5106382978723403</v>
      </c>
      <c r="L858" s="2">
        <v>105</v>
      </c>
      <c r="M858" s="25">
        <v>2.585824754962321E-3</v>
      </c>
      <c r="N858" s="2">
        <v>42.424242424242401</v>
      </c>
      <c r="O858" s="2">
        <v>100</v>
      </c>
      <c r="P858" s="25">
        <v>2.4065071954565143E-3</v>
      </c>
      <c r="Q858" s="12">
        <v>37.5757575757575</v>
      </c>
      <c r="R858" s="2">
        <v>245</v>
      </c>
      <c r="S858" s="25">
        <v>5.6187505733418953E-3</v>
      </c>
      <c r="T858" s="12">
        <v>92.727272727272734</v>
      </c>
      <c r="U858" s="25">
        <v>1.3333333333333333</v>
      </c>
      <c r="V858" s="2">
        <v>24147</v>
      </c>
      <c r="W858" s="25">
        <v>2E-3</v>
      </c>
      <c r="X858" s="2">
        <v>597</v>
      </c>
      <c r="Y858" s="2">
        <v>18823</v>
      </c>
      <c r="Z858" s="25">
        <v>1E-3</v>
      </c>
      <c r="AA858" s="12">
        <v>553.94000000000005</v>
      </c>
      <c r="AB858" s="2">
        <v>16116</v>
      </c>
      <c r="AC858" s="25">
        <v>1E-3</v>
      </c>
      <c r="AD858" s="12">
        <v>706.06</v>
      </c>
      <c r="AE858" s="25">
        <v>-0.33300000000000002</v>
      </c>
    </row>
    <row r="859" spans="1:31" x14ac:dyDescent="0.3">
      <c r="A859" t="s">
        <v>1816</v>
      </c>
      <c r="B859" s="2">
        <v>58</v>
      </c>
      <c r="C859" s="25">
        <v>6.2729829115293146E-3</v>
      </c>
      <c r="D859" s="2"/>
      <c r="E859" s="2">
        <v>18</v>
      </c>
      <c r="F859" s="25">
        <v>1.8406790060333368E-3</v>
      </c>
      <c r="G859" s="12"/>
      <c r="H859" s="2">
        <v>0</v>
      </c>
      <c r="I859" s="25">
        <v>0</v>
      </c>
      <c r="J859" s="12"/>
      <c r="K859" s="25">
        <v>-1</v>
      </c>
      <c r="L859" s="2">
        <v>161</v>
      </c>
      <c r="M859" s="25">
        <v>3.9649312909422257E-3</v>
      </c>
      <c r="N859" s="2">
        <v>47.272727272727202</v>
      </c>
      <c r="O859" s="2">
        <v>236</v>
      </c>
      <c r="P859" s="25">
        <v>5.6793569812773744E-3</v>
      </c>
      <c r="Q859" s="12">
        <v>84.242424242424207</v>
      </c>
      <c r="R859" s="2">
        <v>108</v>
      </c>
      <c r="S859" s="25">
        <v>2.4768369874323456E-3</v>
      </c>
      <c r="T859" s="12">
        <v>43.63636363636364</v>
      </c>
      <c r="U859" s="25">
        <v>-0.32919254658385094</v>
      </c>
      <c r="V859" s="2">
        <v>40571</v>
      </c>
      <c r="W859" s="25">
        <v>3.0000000000000001E-3</v>
      </c>
      <c r="X859" s="2">
        <v>1033</v>
      </c>
      <c r="Y859" s="2">
        <v>31135</v>
      </c>
      <c r="Z859" s="25">
        <v>2E-3</v>
      </c>
      <c r="AA859" s="12">
        <v>754.55</v>
      </c>
      <c r="AB859" s="2">
        <v>29732</v>
      </c>
      <c r="AC859" s="25">
        <v>2E-3</v>
      </c>
      <c r="AD859" s="12">
        <v>826.67</v>
      </c>
      <c r="AE859" s="25">
        <v>-0.26700000000000002</v>
      </c>
    </row>
    <row r="860" spans="1:31" x14ac:dyDescent="0.3">
      <c r="A860" t="s">
        <v>1817</v>
      </c>
      <c r="B860" s="2">
        <v>27</v>
      </c>
      <c r="C860" s="25">
        <v>2.9201817001946787E-3</v>
      </c>
      <c r="D860" s="2"/>
      <c r="E860" s="2">
        <v>29</v>
      </c>
      <c r="F860" s="25">
        <v>2.9655383986092647E-3</v>
      </c>
      <c r="G860" s="12"/>
      <c r="H860" s="2">
        <v>28</v>
      </c>
      <c r="I860" s="25">
        <v>3.0289917784508871E-3</v>
      </c>
      <c r="J860" s="12"/>
      <c r="K860" s="25">
        <v>3.7037037037036979E-2</v>
      </c>
      <c r="L860" s="2">
        <v>88</v>
      </c>
      <c r="M860" s="25">
        <v>2.1671674136827068E-3</v>
      </c>
      <c r="N860" s="2">
        <v>31.515151515151501</v>
      </c>
      <c r="O860" s="2">
        <v>87</v>
      </c>
      <c r="P860" s="25">
        <v>2.0936612600471675E-3</v>
      </c>
      <c r="Q860" s="12">
        <v>40.606060606060602</v>
      </c>
      <c r="R860" s="2">
        <v>224</v>
      </c>
      <c r="S860" s="25">
        <v>5.1371433813411612E-3</v>
      </c>
      <c r="T860" s="12">
        <v>86.666666666666671</v>
      </c>
      <c r="U860" s="25">
        <v>1.5454545454545454</v>
      </c>
      <c r="V860" s="2">
        <v>42488</v>
      </c>
      <c r="W860" s="25">
        <v>3.0000000000000001E-3</v>
      </c>
      <c r="X860" s="2">
        <v>1079</v>
      </c>
      <c r="Y860" s="2">
        <v>30375</v>
      </c>
      <c r="Z860" s="25">
        <v>2E-3</v>
      </c>
      <c r="AA860" s="12">
        <v>798.79</v>
      </c>
      <c r="AB860" s="2">
        <v>34492</v>
      </c>
      <c r="AC860" s="25">
        <v>3.0000000000000001E-3</v>
      </c>
      <c r="AD860" s="12">
        <v>726.06</v>
      </c>
      <c r="AE860" s="25">
        <v>-0.188</v>
      </c>
    </row>
    <row r="861" spans="1:31" x14ac:dyDescent="0.3">
      <c r="A861" t="s">
        <v>1818</v>
      </c>
      <c r="B861" s="2">
        <v>0</v>
      </c>
      <c r="C861" s="25">
        <v>0</v>
      </c>
      <c r="D861" s="2"/>
      <c r="E861" s="2">
        <v>19</v>
      </c>
      <c r="F861" s="25">
        <v>1.9429389508129665E-3</v>
      </c>
      <c r="G861" s="12"/>
      <c r="H861" s="2">
        <v>33</v>
      </c>
      <c r="I861" s="25">
        <v>3.5698831674599741E-3</v>
      </c>
      <c r="J861" s="12"/>
      <c r="K861" s="25" t="s">
        <v>2472</v>
      </c>
      <c r="L861" s="2">
        <v>209</v>
      </c>
      <c r="M861" s="25">
        <v>5.1470226074964293E-3</v>
      </c>
      <c r="N861" s="2">
        <v>65.454545454545396</v>
      </c>
      <c r="O861" s="2">
        <v>125</v>
      </c>
      <c r="P861" s="25">
        <v>3.0081339943206428E-3</v>
      </c>
      <c r="Q861" s="12">
        <v>57.5757575757575</v>
      </c>
      <c r="R861" s="2">
        <v>207</v>
      </c>
      <c r="S861" s="25">
        <v>4.7472708925786625E-3</v>
      </c>
      <c r="T861" s="12">
        <v>70.909090909090907</v>
      </c>
      <c r="U861" s="25">
        <v>-9.5693779904306216E-3</v>
      </c>
      <c r="V861" s="2">
        <v>38198</v>
      </c>
      <c r="W861" s="25">
        <v>3.0000000000000001E-3</v>
      </c>
      <c r="X861" s="2">
        <v>860</v>
      </c>
      <c r="Y861" s="2">
        <v>26951</v>
      </c>
      <c r="Z861" s="25">
        <v>2E-3</v>
      </c>
      <c r="AA861" s="12">
        <v>810.91</v>
      </c>
      <c r="AB861" s="2">
        <v>35106</v>
      </c>
      <c r="AC861" s="25">
        <v>3.0000000000000001E-3</v>
      </c>
      <c r="AD861" s="12">
        <v>864.24</v>
      </c>
      <c r="AE861" s="25">
        <v>-8.1000000000000003E-2</v>
      </c>
    </row>
    <row r="862" spans="1:31" x14ac:dyDescent="0.3">
      <c r="A862" t="s">
        <v>1819</v>
      </c>
      <c r="B862" s="2">
        <v>5</v>
      </c>
      <c r="C862" s="25">
        <v>5.4077438892494048E-4</v>
      </c>
      <c r="D862" s="2"/>
      <c r="E862" s="2">
        <v>7</v>
      </c>
      <c r="F862" s="25" t="s">
        <v>2472</v>
      </c>
      <c r="G862" s="12"/>
      <c r="H862" s="2">
        <v>32</v>
      </c>
      <c r="I862" s="25">
        <v>3.4617048896581565E-3</v>
      </c>
      <c r="J862" s="12"/>
      <c r="K862" s="25">
        <v>5.4</v>
      </c>
      <c r="L862" s="2">
        <v>29</v>
      </c>
      <c r="M862" s="25">
        <v>7.1418017041816485E-4</v>
      </c>
      <c r="N862" s="2">
        <v>19.393939393939299</v>
      </c>
      <c r="O862" s="2">
        <v>7</v>
      </c>
      <c r="P862" s="25">
        <v>1.6845550368195601E-4</v>
      </c>
      <c r="Q862" s="12">
        <v>7.8787878787878798</v>
      </c>
      <c r="R862" s="2">
        <v>46</v>
      </c>
      <c r="S862" s="25">
        <v>1.0549490872397028E-3</v>
      </c>
      <c r="T862" s="12">
        <v>30.303030303030305</v>
      </c>
      <c r="U862" s="25">
        <v>0.58620689655172409</v>
      </c>
      <c r="V862" s="2">
        <v>17071</v>
      </c>
      <c r="W862" s="25">
        <v>1E-3</v>
      </c>
      <c r="X862" s="2">
        <v>641</v>
      </c>
      <c r="Y862" s="2">
        <v>12454</v>
      </c>
      <c r="Z862" s="25">
        <v>1E-3</v>
      </c>
      <c r="AA862" s="12">
        <v>459.39</v>
      </c>
      <c r="AB862" s="2">
        <v>19282</v>
      </c>
      <c r="AC862" s="25">
        <v>1E-3</v>
      </c>
      <c r="AD862" s="12">
        <v>781.21</v>
      </c>
      <c r="AE862" s="25">
        <v>0.13</v>
      </c>
    </row>
    <row r="863" spans="1:31" x14ac:dyDescent="0.3">
      <c r="A863" t="s">
        <v>1820</v>
      </c>
      <c r="B863" s="2">
        <v>0</v>
      </c>
      <c r="C863" s="25">
        <v>0</v>
      </c>
      <c r="D863" s="2"/>
      <c r="E863" s="2">
        <v>0</v>
      </c>
      <c r="F863" s="25" t="s">
        <v>2472</v>
      </c>
      <c r="G863" s="12"/>
      <c r="H863" s="2">
        <v>0</v>
      </c>
      <c r="I863" s="25" t="s">
        <v>2472</v>
      </c>
      <c r="J863" s="12"/>
      <c r="K863" s="25" t="s">
        <v>2472</v>
      </c>
      <c r="L863" s="2">
        <v>20</v>
      </c>
      <c r="M863" s="25">
        <v>4.9253804856425163E-4</v>
      </c>
      <c r="N863" s="2">
        <v>18.7878787878787</v>
      </c>
      <c r="O863" s="2">
        <v>0</v>
      </c>
      <c r="P863" s="25">
        <v>0</v>
      </c>
      <c r="Q863" s="12">
        <v>16.969696969696901</v>
      </c>
      <c r="R863" s="2">
        <v>0</v>
      </c>
      <c r="S863" s="25">
        <v>0</v>
      </c>
      <c r="T863" s="12">
        <v>18.787878787878789</v>
      </c>
      <c r="U863" s="25">
        <v>-1</v>
      </c>
      <c r="V863" s="2">
        <v>7599</v>
      </c>
      <c r="W863" s="25">
        <v>1E-3</v>
      </c>
      <c r="X863" s="2">
        <v>375</v>
      </c>
      <c r="Y863" s="2">
        <v>5778</v>
      </c>
      <c r="Z863" s="25">
        <v>0</v>
      </c>
      <c r="AA863" s="12">
        <v>326.67</v>
      </c>
      <c r="AB863" s="2">
        <v>11093</v>
      </c>
      <c r="AC863" s="25">
        <v>1E-3</v>
      </c>
      <c r="AD863" s="12">
        <v>616.36</v>
      </c>
      <c r="AE863" s="25">
        <v>0.46</v>
      </c>
    </row>
    <row r="864" spans="1:31" x14ac:dyDescent="0.3">
      <c r="A864" t="s">
        <v>1821</v>
      </c>
      <c r="B864" s="2">
        <v>0</v>
      </c>
      <c r="C864" s="25" t="s">
        <v>2472</v>
      </c>
      <c r="D864" s="2"/>
      <c r="E864" s="2">
        <v>0</v>
      </c>
      <c r="F864" s="25" t="s">
        <v>2472</v>
      </c>
      <c r="G864" s="12"/>
      <c r="H864" s="2">
        <v>0</v>
      </c>
      <c r="I864" s="25" t="s">
        <v>2472</v>
      </c>
      <c r="J864" s="12"/>
      <c r="K864" s="174" t="s">
        <v>2472</v>
      </c>
      <c r="L864" s="2">
        <v>0</v>
      </c>
      <c r="M864" s="25">
        <v>0</v>
      </c>
      <c r="N864" s="2">
        <v>80</v>
      </c>
      <c r="O864" s="2">
        <v>0</v>
      </c>
      <c r="P864" s="25">
        <v>0</v>
      </c>
      <c r="Q864" s="12">
        <v>16.969696969696901</v>
      </c>
      <c r="R864" s="2">
        <v>0</v>
      </c>
      <c r="S864" s="25">
        <v>0</v>
      </c>
      <c r="T864" s="12">
        <v>18.787878787878789</v>
      </c>
      <c r="U864" s="25"/>
      <c r="V864" s="2">
        <v>5781</v>
      </c>
      <c r="W864" s="25">
        <v>0</v>
      </c>
      <c r="X864" s="2">
        <v>350</v>
      </c>
      <c r="Y864" s="2">
        <v>5015</v>
      </c>
      <c r="Z864" s="25">
        <v>0</v>
      </c>
      <c r="AA864" s="12">
        <v>312.12</v>
      </c>
      <c r="AB864" s="2">
        <v>10009</v>
      </c>
      <c r="AC864" s="25">
        <v>1E-3</v>
      </c>
      <c r="AD864" s="12">
        <v>487.27</v>
      </c>
      <c r="AE864" s="25">
        <v>0.73099999999999998</v>
      </c>
    </row>
    <row r="865" spans="1:31" x14ac:dyDescent="0.3">
      <c r="A865" t="s">
        <v>1822</v>
      </c>
      <c r="B865" s="2">
        <v>3</v>
      </c>
      <c r="C865" s="25" t="s">
        <v>2472</v>
      </c>
      <c r="D865" s="2"/>
      <c r="E865" s="2">
        <v>0</v>
      </c>
      <c r="F865" s="25" t="s">
        <v>2472</v>
      </c>
      <c r="G865" s="12"/>
      <c r="H865" s="2">
        <v>13</v>
      </c>
      <c r="I865" s="25">
        <v>1.4063176114236262E-3</v>
      </c>
      <c r="J865" s="12"/>
      <c r="K865" s="25">
        <v>3.333333333333333</v>
      </c>
      <c r="L865" s="2">
        <v>3</v>
      </c>
      <c r="M865" s="25">
        <v>7.3880707284637736E-5</v>
      </c>
      <c r="N865" s="2">
        <v>2.4242424242424199</v>
      </c>
      <c r="O865" s="2">
        <v>0</v>
      </c>
      <c r="P865" s="25">
        <v>0</v>
      </c>
      <c r="Q865" s="12">
        <v>16.969696969696901</v>
      </c>
      <c r="R865" s="2">
        <v>57</v>
      </c>
      <c r="S865" s="25">
        <v>1.3072195211448492E-3</v>
      </c>
      <c r="T865" s="12">
        <v>35.757575757575758</v>
      </c>
      <c r="U865" s="25">
        <v>18</v>
      </c>
      <c r="V865" s="2">
        <v>3181</v>
      </c>
      <c r="W865" s="25">
        <v>0</v>
      </c>
      <c r="X865" s="2">
        <v>245</v>
      </c>
      <c r="Y865" s="2">
        <v>3438</v>
      </c>
      <c r="Z865" s="25">
        <v>0</v>
      </c>
      <c r="AA865" s="12">
        <v>238.18</v>
      </c>
      <c r="AB865" s="2">
        <v>9549</v>
      </c>
      <c r="AC865" s="25">
        <v>1E-3</v>
      </c>
      <c r="AD865" s="12">
        <v>452.12</v>
      </c>
      <c r="AE865" s="25">
        <v>2.0019999999999998</v>
      </c>
    </row>
    <row r="866" spans="1:31" x14ac:dyDescent="0.3">
      <c r="A866" t="s">
        <v>1823</v>
      </c>
      <c r="B866" s="2">
        <v>3776</v>
      </c>
      <c r="C866" s="25">
        <v>0.40839281851611509</v>
      </c>
      <c r="D866" s="2"/>
      <c r="E866" s="2">
        <v>3951</v>
      </c>
      <c r="F866" s="25">
        <v>0.40402904182431743</v>
      </c>
      <c r="G866" s="12"/>
      <c r="H866" s="2">
        <v>3638</v>
      </c>
      <c r="I866" s="25">
        <v>0.39355257464301169</v>
      </c>
      <c r="J866" s="12"/>
      <c r="K866" s="25">
        <v>-3.6546610169491567E-2</v>
      </c>
      <c r="L866" s="2">
        <v>17029</v>
      </c>
      <c r="M866" s="25">
        <v>0.41937152145003204</v>
      </c>
      <c r="N866" s="2">
        <v>402.42424242424198</v>
      </c>
      <c r="O866" s="2">
        <v>17471</v>
      </c>
      <c r="P866" s="25">
        <v>0.42044087211820763</v>
      </c>
      <c r="Q866" s="12">
        <v>272.72727272727201</v>
      </c>
      <c r="R866" s="2">
        <v>17409</v>
      </c>
      <c r="S866" s="25">
        <v>0.39925236216860838</v>
      </c>
      <c r="T866" s="12">
        <v>341.81818181818181</v>
      </c>
      <c r="U866" s="25">
        <v>2.2314874625638616E-2</v>
      </c>
      <c r="V866" s="2">
        <v>4672455</v>
      </c>
      <c r="W866" s="25">
        <v>0.377</v>
      </c>
      <c r="X866" s="2">
        <v>6579</v>
      </c>
      <c r="Y866" s="2">
        <v>4484503</v>
      </c>
      <c r="Z866" s="25">
        <v>0.35299999999999998</v>
      </c>
      <c r="AA866" s="12">
        <v>5711.52</v>
      </c>
      <c r="AB866" s="2">
        <v>4474488</v>
      </c>
      <c r="AC866" s="25">
        <v>0.34100000000000003</v>
      </c>
      <c r="AD866" s="12">
        <v>6767.27</v>
      </c>
      <c r="AE866" s="25">
        <v>-4.2000000000000003E-2</v>
      </c>
    </row>
    <row r="867" spans="1:31" x14ac:dyDescent="0.3">
      <c r="A867" t="s">
        <v>1807</v>
      </c>
      <c r="B867" s="2">
        <v>160</v>
      </c>
      <c r="C867" s="25">
        <v>1.7304780445598095E-2</v>
      </c>
      <c r="D867" s="2"/>
      <c r="E867" s="2">
        <v>255</v>
      </c>
      <c r="F867" s="25">
        <v>2.6076285918805595E-2</v>
      </c>
      <c r="G867" s="12"/>
      <c r="H867" s="2">
        <v>118</v>
      </c>
      <c r="I867" s="25">
        <v>1.2765036780614452E-2</v>
      </c>
      <c r="J867" s="12"/>
      <c r="K867" s="25">
        <v>-0.26249999999999996</v>
      </c>
      <c r="L867" s="2">
        <v>731</v>
      </c>
      <c r="M867" s="25">
        <v>1.8002265675023395E-2</v>
      </c>
      <c r="N867" s="2">
        <v>116.969696969697</v>
      </c>
      <c r="O867" s="2">
        <v>1181</v>
      </c>
      <c r="P867" s="25">
        <v>2.8420849978341434E-2</v>
      </c>
      <c r="Q867" s="12">
        <v>149.69696969696901</v>
      </c>
      <c r="R867" s="2">
        <v>834</v>
      </c>
      <c r="S867" s="25">
        <v>1.9126685625172002E-2</v>
      </c>
      <c r="T867" s="12">
        <v>143.03030303030303</v>
      </c>
      <c r="U867" s="25">
        <v>0.1409028727770178</v>
      </c>
      <c r="V867" s="2">
        <v>208734</v>
      </c>
      <c r="W867" s="25">
        <v>1.7000000000000001E-2</v>
      </c>
      <c r="X867" s="2">
        <v>2146</v>
      </c>
      <c r="Y867" s="2">
        <v>237597</v>
      </c>
      <c r="Z867" s="25">
        <v>1.9E-2</v>
      </c>
      <c r="AA867" s="12">
        <v>2333.94</v>
      </c>
      <c r="AB867" s="2">
        <v>172775</v>
      </c>
      <c r="AC867" s="25">
        <v>1.2999999999999999E-2</v>
      </c>
      <c r="AD867" s="12">
        <v>2032.73</v>
      </c>
      <c r="AE867" s="25">
        <v>-0.17199999999999999</v>
      </c>
    </row>
    <row r="868" spans="1:31" x14ac:dyDescent="0.3">
      <c r="A868" t="s">
        <v>1808</v>
      </c>
      <c r="B868" s="2">
        <v>50</v>
      </c>
      <c r="C868" s="25">
        <v>5.4077438892494055E-3</v>
      </c>
      <c r="D868" s="2"/>
      <c r="E868" s="2">
        <v>158</v>
      </c>
      <c r="F868" s="25">
        <v>1.6157071275181512E-2</v>
      </c>
      <c r="G868" s="12"/>
      <c r="H868" s="2">
        <v>56</v>
      </c>
      <c r="I868" s="25">
        <v>6.0579835569017741E-3</v>
      </c>
      <c r="J868" s="12"/>
      <c r="K868" s="25">
        <v>0.12000000000000011</v>
      </c>
      <c r="L868" s="2">
        <v>665</v>
      </c>
      <c r="M868" s="25">
        <v>1.6376890114761365E-2</v>
      </c>
      <c r="N868" s="2">
        <v>117.575757575757</v>
      </c>
      <c r="O868" s="2">
        <v>937</v>
      </c>
      <c r="P868" s="25">
        <v>2.2548972421427539E-2</v>
      </c>
      <c r="Q868" s="12">
        <v>154.54545454545399</v>
      </c>
      <c r="R868" s="2">
        <v>445</v>
      </c>
      <c r="S868" s="25">
        <v>1.0205485735253646E-2</v>
      </c>
      <c r="T868" s="12">
        <v>120</v>
      </c>
      <c r="U868" s="25">
        <v>-0.33082706766917291</v>
      </c>
      <c r="V868" s="2">
        <v>157118</v>
      </c>
      <c r="W868" s="25">
        <v>1.2999999999999999E-2</v>
      </c>
      <c r="X868" s="2">
        <v>1982</v>
      </c>
      <c r="Y868" s="2">
        <v>157577</v>
      </c>
      <c r="Z868" s="25">
        <v>1.2E-2</v>
      </c>
      <c r="AA868" s="12">
        <v>1609.09</v>
      </c>
      <c r="AB868" s="2">
        <v>101332</v>
      </c>
      <c r="AC868" s="25">
        <v>8.0000000000000002E-3</v>
      </c>
      <c r="AD868" s="12">
        <v>1608.48</v>
      </c>
      <c r="AE868" s="25">
        <v>-0.35499999999999998</v>
      </c>
    </row>
    <row r="869" spans="1:31" x14ac:dyDescent="0.3">
      <c r="A869" t="s">
        <v>1809</v>
      </c>
      <c r="B869" s="2">
        <v>141</v>
      </c>
      <c r="C869" s="25">
        <v>1.5249837767683322E-2</v>
      </c>
      <c r="D869" s="2"/>
      <c r="E869" s="2">
        <v>275</v>
      </c>
      <c r="F869" s="25">
        <v>2.81214848143982E-2</v>
      </c>
      <c r="G869" s="12"/>
      <c r="H869" s="2">
        <v>156</v>
      </c>
      <c r="I869" s="25">
        <v>1.6875811337083515E-2</v>
      </c>
      <c r="J869" s="12"/>
      <c r="K869" s="25">
        <v>0.1063829787234043</v>
      </c>
      <c r="L869" s="2">
        <v>788</v>
      </c>
      <c r="M869" s="25">
        <v>1.9405999113431511E-2</v>
      </c>
      <c r="N869" s="2">
        <v>126.666666666666</v>
      </c>
      <c r="O869" s="2">
        <v>918</v>
      </c>
      <c r="P869" s="25">
        <v>2.2091736054290802E-2</v>
      </c>
      <c r="Q869" s="12">
        <v>164.24242424242399</v>
      </c>
      <c r="R869" s="2">
        <v>574</v>
      </c>
      <c r="S869" s="25">
        <v>1.3163929914686725E-2</v>
      </c>
      <c r="T869" s="12">
        <v>121.81818181818183</v>
      </c>
      <c r="U869" s="25">
        <v>-0.27157360406091369</v>
      </c>
      <c r="V869" s="2">
        <v>180389</v>
      </c>
      <c r="W869" s="25">
        <v>1.4999999999999999E-2</v>
      </c>
      <c r="X869" s="2">
        <v>1960</v>
      </c>
      <c r="Y869" s="2">
        <v>175048</v>
      </c>
      <c r="Z869" s="25">
        <v>1.4E-2</v>
      </c>
      <c r="AA869" s="12">
        <v>1777.58</v>
      </c>
      <c r="AB869" s="2">
        <v>107030</v>
      </c>
      <c r="AC869" s="25">
        <v>8.0000000000000002E-3</v>
      </c>
      <c r="AD869" s="12">
        <v>1638.79</v>
      </c>
      <c r="AE869" s="25">
        <v>-0.40699999999999997</v>
      </c>
    </row>
    <row r="870" spans="1:31" x14ac:dyDescent="0.3">
      <c r="A870" t="s">
        <v>1810</v>
      </c>
      <c r="B870" s="2">
        <v>278</v>
      </c>
      <c r="C870" s="25">
        <v>3.0067056024226692E-2</v>
      </c>
      <c r="D870" s="2"/>
      <c r="E870" s="2">
        <v>161</v>
      </c>
      <c r="F870" s="25">
        <v>1.6463851109520401E-2</v>
      </c>
      <c r="G870" s="12"/>
      <c r="H870" s="2">
        <v>84</v>
      </c>
      <c r="I870" s="25">
        <v>9.0869753353526612E-3</v>
      </c>
      <c r="J870" s="12"/>
      <c r="K870" s="25">
        <v>-0.69784172661870503</v>
      </c>
      <c r="L870" s="2">
        <v>868</v>
      </c>
      <c r="M870" s="25">
        <v>2.137615130768852E-2</v>
      </c>
      <c r="N870" s="2">
        <v>124.24242424242399</v>
      </c>
      <c r="O870" s="2">
        <v>1069</v>
      </c>
      <c r="P870" s="25">
        <v>2.5725561919430141E-2</v>
      </c>
      <c r="Q870" s="12">
        <v>156.969696969696</v>
      </c>
      <c r="R870" s="2">
        <v>466</v>
      </c>
      <c r="S870" s="25">
        <v>1.068709292725438E-2</v>
      </c>
      <c r="T870" s="12">
        <v>116.96969696969698</v>
      </c>
      <c r="U870" s="25">
        <v>-0.46313364055299538</v>
      </c>
      <c r="V870" s="2">
        <v>201436</v>
      </c>
      <c r="W870" s="25">
        <v>1.6E-2</v>
      </c>
      <c r="X870" s="2">
        <v>1924</v>
      </c>
      <c r="Y870" s="2">
        <v>199443</v>
      </c>
      <c r="Z870" s="25">
        <v>1.6E-2</v>
      </c>
      <c r="AA870" s="12">
        <v>1896.36</v>
      </c>
      <c r="AB870" s="2">
        <v>133407</v>
      </c>
      <c r="AC870" s="25">
        <v>0.01</v>
      </c>
      <c r="AD870" s="12">
        <v>1924.24</v>
      </c>
      <c r="AE870" s="25">
        <v>-0.33800000000000002</v>
      </c>
    </row>
    <row r="871" spans="1:31" x14ac:dyDescent="0.3">
      <c r="A871" t="s">
        <v>1811</v>
      </c>
      <c r="B871" s="2">
        <v>303</v>
      </c>
      <c r="C871" s="25">
        <v>3.2770927968851393E-2</v>
      </c>
      <c r="D871" s="2"/>
      <c r="E871" s="2">
        <v>235</v>
      </c>
      <c r="F871" s="25">
        <v>2.4031087023213007E-2</v>
      </c>
      <c r="G871" s="12"/>
      <c r="H871" s="2">
        <v>219</v>
      </c>
      <c r="I871" s="25">
        <v>2.3691042838598009E-2</v>
      </c>
      <c r="J871" s="12"/>
      <c r="K871" s="25">
        <v>-0.27722772277227725</v>
      </c>
      <c r="L871" s="2">
        <v>1159</v>
      </c>
      <c r="M871" s="25">
        <v>2.8542579914298379E-2</v>
      </c>
      <c r="N871" s="2">
        <v>152.72727272727201</v>
      </c>
      <c r="O871" s="2">
        <v>863</v>
      </c>
      <c r="P871" s="25">
        <v>2.0768157096789721E-2</v>
      </c>
      <c r="Q871" s="12">
        <v>126.06060606060601</v>
      </c>
      <c r="R871" s="2">
        <v>779</v>
      </c>
      <c r="S871" s="25">
        <v>1.7865333455646271E-2</v>
      </c>
      <c r="T871" s="12">
        <v>128.4848484848485</v>
      </c>
      <c r="U871" s="25">
        <v>-0.32786885245901637</v>
      </c>
      <c r="V871" s="2">
        <v>202378</v>
      </c>
      <c r="W871" s="25">
        <v>1.6E-2</v>
      </c>
      <c r="X871" s="2">
        <v>2288</v>
      </c>
      <c r="Y871" s="2">
        <v>192740</v>
      </c>
      <c r="Z871" s="25">
        <v>1.4999999999999999E-2</v>
      </c>
      <c r="AA871" s="12">
        <v>2040</v>
      </c>
      <c r="AB871" s="2">
        <v>142211</v>
      </c>
      <c r="AC871" s="25">
        <v>1.0999999999999999E-2</v>
      </c>
      <c r="AD871" s="12">
        <v>1875.76</v>
      </c>
      <c r="AE871" s="25">
        <v>-0.29699999999999999</v>
      </c>
    </row>
    <row r="872" spans="1:31" x14ac:dyDescent="0.3">
      <c r="A872" t="s">
        <v>1812</v>
      </c>
      <c r="B872" s="2">
        <v>287</v>
      </c>
      <c r="C872" s="25">
        <v>3.1040449924291585E-2</v>
      </c>
      <c r="D872" s="2"/>
      <c r="E872" s="2">
        <v>296</v>
      </c>
      <c r="F872" s="25">
        <v>3.0268943654770415E-2</v>
      </c>
      <c r="G872" s="12"/>
      <c r="H872" s="2">
        <v>167</v>
      </c>
      <c r="I872" s="25">
        <v>1.8065772392903506E-2</v>
      </c>
      <c r="J872" s="12"/>
      <c r="K872" s="25">
        <v>-0.41811846689895471</v>
      </c>
      <c r="L872" s="2">
        <v>921</v>
      </c>
      <c r="M872" s="25">
        <v>2.2681377136383785E-2</v>
      </c>
      <c r="N872" s="2">
        <v>138.78787878787799</v>
      </c>
      <c r="O872" s="2">
        <v>1114</v>
      </c>
      <c r="P872" s="25">
        <v>2.6808490157385571E-2</v>
      </c>
      <c r="Q872" s="12">
        <v>149.69696969696901</v>
      </c>
      <c r="R872" s="2">
        <v>879</v>
      </c>
      <c r="S872" s="25">
        <v>2.0158701036602146E-2</v>
      </c>
      <c r="T872" s="12">
        <v>137.57575757575759</v>
      </c>
      <c r="U872" s="25">
        <v>-4.5602605863192182E-2</v>
      </c>
      <c r="V872" s="2">
        <v>216849</v>
      </c>
      <c r="W872" s="25">
        <v>1.7000000000000001E-2</v>
      </c>
      <c r="X872" s="2">
        <v>2358</v>
      </c>
      <c r="Y872" s="2">
        <v>207829</v>
      </c>
      <c r="Z872" s="25">
        <v>1.6E-2</v>
      </c>
      <c r="AA872" s="12">
        <v>2217.58</v>
      </c>
      <c r="AB872" s="2">
        <v>158629</v>
      </c>
      <c r="AC872" s="25">
        <v>1.2E-2</v>
      </c>
      <c r="AD872" s="12">
        <v>2121.21</v>
      </c>
      <c r="AE872" s="25">
        <v>-0.26800000000000002</v>
      </c>
    </row>
    <row r="873" spans="1:31" x14ac:dyDescent="0.3">
      <c r="A873" t="s">
        <v>1813</v>
      </c>
      <c r="B873" s="2">
        <v>243</v>
      </c>
      <c r="C873" s="25">
        <v>2.6281635301752111E-2</v>
      </c>
      <c r="D873" s="2"/>
      <c r="E873" s="2">
        <v>327</v>
      </c>
      <c r="F873" s="25">
        <v>3.3439001942938938E-2</v>
      </c>
      <c r="G873" s="12"/>
      <c r="H873" s="2">
        <v>199</v>
      </c>
      <c r="I873" s="25">
        <v>2.1527477282561661E-2</v>
      </c>
      <c r="J873" s="12"/>
      <c r="K873" s="25">
        <v>-0.18106995884773658</v>
      </c>
      <c r="L873" s="2">
        <v>1216</v>
      </c>
      <c r="M873" s="25">
        <v>2.9946313352706498E-2</v>
      </c>
      <c r="N873" s="2">
        <v>180.60606060606</v>
      </c>
      <c r="O873" s="2">
        <v>1221</v>
      </c>
      <c r="P873" s="25">
        <v>2.938345285652404E-2</v>
      </c>
      <c r="Q873" s="12">
        <v>180.60606060606</v>
      </c>
      <c r="R873" s="2">
        <v>755</v>
      </c>
      <c r="S873" s="25">
        <v>1.731492523621686E-2</v>
      </c>
      <c r="T873" s="12">
        <v>146.06060606060606</v>
      </c>
      <c r="U873" s="25">
        <v>-0.37911184210526316</v>
      </c>
      <c r="V873" s="2">
        <v>205521</v>
      </c>
      <c r="W873" s="25">
        <v>1.7000000000000001E-2</v>
      </c>
      <c r="X873" s="2">
        <v>1830</v>
      </c>
      <c r="Y873" s="2">
        <v>188619</v>
      </c>
      <c r="Z873" s="25">
        <v>1.4999999999999999E-2</v>
      </c>
      <c r="AA873" s="12">
        <v>2028.48</v>
      </c>
      <c r="AB873" s="2">
        <v>149167</v>
      </c>
      <c r="AC873" s="25">
        <v>1.0999999999999999E-2</v>
      </c>
      <c r="AD873" s="12">
        <v>2230.91</v>
      </c>
      <c r="AE873" s="25">
        <v>-0.27400000000000002</v>
      </c>
    </row>
    <row r="874" spans="1:31" x14ac:dyDescent="0.3">
      <c r="A874" t="s">
        <v>1814</v>
      </c>
      <c r="B874" s="2">
        <v>319</v>
      </c>
      <c r="C874" s="25">
        <v>3.4501406013411208E-2</v>
      </c>
      <c r="D874" s="2"/>
      <c r="E874" s="2">
        <v>244</v>
      </c>
      <c r="F874" s="25">
        <v>2.4951426526229677E-2</v>
      </c>
      <c r="G874" s="12"/>
      <c r="H874" s="2">
        <v>324</v>
      </c>
      <c r="I874" s="25">
        <v>3.5049762007788837E-2</v>
      </c>
      <c r="J874" s="12"/>
      <c r="K874" s="25">
        <v>1.5673981191222541E-2</v>
      </c>
      <c r="L874" s="2">
        <v>788</v>
      </c>
      <c r="M874" s="25">
        <v>1.9405999113431511E-2</v>
      </c>
      <c r="N874" s="2">
        <v>126.666666666666</v>
      </c>
      <c r="O874" s="2">
        <v>852</v>
      </c>
      <c r="P874" s="25">
        <v>2.0503441305289503E-2</v>
      </c>
      <c r="Q874" s="12">
        <v>135.15151515151501</v>
      </c>
      <c r="R874" s="2">
        <v>998</v>
      </c>
      <c r="S874" s="25">
        <v>2.288780845793964E-2</v>
      </c>
      <c r="T874" s="12">
        <v>172.72727272727275</v>
      </c>
      <c r="U874" s="25">
        <v>0.26649746192893403</v>
      </c>
      <c r="V874" s="2">
        <v>219208</v>
      </c>
      <c r="W874" s="25">
        <v>1.7999999999999999E-2</v>
      </c>
      <c r="X874" s="2">
        <v>2034</v>
      </c>
      <c r="Y874" s="2">
        <v>197223</v>
      </c>
      <c r="Z874" s="25">
        <v>1.6E-2</v>
      </c>
      <c r="AA874" s="12">
        <v>1993.94</v>
      </c>
      <c r="AB874" s="2">
        <v>162714</v>
      </c>
      <c r="AC874" s="25">
        <v>1.2E-2</v>
      </c>
      <c r="AD874" s="12">
        <v>1970.91</v>
      </c>
      <c r="AE874" s="25">
        <v>-0.25800000000000001</v>
      </c>
    </row>
    <row r="875" spans="1:31" x14ac:dyDescent="0.3">
      <c r="A875" t="s">
        <v>1815</v>
      </c>
      <c r="B875" s="2">
        <v>196</v>
      </c>
      <c r="C875" s="25">
        <v>2.1198356045857677E-2</v>
      </c>
      <c r="D875" s="2"/>
      <c r="E875" s="2">
        <v>286</v>
      </c>
      <c r="F875" s="25">
        <v>2.9246344206974129E-2</v>
      </c>
      <c r="G875" s="12"/>
      <c r="H875" s="2">
        <v>196</v>
      </c>
      <c r="I875" s="25">
        <v>2.1202942449156211E-2</v>
      </c>
      <c r="J875" s="12"/>
      <c r="K875" s="25">
        <v>0</v>
      </c>
      <c r="L875" s="2">
        <v>891</v>
      </c>
      <c r="M875" s="25">
        <v>2.1942570063537409E-2</v>
      </c>
      <c r="N875" s="2">
        <v>146.666666666666</v>
      </c>
      <c r="O875" s="2">
        <v>1009</v>
      </c>
      <c r="P875" s="25">
        <v>2.4281657602156229E-2</v>
      </c>
      <c r="Q875" s="12">
        <v>155.75757575757501</v>
      </c>
      <c r="R875" s="2">
        <v>811</v>
      </c>
      <c r="S875" s="25">
        <v>1.8599211081552151E-2</v>
      </c>
      <c r="T875" s="12">
        <v>127.87878787878789</v>
      </c>
      <c r="U875" s="25">
        <v>-8.9786756453423114E-2</v>
      </c>
      <c r="V875" s="2">
        <v>193516</v>
      </c>
      <c r="W875" s="25">
        <v>1.6E-2</v>
      </c>
      <c r="X875" s="2">
        <v>1910</v>
      </c>
      <c r="Y875" s="2">
        <v>175098</v>
      </c>
      <c r="Z875" s="25">
        <v>1.4E-2</v>
      </c>
      <c r="AA875" s="12">
        <v>1943.64</v>
      </c>
      <c r="AB875" s="2">
        <v>141641</v>
      </c>
      <c r="AC875" s="25">
        <v>1.0999999999999999E-2</v>
      </c>
      <c r="AD875" s="12">
        <v>1852.73</v>
      </c>
      <c r="AE875" s="25">
        <v>-0.26800000000000002</v>
      </c>
    </row>
    <row r="876" spans="1:31" x14ac:dyDescent="0.3">
      <c r="A876" t="s">
        <v>1816</v>
      </c>
      <c r="B876" s="2">
        <v>362</v>
      </c>
      <c r="C876" s="25">
        <v>3.9152065758165697E-2</v>
      </c>
      <c r="D876" s="2"/>
      <c r="E876" s="2">
        <v>374</v>
      </c>
      <c r="F876" s="25">
        <v>3.8245219347581551E-2</v>
      </c>
      <c r="G876" s="12"/>
      <c r="H876" s="2">
        <v>426</v>
      </c>
      <c r="I876" s="25">
        <v>4.6083946343574211E-2</v>
      </c>
      <c r="J876" s="12"/>
      <c r="K876" s="25">
        <v>0.17679558011049723</v>
      </c>
      <c r="L876" s="2">
        <v>1901</v>
      </c>
      <c r="M876" s="25">
        <v>4.6815741516032114E-2</v>
      </c>
      <c r="N876" s="2">
        <v>166.06060606060601</v>
      </c>
      <c r="O876" s="2">
        <v>1406</v>
      </c>
      <c r="P876" s="25">
        <v>3.3835491168118591E-2</v>
      </c>
      <c r="Q876" s="12">
        <v>169.69696969696901</v>
      </c>
      <c r="R876" s="2">
        <v>1674</v>
      </c>
      <c r="S876" s="25">
        <v>3.8390973305201359E-2</v>
      </c>
      <c r="T876" s="12">
        <v>200</v>
      </c>
      <c r="U876" s="25">
        <v>-0.11941083640189375</v>
      </c>
      <c r="V876" s="2">
        <v>382846</v>
      </c>
      <c r="W876" s="25">
        <v>3.1E-2</v>
      </c>
      <c r="X876" s="2">
        <v>2788</v>
      </c>
      <c r="Y876" s="2">
        <v>347715</v>
      </c>
      <c r="Z876" s="25">
        <v>2.7E-2</v>
      </c>
      <c r="AA876" s="12">
        <v>2281.21</v>
      </c>
      <c r="AB876" s="2">
        <v>300078</v>
      </c>
      <c r="AC876" s="25">
        <v>2.3E-2</v>
      </c>
      <c r="AD876" s="12">
        <v>2839.39</v>
      </c>
      <c r="AE876" s="25">
        <v>-0.216</v>
      </c>
    </row>
    <row r="877" spans="1:31" x14ac:dyDescent="0.3">
      <c r="A877" t="s">
        <v>1817</v>
      </c>
      <c r="B877" s="2">
        <v>500</v>
      </c>
      <c r="C877" s="25">
        <v>5.4077438892494049E-2</v>
      </c>
      <c r="D877" s="2"/>
      <c r="E877" s="2">
        <v>347</v>
      </c>
      <c r="F877" s="25">
        <v>3.548420083853155E-2</v>
      </c>
      <c r="G877" s="12"/>
      <c r="H877" s="2">
        <v>445</v>
      </c>
      <c r="I877" s="25">
        <v>4.8139333621808743E-2</v>
      </c>
      <c r="J877" s="12"/>
      <c r="K877" s="25">
        <v>-0.10999999999999999</v>
      </c>
      <c r="L877" s="2">
        <v>1988</v>
      </c>
      <c r="M877" s="25">
        <v>4.8958282027286609E-2</v>
      </c>
      <c r="N877" s="2">
        <v>181.21212121212099</v>
      </c>
      <c r="O877" s="2">
        <v>1699</v>
      </c>
      <c r="P877" s="25">
        <v>4.0886557250806178E-2</v>
      </c>
      <c r="Q877" s="12">
        <v>176.363636363636</v>
      </c>
      <c r="R877" s="2">
        <v>1988</v>
      </c>
      <c r="S877" s="25">
        <v>4.5592147509402804E-2</v>
      </c>
      <c r="T877" s="12">
        <v>188.4848484848485</v>
      </c>
      <c r="U877" s="25">
        <v>0</v>
      </c>
      <c r="V877" s="2">
        <v>517708</v>
      </c>
      <c r="W877" s="25">
        <v>4.2000000000000003E-2</v>
      </c>
      <c r="X877" s="2">
        <v>3205</v>
      </c>
      <c r="Y877" s="2">
        <v>453731</v>
      </c>
      <c r="Z877" s="25">
        <v>3.5999999999999997E-2</v>
      </c>
      <c r="AA877" s="12">
        <v>2932.12</v>
      </c>
      <c r="AB877" s="2">
        <v>428778</v>
      </c>
      <c r="AC877" s="25">
        <v>3.3000000000000002E-2</v>
      </c>
      <c r="AD877" s="12">
        <v>3144.85</v>
      </c>
      <c r="AE877" s="25">
        <v>-0.17199999999999999</v>
      </c>
    </row>
    <row r="878" spans="1:31" x14ac:dyDescent="0.3">
      <c r="A878" t="s">
        <v>1818</v>
      </c>
      <c r="B878" s="2">
        <v>417</v>
      </c>
      <c r="C878" s="25">
        <v>4.5100584036340041E-2</v>
      </c>
      <c r="D878" s="2"/>
      <c r="E878" s="2">
        <v>368</v>
      </c>
      <c r="F878" s="25">
        <v>3.7631659678903771E-2</v>
      </c>
      <c r="G878" s="12"/>
      <c r="H878" s="2">
        <v>564</v>
      </c>
      <c r="I878" s="25">
        <v>6.1012548680225008E-2</v>
      </c>
      <c r="J878" s="12"/>
      <c r="K878" s="25">
        <v>0.35251798561151082</v>
      </c>
      <c r="L878" s="2">
        <v>2053</v>
      </c>
      <c r="M878" s="25">
        <v>5.0559030685120424E-2</v>
      </c>
      <c r="N878" s="2">
        <v>217.575757575757</v>
      </c>
      <c r="O878" s="2">
        <v>2290</v>
      </c>
      <c r="P878" s="25">
        <v>5.5109014775954181E-2</v>
      </c>
      <c r="Q878" s="12">
        <v>181.81818181818099</v>
      </c>
      <c r="R878" s="2">
        <v>3265</v>
      </c>
      <c r="S878" s="25">
        <v>7.4878451518209335E-2</v>
      </c>
      <c r="T878" s="12">
        <v>309.69696969696969</v>
      </c>
      <c r="U878" s="25">
        <v>0.5903555772040916</v>
      </c>
      <c r="V878" s="2">
        <v>662393</v>
      </c>
      <c r="W878" s="25">
        <v>5.2999999999999999E-2</v>
      </c>
      <c r="X878" s="2">
        <v>3427</v>
      </c>
      <c r="Y878" s="2">
        <v>586748</v>
      </c>
      <c r="Z878" s="25">
        <v>4.5999999999999999E-2</v>
      </c>
      <c r="AA878" s="12">
        <v>2889.7</v>
      </c>
      <c r="AB878" s="2">
        <v>598398</v>
      </c>
      <c r="AC878" s="25">
        <v>4.5999999999999999E-2</v>
      </c>
      <c r="AD878" s="12">
        <v>4140.6099999999997</v>
      </c>
      <c r="AE878" s="25">
        <v>-9.7000000000000003E-2</v>
      </c>
    </row>
    <row r="879" spans="1:31" x14ac:dyDescent="0.3">
      <c r="A879" t="s">
        <v>1819</v>
      </c>
      <c r="B879" s="2">
        <v>213</v>
      </c>
      <c r="C879" s="25">
        <v>2.3036988968202474E-2</v>
      </c>
      <c r="D879" s="2"/>
      <c r="E879" s="2">
        <v>233</v>
      </c>
      <c r="F879" s="25">
        <v>2.3826567133653748E-2</v>
      </c>
      <c r="G879" s="12"/>
      <c r="H879" s="2">
        <v>256</v>
      </c>
      <c r="I879" s="25">
        <v>2.7693639117265252E-2</v>
      </c>
      <c r="J879" s="12"/>
      <c r="K879" s="25">
        <v>0.2018779342723005</v>
      </c>
      <c r="L879" s="2">
        <v>1504</v>
      </c>
      <c r="M879" s="25">
        <v>3.7038861252031721E-2</v>
      </c>
      <c r="N879" s="2">
        <v>146.06060606060601</v>
      </c>
      <c r="O879" s="2">
        <v>1069</v>
      </c>
      <c r="P879" s="25">
        <v>2.5725561919430141E-2</v>
      </c>
      <c r="Q879" s="12">
        <v>121.818181818181</v>
      </c>
      <c r="R879" s="2">
        <v>1706</v>
      </c>
      <c r="S879" s="25">
        <v>3.9124850931107236E-2</v>
      </c>
      <c r="T879" s="12">
        <v>199.39393939393941</v>
      </c>
      <c r="U879" s="25">
        <v>0.13430851063829788</v>
      </c>
      <c r="V879" s="2">
        <v>468354</v>
      </c>
      <c r="W879" s="25">
        <v>3.7999999999999999E-2</v>
      </c>
      <c r="X879" s="2">
        <v>3368</v>
      </c>
      <c r="Y879" s="2">
        <v>437509</v>
      </c>
      <c r="Z879" s="25">
        <v>3.4000000000000002E-2</v>
      </c>
      <c r="AA879" s="12">
        <v>3110.91</v>
      </c>
      <c r="AB879" s="2">
        <v>478880</v>
      </c>
      <c r="AC879" s="25">
        <v>3.6999999999999998E-2</v>
      </c>
      <c r="AD879" s="12">
        <v>3361.21</v>
      </c>
      <c r="AE879" s="25">
        <v>2.1999999999999999E-2</v>
      </c>
    </row>
    <row r="880" spans="1:31" x14ac:dyDescent="0.3">
      <c r="A880" t="s">
        <v>1820</v>
      </c>
      <c r="B880" s="2">
        <v>181</v>
      </c>
      <c r="C880" s="25">
        <v>1.9576032879082848E-2</v>
      </c>
      <c r="D880" s="2"/>
      <c r="E880" s="2">
        <v>144</v>
      </c>
      <c r="F880" s="25">
        <v>1.4725432048266695E-2</v>
      </c>
      <c r="G880" s="12"/>
      <c r="H880" s="2">
        <v>141</v>
      </c>
      <c r="I880" s="25">
        <v>1.5253137170056252E-2</v>
      </c>
      <c r="J880" s="12"/>
      <c r="K880" s="25">
        <v>-0.22099447513812154</v>
      </c>
      <c r="L880" s="2">
        <v>754</v>
      </c>
      <c r="M880" s="25">
        <v>1.8568684430872284E-2</v>
      </c>
      <c r="N880" s="2">
        <v>137.575757575757</v>
      </c>
      <c r="O880" s="2">
        <v>768</v>
      </c>
      <c r="P880" s="25">
        <v>1.848197526110603E-2</v>
      </c>
      <c r="Q880" s="12">
        <v>103.030303030303</v>
      </c>
      <c r="R880" s="2">
        <v>876</v>
      </c>
      <c r="S880" s="25">
        <v>2.0089900009173472E-2</v>
      </c>
      <c r="T880" s="12">
        <v>135.15151515151516</v>
      </c>
      <c r="U880" s="25">
        <v>0.16180371352785147</v>
      </c>
      <c r="V880" s="2">
        <v>286783</v>
      </c>
      <c r="W880" s="25">
        <v>2.3E-2</v>
      </c>
      <c r="X880" s="2">
        <v>2499</v>
      </c>
      <c r="Y880" s="2">
        <v>284795</v>
      </c>
      <c r="Z880" s="25">
        <v>2.1999999999999999E-2</v>
      </c>
      <c r="AA880" s="12">
        <v>2220</v>
      </c>
      <c r="AB880" s="2">
        <v>352103</v>
      </c>
      <c r="AC880" s="25">
        <v>2.7E-2</v>
      </c>
      <c r="AD880" s="12">
        <v>3153.94</v>
      </c>
      <c r="AE880" s="25">
        <v>0.22800000000000001</v>
      </c>
    </row>
    <row r="881" spans="1:31" x14ac:dyDescent="0.3">
      <c r="A881" t="s">
        <v>1821</v>
      </c>
      <c r="B881" s="2">
        <v>28</v>
      </c>
      <c r="C881" s="25">
        <v>3.028336577979668E-3</v>
      </c>
      <c r="D881" s="2"/>
      <c r="E881" s="2">
        <v>139</v>
      </c>
      <c r="F881" s="25">
        <v>1.4214132324368545E-2</v>
      </c>
      <c r="G881" s="12"/>
      <c r="H881" s="2">
        <v>121</v>
      </c>
      <c r="I881" s="25">
        <v>1.3089571614019914E-2</v>
      </c>
      <c r="J881" s="12"/>
      <c r="K881" s="25">
        <v>3.3214285714285712</v>
      </c>
      <c r="L881" s="2">
        <v>577</v>
      </c>
      <c r="M881" s="25">
        <v>1.4209722701078658E-2</v>
      </c>
      <c r="N881" s="2">
        <v>116.969696969697</v>
      </c>
      <c r="O881" s="2">
        <v>751</v>
      </c>
      <c r="P881" s="25">
        <v>1.8072869037878424E-2</v>
      </c>
      <c r="Q881" s="12">
        <v>94.545454545454504</v>
      </c>
      <c r="R881" s="2">
        <v>782</v>
      </c>
      <c r="S881" s="25">
        <v>1.7934134483074949E-2</v>
      </c>
      <c r="T881" s="12">
        <v>144.84848484848484</v>
      </c>
      <c r="U881" s="25">
        <v>0.35528596187175043</v>
      </c>
      <c r="V881" s="2">
        <v>296119</v>
      </c>
      <c r="W881" s="25">
        <v>2.4E-2</v>
      </c>
      <c r="X881" s="2">
        <v>2318</v>
      </c>
      <c r="Y881" s="2">
        <v>317253</v>
      </c>
      <c r="Z881" s="25">
        <v>2.5000000000000001E-2</v>
      </c>
      <c r="AA881" s="12">
        <v>2500.61</v>
      </c>
      <c r="AB881" s="2">
        <v>448068</v>
      </c>
      <c r="AC881" s="25">
        <v>3.4000000000000002E-2</v>
      </c>
      <c r="AD881" s="12">
        <v>3567.27</v>
      </c>
      <c r="AE881" s="25">
        <v>0.51300000000000001</v>
      </c>
    </row>
    <row r="882" spans="1:31" x14ac:dyDescent="0.3">
      <c r="A882" t="s">
        <v>1822</v>
      </c>
      <c r="B882" s="2">
        <v>98</v>
      </c>
      <c r="C882" s="25">
        <v>1.0599178022928835E-2</v>
      </c>
      <c r="D882" s="2"/>
      <c r="E882" s="2">
        <v>109</v>
      </c>
      <c r="F882" s="25">
        <v>1.114633398097965E-2</v>
      </c>
      <c r="G882" s="12"/>
      <c r="H882" s="2">
        <v>166</v>
      </c>
      <c r="I882" s="25">
        <v>1.7957594115101689E-2</v>
      </c>
      <c r="J882" s="12"/>
      <c r="K882" s="25">
        <v>0.69387755102040827</v>
      </c>
      <c r="L882" s="2">
        <v>225</v>
      </c>
      <c r="M882" s="25">
        <v>5.5410530463478307E-3</v>
      </c>
      <c r="N882" s="2">
        <v>55.757575757575701</v>
      </c>
      <c r="O882" s="2">
        <v>324</v>
      </c>
      <c r="P882" s="25">
        <v>7.7970833132791064E-3</v>
      </c>
      <c r="Q882" s="12">
        <v>64.242424242424207</v>
      </c>
      <c r="R882" s="2">
        <v>577</v>
      </c>
      <c r="S882" s="25">
        <v>1.3232730942115403E-2</v>
      </c>
      <c r="T882" s="12">
        <v>107.87878787878789</v>
      </c>
      <c r="U882" s="25">
        <v>1.5644444444444445</v>
      </c>
      <c r="V882" s="2">
        <v>273103</v>
      </c>
      <c r="W882" s="25">
        <v>2.1999999999999999E-2</v>
      </c>
      <c r="X882" s="2">
        <v>2352</v>
      </c>
      <c r="Y882" s="2">
        <v>325578</v>
      </c>
      <c r="Z882" s="25">
        <v>2.5999999999999999E-2</v>
      </c>
      <c r="AA882" s="12">
        <v>2405.4499999999998</v>
      </c>
      <c r="AB882" s="2">
        <v>599277</v>
      </c>
      <c r="AC882" s="25">
        <v>4.5999999999999999E-2</v>
      </c>
      <c r="AD882" s="12">
        <v>3680.61</v>
      </c>
      <c r="AE882" s="25">
        <v>1.194</v>
      </c>
    </row>
    <row r="883" spans="1:31" x14ac:dyDescent="0.3">
      <c r="A883" t="s">
        <v>1824</v>
      </c>
      <c r="B883" s="2">
        <v>3229</v>
      </c>
      <c r="C883" s="25">
        <v>0.34923210036772656</v>
      </c>
      <c r="D883" s="2"/>
      <c r="E883" s="2">
        <v>3425</v>
      </c>
      <c r="F883" s="25">
        <v>0.35024031087023227</v>
      </c>
      <c r="G883" s="12"/>
      <c r="H883" s="2">
        <v>3312</v>
      </c>
      <c r="I883" s="25">
        <v>0.35828645607961923</v>
      </c>
      <c r="J883" s="12"/>
      <c r="K883" s="25">
        <v>2.570455249303194E-2</v>
      </c>
      <c r="L883" s="2">
        <v>14643</v>
      </c>
      <c r="M883" s="25">
        <v>0.36061173225631682</v>
      </c>
      <c r="N883" s="2">
        <v>309.09090909090901</v>
      </c>
      <c r="O883" s="2">
        <v>14587</v>
      </c>
      <c r="P883" s="25">
        <v>0.35103720460124177</v>
      </c>
      <c r="Q883" s="12">
        <v>293.93939393939303</v>
      </c>
      <c r="R883" s="2">
        <v>14684</v>
      </c>
      <c r="S883" s="25">
        <v>0.33675809558756076</v>
      </c>
      <c r="T883" s="12">
        <v>288.4848484848485</v>
      </c>
      <c r="U883" s="25">
        <v>2.7999726831933348E-3</v>
      </c>
      <c r="V883" s="2">
        <v>4841018</v>
      </c>
      <c r="W883" s="25">
        <v>0.39100000000000001</v>
      </c>
      <c r="X883" s="2">
        <v>5048</v>
      </c>
      <c r="Y883" s="2">
        <v>5066990</v>
      </c>
      <c r="Z883" s="25">
        <v>0.39800000000000002</v>
      </c>
      <c r="AA883" s="12">
        <v>4271.5200000000004</v>
      </c>
      <c r="AB883" s="2">
        <v>5070224</v>
      </c>
      <c r="AC883" s="25">
        <v>0.38700000000000001</v>
      </c>
      <c r="AD883" s="12">
        <v>5799.39</v>
      </c>
      <c r="AE883" s="25">
        <v>4.7E-2</v>
      </c>
    </row>
    <row r="884" spans="1:31" x14ac:dyDescent="0.3">
      <c r="A884" t="s">
        <v>1807</v>
      </c>
      <c r="B884" s="2">
        <v>131</v>
      </c>
      <c r="C884" s="25">
        <v>1.4168288989833435E-2</v>
      </c>
      <c r="D884" s="2"/>
      <c r="E884" s="2">
        <v>299</v>
      </c>
      <c r="F884" s="25">
        <v>3.0575723489109315E-2</v>
      </c>
      <c r="G884" s="12"/>
      <c r="H884" s="2">
        <v>233</v>
      </c>
      <c r="I884" s="25">
        <v>2.5205538727823454E-2</v>
      </c>
      <c r="J884" s="12"/>
      <c r="K884" s="25">
        <v>0.77862595419847325</v>
      </c>
      <c r="L884" s="2">
        <v>707</v>
      </c>
      <c r="M884" s="25">
        <v>1.7411220016746293E-2</v>
      </c>
      <c r="N884" s="2">
        <v>109.69696969696901</v>
      </c>
      <c r="O884" s="2">
        <v>1122</v>
      </c>
      <c r="P884" s="25">
        <v>2.7001010733022093E-2</v>
      </c>
      <c r="Q884" s="12">
        <v>131.51515151515099</v>
      </c>
      <c r="R884" s="2">
        <v>663</v>
      </c>
      <c r="S884" s="25">
        <v>1.5205027061737455E-2</v>
      </c>
      <c r="T884" s="12">
        <v>97.575757575757578</v>
      </c>
      <c r="U884" s="25">
        <v>-6.2234794908062233E-2</v>
      </c>
      <c r="V884" s="2">
        <v>216888</v>
      </c>
      <c r="W884" s="25">
        <v>1.7999999999999999E-2</v>
      </c>
      <c r="X884" s="2">
        <v>2090</v>
      </c>
      <c r="Y884" s="2">
        <v>261992</v>
      </c>
      <c r="Z884" s="25">
        <v>2.1000000000000001E-2</v>
      </c>
      <c r="AA884" s="12">
        <v>2118.1799999999998</v>
      </c>
      <c r="AB884" s="2">
        <v>215299</v>
      </c>
      <c r="AC884" s="25">
        <v>1.6E-2</v>
      </c>
      <c r="AD884" s="12">
        <v>2465.4499999999998</v>
      </c>
      <c r="AE884" s="25">
        <v>-7.0000000000000001E-3</v>
      </c>
    </row>
    <row r="885" spans="1:31" x14ac:dyDescent="0.3">
      <c r="A885" t="s">
        <v>1808</v>
      </c>
      <c r="B885" s="2">
        <v>138</v>
      </c>
      <c r="C885" s="25">
        <v>1.4925373134328365E-2</v>
      </c>
      <c r="D885" s="2"/>
      <c r="E885" s="2">
        <v>172</v>
      </c>
      <c r="F885" s="25">
        <v>1.758871050209633E-2</v>
      </c>
      <c r="G885" s="12"/>
      <c r="H885" s="2">
        <v>72</v>
      </c>
      <c r="I885" s="25">
        <v>7.7888360017308528E-3</v>
      </c>
      <c r="J885" s="12"/>
      <c r="K885" s="25">
        <v>-0.47826086956521741</v>
      </c>
      <c r="L885" s="2">
        <v>643</v>
      </c>
      <c r="M885" s="25">
        <v>1.5835098261340688E-2</v>
      </c>
      <c r="N885" s="2">
        <v>110.30303030303</v>
      </c>
      <c r="O885" s="2">
        <v>768</v>
      </c>
      <c r="P885" s="25">
        <v>1.848197526110603E-2</v>
      </c>
      <c r="Q885" s="12">
        <v>97.575757575757606</v>
      </c>
      <c r="R885" s="2">
        <v>363</v>
      </c>
      <c r="S885" s="25">
        <v>8.324924318869829E-3</v>
      </c>
      <c r="T885" s="12">
        <v>72.727272727272734</v>
      </c>
      <c r="U885" s="25">
        <v>-0.43545878693623641</v>
      </c>
      <c r="V885" s="2">
        <v>189173</v>
      </c>
      <c r="W885" s="25">
        <v>1.4999999999999999E-2</v>
      </c>
      <c r="X885" s="2">
        <v>1952</v>
      </c>
      <c r="Y885" s="2">
        <v>211434</v>
      </c>
      <c r="Z885" s="25">
        <v>1.7000000000000001E-2</v>
      </c>
      <c r="AA885" s="12">
        <v>1850.3</v>
      </c>
      <c r="AB885" s="2">
        <v>154532</v>
      </c>
      <c r="AC885" s="25">
        <v>1.2E-2</v>
      </c>
      <c r="AD885" s="12">
        <v>2040</v>
      </c>
      <c r="AE885" s="25">
        <v>-0.183</v>
      </c>
    </row>
    <row r="886" spans="1:31" x14ac:dyDescent="0.3">
      <c r="A886" t="s">
        <v>1809</v>
      </c>
      <c r="B886" s="2">
        <v>135</v>
      </c>
      <c r="C886" s="25">
        <v>1.4600908500973389E-2</v>
      </c>
      <c r="D886" s="2"/>
      <c r="E886" s="2">
        <v>73</v>
      </c>
      <c r="F886" s="25">
        <v>7.4649759689129772E-3</v>
      </c>
      <c r="G886" s="12"/>
      <c r="H886" s="2">
        <v>90</v>
      </c>
      <c r="I886" s="25">
        <v>9.7360450021635649E-3</v>
      </c>
      <c r="J886" s="12"/>
      <c r="K886" s="25">
        <v>-0.33333333333333337</v>
      </c>
      <c r="L886" s="2">
        <v>655</v>
      </c>
      <c r="M886" s="25">
        <v>1.613062109047924E-2</v>
      </c>
      <c r="N886" s="2">
        <v>107.87878787878699</v>
      </c>
      <c r="O886" s="2">
        <v>618</v>
      </c>
      <c r="P886" s="25">
        <v>1.4872214467921259E-2</v>
      </c>
      <c r="Q886" s="12">
        <v>93.939393939393895</v>
      </c>
      <c r="R886" s="2">
        <v>446</v>
      </c>
      <c r="S886" s="25">
        <v>1.0228419411063205E-2</v>
      </c>
      <c r="T886" s="12">
        <v>98.181818181818187</v>
      </c>
      <c r="U886" s="25">
        <v>-0.31908396946564888</v>
      </c>
      <c r="V886" s="2">
        <v>160886</v>
      </c>
      <c r="W886" s="25">
        <v>1.2999999999999999E-2</v>
      </c>
      <c r="X886" s="2">
        <v>1622</v>
      </c>
      <c r="Y886" s="2">
        <v>175434</v>
      </c>
      <c r="Z886" s="25">
        <v>1.4E-2</v>
      </c>
      <c r="AA886" s="12">
        <v>1791.52</v>
      </c>
      <c r="AB886" s="2">
        <v>120380</v>
      </c>
      <c r="AC886" s="25">
        <v>8.9999999999999993E-3</v>
      </c>
      <c r="AD886" s="12">
        <v>1562.42</v>
      </c>
      <c r="AE886" s="25">
        <v>-0.252</v>
      </c>
    </row>
    <row r="887" spans="1:31" x14ac:dyDescent="0.3">
      <c r="A887" t="s">
        <v>1810</v>
      </c>
      <c r="B887" s="2">
        <v>174</v>
      </c>
      <c r="C887" s="25">
        <v>1.8818948734587931E-2</v>
      </c>
      <c r="D887" s="2"/>
      <c r="E887" s="2">
        <v>162</v>
      </c>
      <c r="F887" s="25">
        <v>1.6566111054300031E-2</v>
      </c>
      <c r="G887" s="12"/>
      <c r="H887" s="2">
        <v>145</v>
      </c>
      <c r="I887" s="25">
        <v>1.5685850281263521E-2</v>
      </c>
      <c r="J887" s="12"/>
      <c r="K887" s="25">
        <v>-0.16666666666666663</v>
      </c>
      <c r="L887" s="2">
        <v>919</v>
      </c>
      <c r="M887" s="25">
        <v>2.2632123331527362E-2</v>
      </c>
      <c r="N887" s="2">
        <v>144.84848484848399</v>
      </c>
      <c r="O887" s="2">
        <v>834</v>
      </c>
      <c r="P887" s="25">
        <v>2.0070270010107329E-2</v>
      </c>
      <c r="Q887" s="12">
        <v>126.666666666666</v>
      </c>
      <c r="R887" s="2">
        <v>626</v>
      </c>
      <c r="S887" s="25">
        <v>1.4356481056783782E-2</v>
      </c>
      <c r="T887" s="12">
        <v>121.21212121212122</v>
      </c>
      <c r="U887" s="25">
        <v>-0.3188248095756257</v>
      </c>
      <c r="V887" s="2">
        <v>178507</v>
      </c>
      <c r="W887" s="25">
        <v>1.4E-2</v>
      </c>
      <c r="X887" s="2">
        <v>1555</v>
      </c>
      <c r="Y887" s="2">
        <v>193655</v>
      </c>
      <c r="Z887" s="25">
        <v>1.4999999999999999E-2</v>
      </c>
      <c r="AA887" s="12">
        <v>1738.18</v>
      </c>
      <c r="AB887" s="2">
        <v>145227</v>
      </c>
      <c r="AC887" s="25">
        <v>1.0999999999999999E-2</v>
      </c>
      <c r="AD887" s="12">
        <v>1815.76</v>
      </c>
      <c r="AE887" s="25">
        <v>-0.186</v>
      </c>
    </row>
    <row r="888" spans="1:31" x14ac:dyDescent="0.3">
      <c r="A888" t="s">
        <v>1811</v>
      </c>
      <c r="B888" s="2">
        <v>280</v>
      </c>
      <c r="C888" s="25">
        <v>3.0283365779796668E-2</v>
      </c>
      <c r="D888" s="2"/>
      <c r="E888" s="2">
        <v>130</v>
      </c>
      <c r="F888" s="25">
        <v>1.3293792821351876E-2</v>
      </c>
      <c r="G888" s="12"/>
      <c r="H888" s="2">
        <v>98</v>
      </c>
      <c r="I888" s="25">
        <v>1.0601471224578106E-2</v>
      </c>
      <c r="J888" s="12"/>
      <c r="K888" s="25">
        <v>-0.65</v>
      </c>
      <c r="L888" s="2">
        <v>744</v>
      </c>
      <c r="M888" s="25">
        <v>1.8322415406590159E-2</v>
      </c>
      <c r="N888" s="2">
        <v>132.12121212121201</v>
      </c>
      <c r="O888" s="2">
        <v>558</v>
      </c>
      <c r="P888" s="25">
        <v>1.3428310150647351E-2</v>
      </c>
      <c r="Q888" s="12">
        <v>89.090909090909093</v>
      </c>
      <c r="R888" s="2">
        <v>527</v>
      </c>
      <c r="S888" s="25">
        <v>1.2086047151637464E-2</v>
      </c>
      <c r="T888" s="12">
        <v>115.15151515151516</v>
      </c>
      <c r="U888" s="25">
        <v>-0.29166666666666669</v>
      </c>
      <c r="V888" s="2">
        <v>171420</v>
      </c>
      <c r="W888" s="25">
        <v>1.4E-2</v>
      </c>
      <c r="X888" s="2">
        <v>1801</v>
      </c>
      <c r="Y888" s="2">
        <v>176440</v>
      </c>
      <c r="Z888" s="25">
        <v>1.4E-2</v>
      </c>
      <c r="AA888" s="12">
        <v>1646.06</v>
      </c>
      <c r="AB888" s="2">
        <v>134811</v>
      </c>
      <c r="AC888" s="25">
        <v>0.01</v>
      </c>
      <c r="AD888" s="12">
        <v>1673.33</v>
      </c>
      <c r="AE888" s="25">
        <v>-0.214</v>
      </c>
    </row>
    <row r="889" spans="1:31" x14ac:dyDescent="0.3">
      <c r="A889" t="s">
        <v>1812</v>
      </c>
      <c r="B889" s="2">
        <v>143</v>
      </c>
      <c r="C889" s="25">
        <v>1.5466147523253298E-2</v>
      </c>
      <c r="D889" s="2"/>
      <c r="E889" s="2">
        <v>185</v>
      </c>
      <c r="F889" s="25">
        <v>1.8918089784231516E-2</v>
      </c>
      <c r="G889" s="12"/>
      <c r="H889" s="2">
        <v>141</v>
      </c>
      <c r="I889" s="25">
        <v>1.5253137170056252E-2</v>
      </c>
      <c r="J889" s="12"/>
      <c r="K889" s="25">
        <v>-1.3986013986013957E-2</v>
      </c>
      <c r="L889" s="2">
        <v>724</v>
      </c>
      <c r="M889" s="25">
        <v>1.7829877358025908E-2</v>
      </c>
      <c r="N889" s="2">
        <v>153.939393939393</v>
      </c>
      <c r="O889" s="2">
        <v>668</v>
      </c>
      <c r="P889" s="25">
        <v>1.6075468065649516E-2</v>
      </c>
      <c r="Q889" s="12">
        <v>107.272727272727</v>
      </c>
      <c r="R889" s="2">
        <v>424</v>
      </c>
      <c r="S889" s="25">
        <v>9.7238785432529132E-3</v>
      </c>
      <c r="T889" s="12">
        <v>88.484848484848484</v>
      </c>
      <c r="U889" s="25">
        <v>-0.4143646408839779</v>
      </c>
      <c r="V889" s="2">
        <v>181520</v>
      </c>
      <c r="W889" s="25">
        <v>1.4999999999999999E-2</v>
      </c>
      <c r="X889" s="2">
        <v>1794</v>
      </c>
      <c r="Y889" s="2">
        <v>186725</v>
      </c>
      <c r="Z889" s="25">
        <v>1.4999999999999999E-2</v>
      </c>
      <c r="AA889" s="12">
        <v>1680.61</v>
      </c>
      <c r="AB889" s="2">
        <v>149463</v>
      </c>
      <c r="AC889" s="25">
        <v>1.0999999999999999E-2</v>
      </c>
      <c r="AD889" s="12">
        <v>1674.55</v>
      </c>
      <c r="AE889" s="25">
        <v>-0.17699999999999999</v>
      </c>
    </row>
    <row r="890" spans="1:31" x14ac:dyDescent="0.3">
      <c r="A890" t="s">
        <v>1813</v>
      </c>
      <c r="B890" s="2">
        <v>182</v>
      </c>
      <c r="C890" s="25">
        <v>1.9684187756867835E-2</v>
      </c>
      <c r="D890" s="2"/>
      <c r="E890" s="2">
        <v>211</v>
      </c>
      <c r="F890" s="25">
        <v>2.1576848348501893E-2</v>
      </c>
      <c r="G890" s="12"/>
      <c r="H890" s="2">
        <v>124</v>
      </c>
      <c r="I890" s="25">
        <v>1.3414106447425357E-2</v>
      </c>
      <c r="J890" s="12"/>
      <c r="K890" s="25">
        <v>-0.31868131868131866</v>
      </c>
      <c r="L890" s="2">
        <v>719</v>
      </c>
      <c r="M890" s="25">
        <v>1.7706742845884846E-2</v>
      </c>
      <c r="N890" s="2">
        <v>115.151515151515</v>
      </c>
      <c r="O890" s="2">
        <v>633</v>
      </c>
      <c r="P890" s="25">
        <v>1.5233190547239737E-2</v>
      </c>
      <c r="Q890" s="12">
        <v>76.363636363636303</v>
      </c>
      <c r="R890" s="2">
        <v>432</v>
      </c>
      <c r="S890" s="25">
        <v>9.9073479497293823E-3</v>
      </c>
      <c r="T890" s="12">
        <v>87.27272727272728</v>
      </c>
      <c r="U890" s="25">
        <v>-0.3991655076495132</v>
      </c>
      <c r="V890" s="2">
        <v>177985</v>
      </c>
      <c r="W890" s="25">
        <v>1.4E-2</v>
      </c>
      <c r="X890" s="2">
        <v>1893</v>
      </c>
      <c r="Y890" s="2">
        <v>178948</v>
      </c>
      <c r="Z890" s="25">
        <v>1.4E-2</v>
      </c>
      <c r="AA890" s="12">
        <v>1470.3</v>
      </c>
      <c r="AB890" s="2">
        <v>138441</v>
      </c>
      <c r="AC890" s="25">
        <v>1.0999999999999999E-2</v>
      </c>
      <c r="AD890" s="12">
        <v>1956.97</v>
      </c>
      <c r="AE890" s="25">
        <v>-0.222</v>
      </c>
    </row>
    <row r="891" spans="1:31" x14ac:dyDescent="0.3">
      <c r="A891" t="s">
        <v>1814</v>
      </c>
      <c r="B891" s="2">
        <v>185</v>
      </c>
      <c r="C891" s="25">
        <v>2.00086523902228E-2</v>
      </c>
      <c r="D891" s="2"/>
      <c r="E891" s="2">
        <v>109</v>
      </c>
      <c r="F891" s="25">
        <v>1.114633398097965E-2</v>
      </c>
      <c r="G891" s="12"/>
      <c r="H891" s="2">
        <v>248</v>
      </c>
      <c r="I891" s="25">
        <v>2.6828212894850715E-2</v>
      </c>
      <c r="J891" s="12"/>
      <c r="K891" s="25">
        <v>0.34054054054054061</v>
      </c>
      <c r="L891" s="2">
        <v>642</v>
      </c>
      <c r="M891" s="25">
        <v>1.5810471358912476E-2</v>
      </c>
      <c r="N891" s="2">
        <v>98.787878787878796</v>
      </c>
      <c r="O891" s="2">
        <v>761</v>
      </c>
      <c r="P891" s="25">
        <v>1.8313519757424075E-2</v>
      </c>
      <c r="Q891" s="12">
        <v>127.272727272727</v>
      </c>
      <c r="R891" s="2">
        <v>721</v>
      </c>
      <c r="S891" s="25">
        <v>1.6535180258691863E-2</v>
      </c>
      <c r="T891" s="12">
        <v>160.60606060606062</v>
      </c>
      <c r="U891" s="25">
        <v>0.12305295950155763</v>
      </c>
      <c r="V891" s="2">
        <v>185124</v>
      </c>
      <c r="W891" s="25">
        <v>1.4999999999999999E-2</v>
      </c>
      <c r="X891" s="2">
        <v>1759</v>
      </c>
      <c r="Y891" s="2">
        <v>182732</v>
      </c>
      <c r="Z891" s="25">
        <v>1.4E-2</v>
      </c>
      <c r="AA891" s="12">
        <v>1817.58</v>
      </c>
      <c r="AB891" s="2">
        <v>155952</v>
      </c>
      <c r="AC891" s="25">
        <v>1.2E-2</v>
      </c>
      <c r="AD891" s="12">
        <v>1783.64</v>
      </c>
      <c r="AE891" s="25">
        <v>-0.158</v>
      </c>
    </row>
    <row r="892" spans="1:31" x14ac:dyDescent="0.3">
      <c r="A892" t="s">
        <v>1815</v>
      </c>
      <c r="B892" s="2">
        <v>98</v>
      </c>
      <c r="C892" s="25">
        <v>1.0599178022928838E-2</v>
      </c>
      <c r="D892" s="2"/>
      <c r="E892" s="2">
        <v>207</v>
      </c>
      <c r="F892" s="25">
        <v>2.1167808569383374E-2</v>
      </c>
      <c r="G892" s="12"/>
      <c r="H892" s="2">
        <v>88</v>
      </c>
      <c r="I892" s="25">
        <v>9.5196884465599315E-3</v>
      </c>
      <c r="J892" s="12"/>
      <c r="K892" s="25">
        <v>-0.10204081632653061</v>
      </c>
      <c r="L892" s="2">
        <v>711</v>
      </c>
      <c r="M892" s="25">
        <v>1.7509727626459144E-2</v>
      </c>
      <c r="N892" s="2">
        <v>132.72727272727201</v>
      </c>
      <c r="O892" s="2">
        <v>645</v>
      </c>
      <c r="P892" s="25">
        <v>1.5521971410694517E-2</v>
      </c>
      <c r="Q892" s="12">
        <v>89.090909090909093</v>
      </c>
      <c r="R892" s="2">
        <v>546</v>
      </c>
      <c r="S892" s="25">
        <v>1.2521786992019081E-2</v>
      </c>
      <c r="T892" s="12">
        <v>120.60606060606061</v>
      </c>
      <c r="U892" s="25">
        <v>-0.2320675105485232</v>
      </c>
      <c r="V892" s="2">
        <v>168707</v>
      </c>
      <c r="W892" s="25">
        <v>1.4E-2</v>
      </c>
      <c r="X892" s="2">
        <v>1664</v>
      </c>
      <c r="Y892" s="2">
        <v>170002</v>
      </c>
      <c r="Z892" s="25">
        <v>1.2999999999999999E-2</v>
      </c>
      <c r="AA892" s="12">
        <v>1722.42</v>
      </c>
      <c r="AB892" s="2">
        <v>140200</v>
      </c>
      <c r="AC892" s="25">
        <v>1.0999999999999999E-2</v>
      </c>
      <c r="AD892" s="12">
        <v>1813.94</v>
      </c>
      <c r="AE892" s="25">
        <v>-0.16900000000000001</v>
      </c>
    </row>
    <row r="893" spans="1:31" x14ac:dyDescent="0.3">
      <c r="A893" t="s">
        <v>1816</v>
      </c>
      <c r="B893" s="2">
        <v>211</v>
      </c>
      <c r="C893" s="25">
        <v>2.2820679212632491E-2</v>
      </c>
      <c r="D893" s="2"/>
      <c r="E893" s="2">
        <v>191</v>
      </c>
      <c r="F893" s="25">
        <v>1.9531649452909288E-2</v>
      </c>
      <c r="G893" s="12"/>
      <c r="H893" s="2">
        <v>324</v>
      </c>
      <c r="I893" s="25">
        <v>3.5049762007788837E-2</v>
      </c>
      <c r="J893" s="12"/>
      <c r="K893" s="25">
        <v>0.53554502369668255</v>
      </c>
      <c r="L893" s="2">
        <v>1120</v>
      </c>
      <c r="M893" s="25">
        <v>2.7582130719598089E-2</v>
      </c>
      <c r="N893" s="2">
        <v>147.272727272727</v>
      </c>
      <c r="O893" s="2">
        <v>1053</v>
      </c>
      <c r="P893" s="25">
        <v>2.5340520768157095E-2</v>
      </c>
      <c r="Q893" s="12">
        <v>133.333333333333</v>
      </c>
      <c r="R893" s="2">
        <v>934</v>
      </c>
      <c r="S893" s="25">
        <v>2.1420053206127877E-2</v>
      </c>
      <c r="T893" s="12">
        <v>138.78787878787878</v>
      </c>
      <c r="U893" s="25">
        <v>-0.16607142857142856</v>
      </c>
      <c r="V893" s="2">
        <v>351169</v>
      </c>
      <c r="W893" s="25">
        <v>2.8000000000000001E-2</v>
      </c>
      <c r="X893" s="2">
        <v>2313</v>
      </c>
      <c r="Y893" s="2">
        <v>345514</v>
      </c>
      <c r="Z893" s="25">
        <v>2.7E-2</v>
      </c>
      <c r="AA893" s="12">
        <v>2213.94</v>
      </c>
      <c r="AB893" s="2">
        <v>298933</v>
      </c>
      <c r="AC893" s="25">
        <v>2.3E-2</v>
      </c>
      <c r="AD893" s="12">
        <v>2274.5500000000002</v>
      </c>
      <c r="AE893" s="25">
        <v>-0.14899999999999999</v>
      </c>
    </row>
    <row r="894" spans="1:31" x14ac:dyDescent="0.3">
      <c r="A894" t="s">
        <v>1817</v>
      </c>
      <c r="B894" s="2">
        <v>378</v>
      </c>
      <c r="C894" s="25">
        <v>4.0882543802725504E-2</v>
      </c>
      <c r="D894" s="2"/>
      <c r="E894" s="2">
        <v>285</v>
      </c>
      <c r="F894" s="25">
        <v>2.914408426219452E-2</v>
      </c>
      <c r="G894" s="12"/>
      <c r="H894" s="2">
        <v>384</v>
      </c>
      <c r="I894" s="25">
        <v>4.1540458675897882E-2</v>
      </c>
      <c r="J894" s="12"/>
      <c r="K894" s="25">
        <v>1.5873015873015817E-2</v>
      </c>
      <c r="L894" s="2">
        <v>1946</v>
      </c>
      <c r="M894" s="25">
        <v>4.7923952125301678E-2</v>
      </c>
      <c r="N894" s="2">
        <v>181.81818181818099</v>
      </c>
      <c r="O894" s="2">
        <v>1333</v>
      </c>
      <c r="P894" s="25">
        <v>3.207874091543534E-2</v>
      </c>
      <c r="Q894" s="12">
        <v>110.90909090909</v>
      </c>
      <c r="R894" s="2">
        <v>1855</v>
      </c>
      <c r="S894" s="25">
        <v>4.2541968626731493E-2</v>
      </c>
      <c r="T894" s="12">
        <v>197.57575757575759</v>
      </c>
      <c r="U894" s="25">
        <v>-4.6762589928057555E-2</v>
      </c>
      <c r="V894" s="2">
        <v>478269</v>
      </c>
      <c r="W894" s="25">
        <v>3.9E-2</v>
      </c>
      <c r="X894" s="2">
        <v>2739</v>
      </c>
      <c r="Y894" s="2">
        <v>472331</v>
      </c>
      <c r="Z894" s="25">
        <v>3.6999999999999998E-2</v>
      </c>
      <c r="AA894" s="12">
        <v>2560</v>
      </c>
      <c r="AB894" s="2">
        <v>419518</v>
      </c>
      <c r="AC894" s="25">
        <v>3.2000000000000001E-2</v>
      </c>
      <c r="AD894" s="12">
        <v>3154.55</v>
      </c>
      <c r="AE894" s="25">
        <v>-0.123</v>
      </c>
    </row>
    <row r="895" spans="1:31" x14ac:dyDescent="0.3">
      <c r="A895" t="s">
        <v>1818</v>
      </c>
      <c r="B895" s="2">
        <v>391</v>
      </c>
      <c r="C895" s="25">
        <v>4.228855721393035E-2</v>
      </c>
      <c r="D895" s="2"/>
      <c r="E895" s="2">
        <v>462</v>
      </c>
      <c r="F895" s="25">
        <v>4.7244094488188962E-2</v>
      </c>
      <c r="G895" s="12"/>
      <c r="H895" s="2">
        <v>360</v>
      </c>
      <c r="I895" s="25">
        <v>3.894418000865426E-2</v>
      </c>
      <c r="J895" s="12"/>
      <c r="K895" s="25">
        <v>-7.9283887468030723E-2</v>
      </c>
      <c r="L895" s="2">
        <v>1807</v>
      </c>
      <c r="M895" s="25">
        <v>4.4500812687780132E-2</v>
      </c>
      <c r="N895" s="2">
        <v>165.45454545454501</v>
      </c>
      <c r="O895" s="2">
        <v>2130</v>
      </c>
      <c r="P895" s="25">
        <v>5.1258603263223755E-2</v>
      </c>
      <c r="Q895" s="12">
        <v>172.12121212121201</v>
      </c>
      <c r="R895" s="2">
        <v>1920</v>
      </c>
      <c r="S895" s="25">
        <v>4.403265755435281E-2</v>
      </c>
      <c r="T895" s="12">
        <v>177.57575757575759</v>
      </c>
      <c r="U895" s="25">
        <v>6.2534587714443826E-2</v>
      </c>
      <c r="V895" s="2">
        <v>669777</v>
      </c>
      <c r="W895" s="25">
        <v>5.3999999999999999E-2</v>
      </c>
      <c r="X895" s="2">
        <v>2876</v>
      </c>
      <c r="Y895" s="2">
        <v>657826</v>
      </c>
      <c r="Z895" s="25">
        <v>5.1999999999999998E-2</v>
      </c>
      <c r="AA895" s="12">
        <v>2961.21</v>
      </c>
      <c r="AB895" s="2">
        <v>627473</v>
      </c>
      <c r="AC895" s="25">
        <v>4.8000000000000001E-2</v>
      </c>
      <c r="AD895" s="12">
        <v>3192.12</v>
      </c>
      <c r="AE895" s="25">
        <v>-6.3E-2</v>
      </c>
    </row>
    <row r="896" spans="1:31" x14ac:dyDescent="0.3">
      <c r="A896" t="s">
        <v>1819</v>
      </c>
      <c r="B896" s="2">
        <v>364</v>
      </c>
      <c r="C896" s="25">
        <v>3.9368375513735655E-2</v>
      </c>
      <c r="D896" s="2"/>
      <c r="E896" s="2">
        <v>295</v>
      </c>
      <c r="F896" s="25">
        <v>3.0166683709990795E-2</v>
      </c>
      <c r="G896" s="12"/>
      <c r="H896" s="2">
        <v>326</v>
      </c>
      <c r="I896" s="25">
        <v>3.5266118563392471E-2</v>
      </c>
      <c r="J896" s="12"/>
      <c r="K896" s="25">
        <v>-0.10439560439560436</v>
      </c>
      <c r="L896" s="2">
        <v>1433</v>
      </c>
      <c r="M896" s="25">
        <v>3.5290351179628629E-2</v>
      </c>
      <c r="N896" s="2">
        <v>152.72727272727201</v>
      </c>
      <c r="O896" s="2">
        <v>1321</v>
      </c>
      <c r="P896" s="25">
        <v>3.1789960051980558E-2</v>
      </c>
      <c r="Q896" s="12">
        <v>137.575757575757</v>
      </c>
      <c r="R896" s="2">
        <v>1911</v>
      </c>
      <c r="S896" s="25">
        <v>4.3826254472066783E-2</v>
      </c>
      <c r="T896" s="12">
        <v>232.72727272727275</v>
      </c>
      <c r="U896" s="25">
        <v>0.33356594556873692</v>
      </c>
      <c r="V896" s="2">
        <v>520814</v>
      </c>
      <c r="W896" s="25">
        <v>4.2000000000000003E-2</v>
      </c>
      <c r="X896" s="2">
        <v>2710</v>
      </c>
      <c r="Y896" s="2">
        <v>517222</v>
      </c>
      <c r="Z896" s="25">
        <v>4.1000000000000002E-2</v>
      </c>
      <c r="AA896" s="12">
        <v>2844.85</v>
      </c>
      <c r="AB896" s="2">
        <v>540673</v>
      </c>
      <c r="AC896" s="25">
        <v>4.1000000000000002E-2</v>
      </c>
      <c r="AD896" s="12">
        <v>3303.64</v>
      </c>
      <c r="AE896" s="25">
        <v>3.7999999999999999E-2</v>
      </c>
    </row>
    <row r="897" spans="1:31" x14ac:dyDescent="0.3">
      <c r="A897" t="s">
        <v>1820</v>
      </c>
      <c r="B897" s="2">
        <v>165</v>
      </c>
      <c r="C897" s="25">
        <v>1.7845554834523037E-2</v>
      </c>
      <c r="D897" s="2"/>
      <c r="E897" s="2">
        <v>200</v>
      </c>
      <c r="F897" s="25">
        <v>2.0451988955925964E-2</v>
      </c>
      <c r="G897" s="12"/>
      <c r="H897" s="2">
        <v>204</v>
      </c>
      <c r="I897" s="25">
        <v>2.2068368671570748E-2</v>
      </c>
      <c r="J897" s="12"/>
      <c r="K897" s="25">
        <v>0.23636363636363633</v>
      </c>
      <c r="L897" s="2">
        <v>894</v>
      </c>
      <c r="M897" s="25">
        <v>2.2016450770822045E-2</v>
      </c>
      <c r="N897" s="2">
        <v>104.24242424242399</v>
      </c>
      <c r="O897" s="2">
        <v>903</v>
      </c>
      <c r="P897" s="25">
        <v>2.1730759974972324E-2</v>
      </c>
      <c r="Q897" s="12">
        <v>110.90909090909</v>
      </c>
      <c r="R897" s="2">
        <v>953</v>
      </c>
      <c r="S897" s="25">
        <v>2.1855793046509496E-2</v>
      </c>
      <c r="T897" s="12">
        <v>149.09090909090909</v>
      </c>
      <c r="U897" s="25">
        <v>6.5995525727069348E-2</v>
      </c>
      <c r="V897" s="2">
        <v>347880</v>
      </c>
      <c r="W897" s="25">
        <v>2.8000000000000001E-2</v>
      </c>
      <c r="X897" s="2">
        <v>2208</v>
      </c>
      <c r="Y897" s="2">
        <v>353225</v>
      </c>
      <c r="Z897" s="25">
        <v>2.8000000000000001E-2</v>
      </c>
      <c r="AA897" s="12">
        <v>2696.36</v>
      </c>
      <c r="AB897" s="2">
        <v>406789</v>
      </c>
      <c r="AC897" s="25">
        <v>3.1E-2</v>
      </c>
      <c r="AD897" s="12">
        <v>2966.67</v>
      </c>
      <c r="AE897" s="25">
        <v>0.16900000000000001</v>
      </c>
    </row>
    <row r="898" spans="1:31" x14ac:dyDescent="0.3">
      <c r="A898" t="s">
        <v>1821</v>
      </c>
      <c r="B898" s="2">
        <v>140</v>
      </c>
      <c r="C898" s="25">
        <v>1.5141682889898346E-2</v>
      </c>
      <c r="D898" s="2"/>
      <c r="E898" s="2">
        <v>251</v>
      </c>
      <c r="F898" s="25">
        <v>2.5667246139687065E-2</v>
      </c>
      <c r="G898" s="12"/>
      <c r="H898" s="2">
        <v>290</v>
      </c>
      <c r="I898" s="25">
        <v>3.1371700562527041E-2</v>
      </c>
      <c r="J898" s="12"/>
      <c r="K898" s="25">
        <v>1.0714285714285716</v>
      </c>
      <c r="L898" s="2">
        <v>686</v>
      </c>
      <c r="M898" s="25">
        <v>1.6894055065753831E-2</v>
      </c>
      <c r="N898" s="2">
        <v>100</v>
      </c>
      <c r="O898" s="2">
        <v>663</v>
      </c>
      <c r="P898" s="25">
        <v>1.5955142705876689E-2</v>
      </c>
      <c r="Q898" s="12">
        <v>91.515151515151501</v>
      </c>
      <c r="R898" s="2">
        <v>1497</v>
      </c>
      <c r="S898" s="25">
        <v>3.433171268690946E-2</v>
      </c>
      <c r="T898" s="12">
        <v>165.45454545454547</v>
      </c>
      <c r="U898" s="25">
        <v>1.1822157434402332</v>
      </c>
      <c r="V898" s="2">
        <v>407106</v>
      </c>
      <c r="W898" s="25">
        <v>3.3000000000000002E-2</v>
      </c>
      <c r="X898" s="2">
        <v>2364</v>
      </c>
      <c r="Y898" s="2">
        <v>444326</v>
      </c>
      <c r="Z898" s="25">
        <v>3.5000000000000003E-2</v>
      </c>
      <c r="AA898" s="12">
        <v>2751.52</v>
      </c>
      <c r="AB898" s="2">
        <v>563596</v>
      </c>
      <c r="AC898" s="25">
        <v>4.2999999999999997E-2</v>
      </c>
      <c r="AD898" s="12">
        <v>3342.42</v>
      </c>
      <c r="AE898" s="25">
        <v>0.38400000000000001</v>
      </c>
    </row>
    <row r="899" spans="1:31" x14ac:dyDescent="0.3">
      <c r="A899" t="s">
        <v>1822</v>
      </c>
      <c r="B899" s="2">
        <v>114</v>
      </c>
      <c r="C899" s="25">
        <v>1.2329656067488644E-2</v>
      </c>
      <c r="D899" s="2"/>
      <c r="E899" s="2">
        <v>193</v>
      </c>
      <c r="F899" s="25">
        <v>1.9736169342468555E-2</v>
      </c>
      <c r="G899" s="12"/>
      <c r="H899" s="2">
        <v>185</v>
      </c>
      <c r="I899" s="25">
        <v>2.0012981393336217E-2</v>
      </c>
      <c r="J899" s="12"/>
      <c r="K899" s="25">
        <v>0.62280701754385959</v>
      </c>
      <c r="L899" s="2">
        <v>293</v>
      </c>
      <c r="M899" s="25">
        <v>7.2156824114662857E-3</v>
      </c>
      <c r="N899" s="2">
        <v>47.272727272727202</v>
      </c>
      <c r="O899" s="2">
        <v>577</v>
      </c>
      <c r="P899" s="25">
        <v>1.3885546517784089E-2</v>
      </c>
      <c r="Q899" s="12">
        <v>86.6666666666666</v>
      </c>
      <c r="R899" s="2">
        <v>866</v>
      </c>
      <c r="S899" s="25">
        <v>1.9860563251077882E-2</v>
      </c>
      <c r="T899" s="12">
        <v>132.72727272727275</v>
      </c>
      <c r="U899" s="25">
        <v>1.9556313993174061</v>
      </c>
      <c r="V899" s="2">
        <v>435793</v>
      </c>
      <c r="W899" s="25">
        <v>3.5000000000000003E-2</v>
      </c>
      <c r="X899" s="2">
        <v>2528</v>
      </c>
      <c r="Y899" s="2">
        <v>539184</v>
      </c>
      <c r="Z899" s="25">
        <v>4.2000000000000003E-2</v>
      </c>
      <c r="AA899" s="12">
        <v>2876.97</v>
      </c>
      <c r="AB899" s="2">
        <v>858937</v>
      </c>
      <c r="AC899" s="25">
        <v>6.6000000000000003E-2</v>
      </c>
      <c r="AD899" s="12">
        <v>4212.12</v>
      </c>
      <c r="AE899" s="25">
        <v>0.97099999999999997</v>
      </c>
    </row>
    <row r="900" spans="1:31" x14ac:dyDescent="0.3">
      <c r="A900" t="s">
        <v>1825</v>
      </c>
      <c r="B900" s="2">
        <v>1746</v>
      </c>
      <c r="C900" s="25">
        <v>0.18883841661258924</v>
      </c>
      <c r="D900" s="2"/>
      <c r="E900" s="2">
        <v>1815</v>
      </c>
      <c r="F900" s="25">
        <v>0.18560179977502805</v>
      </c>
      <c r="G900" s="12"/>
      <c r="H900" s="2">
        <v>1861</v>
      </c>
      <c r="I900" s="25">
        <v>0.20131977498918216</v>
      </c>
      <c r="J900" s="12"/>
      <c r="K900" s="25">
        <v>6.5864833906071008E-2</v>
      </c>
      <c r="L900" s="2">
        <v>6847</v>
      </c>
      <c r="M900" s="25">
        <v>0.16862040092597153</v>
      </c>
      <c r="N900" s="2">
        <v>201.81818181818099</v>
      </c>
      <c r="O900" s="2">
        <v>7401</v>
      </c>
      <c r="P900" s="25">
        <v>0.17810559753573663</v>
      </c>
      <c r="Q900" s="12">
        <v>199.39393939393901</v>
      </c>
      <c r="R900" s="2">
        <v>9175</v>
      </c>
      <c r="S900" s="25">
        <v>0.2104164755527016</v>
      </c>
      <c r="T900" s="12">
        <v>208.4848484848485</v>
      </c>
      <c r="U900" s="25">
        <v>0.34000292098729373</v>
      </c>
      <c r="V900" s="2">
        <v>2370426</v>
      </c>
      <c r="W900" s="25">
        <v>0.191</v>
      </c>
      <c r="X900" s="2">
        <v>7998</v>
      </c>
      <c r="Y900" s="2">
        <v>2743356</v>
      </c>
      <c r="Z900" s="25">
        <v>0.216</v>
      </c>
      <c r="AA900" s="12">
        <v>6174.55</v>
      </c>
      <c r="AB900" s="2">
        <v>3198850</v>
      </c>
      <c r="AC900" s="25">
        <v>0.24399999999999999</v>
      </c>
      <c r="AD900" s="12">
        <v>5861.21</v>
      </c>
      <c r="AE900" s="25">
        <v>0.34899999999999998</v>
      </c>
    </row>
    <row r="901" spans="1:31" x14ac:dyDescent="0.3">
      <c r="A901" t="s">
        <v>1807</v>
      </c>
      <c r="B901" s="2">
        <v>150</v>
      </c>
      <c r="C901" s="25">
        <v>1.6223231667748216E-2</v>
      </c>
      <c r="D901" s="2"/>
      <c r="E901" s="2">
        <v>132</v>
      </c>
      <c r="F901" s="25">
        <v>1.349831271091113E-2</v>
      </c>
      <c r="G901" s="12"/>
      <c r="H901" s="2">
        <v>90</v>
      </c>
      <c r="I901" s="25">
        <v>9.7360450021635649E-3</v>
      </c>
      <c r="J901" s="12"/>
      <c r="K901" s="25">
        <v>-0.4</v>
      </c>
      <c r="L901" s="2">
        <v>449</v>
      </c>
      <c r="M901" s="25">
        <v>1.1057479190267448E-2</v>
      </c>
      <c r="N901" s="2">
        <v>68.484848484848399</v>
      </c>
      <c r="O901" s="2">
        <v>437</v>
      </c>
      <c r="P901" s="25">
        <v>1.0516436444144968E-2</v>
      </c>
      <c r="Q901" s="12">
        <v>86.060606060606005</v>
      </c>
      <c r="R901" s="2">
        <v>601</v>
      </c>
      <c r="S901" s="25">
        <v>1.3783139161544812E-2</v>
      </c>
      <c r="T901" s="12">
        <v>110.30303030303031</v>
      </c>
      <c r="U901" s="25">
        <v>0.33853006681514475</v>
      </c>
      <c r="V901" s="2">
        <v>151542</v>
      </c>
      <c r="W901" s="25">
        <v>1.2E-2</v>
      </c>
      <c r="X901" s="2">
        <v>1814</v>
      </c>
      <c r="Y901" s="2">
        <v>159713</v>
      </c>
      <c r="Z901" s="25">
        <v>1.2999999999999999E-2</v>
      </c>
      <c r="AA901" s="12">
        <v>1592.12</v>
      </c>
      <c r="AB901" s="2">
        <v>172556</v>
      </c>
      <c r="AC901" s="25">
        <v>1.2999999999999999E-2</v>
      </c>
      <c r="AD901" s="12">
        <v>2201.8200000000002</v>
      </c>
      <c r="AE901" s="25">
        <v>0.13900000000000001</v>
      </c>
    </row>
    <row r="902" spans="1:31" x14ac:dyDescent="0.3">
      <c r="A902" t="s">
        <v>1808</v>
      </c>
      <c r="B902" s="2">
        <v>211</v>
      </c>
      <c r="C902" s="25">
        <v>2.2820679212632491E-2</v>
      </c>
      <c r="D902" s="2"/>
      <c r="E902" s="2">
        <v>186</v>
      </c>
      <c r="F902" s="25">
        <v>1.9020349729011139E-2</v>
      </c>
      <c r="G902" s="12"/>
      <c r="H902" s="2">
        <v>49</v>
      </c>
      <c r="I902" s="25">
        <v>5.3007356122890528E-3</v>
      </c>
      <c r="J902" s="12"/>
      <c r="K902" s="25">
        <v>-0.76777251184834117</v>
      </c>
      <c r="L902" s="2">
        <v>846</v>
      </c>
      <c r="M902" s="25">
        <v>2.0834359454267842E-2</v>
      </c>
      <c r="N902" s="2">
        <v>108.484848484848</v>
      </c>
      <c r="O902" s="2">
        <v>796</v>
      </c>
      <c r="P902" s="25">
        <v>1.9155797275833854E-2</v>
      </c>
      <c r="Q902" s="12">
        <v>93.939393939393895</v>
      </c>
      <c r="R902" s="2">
        <v>627</v>
      </c>
      <c r="S902" s="25">
        <v>1.437941473259334E-2</v>
      </c>
      <c r="T902" s="12">
        <v>102.42424242424244</v>
      </c>
      <c r="U902" s="25">
        <v>-0.25886524822695034</v>
      </c>
      <c r="V902" s="2">
        <v>247102</v>
      </c>
      <c r="W902" s="25">
        <v>0.02</v>
      </c>
      <c r="X902" s="2">
        <v>2205</v>
      </c>
      <c r="Y902" s="2">
        <v>241879</v>
      </c>
      <c r="Z902" s="25">
        <v>1.9E-2</v>
      </c>
      <c r="AA902" s="12">
        <v>1803.64</v>
      </c>
      <c r="AB902" s="2">
        <v>231833</v>
      </c>
      <c r="AC902" s="25">
        <v>1.7999999999999999E-2</v>
      </c>
      <c r="AD902" s="12">
        <v>1871.52</v>
      </c>
      <c r="AE902" s="25">
        <v>-6.2E-2</v>
      </c>
    </row>
    <row r="903" spans="1:31" x14ac:dyDescent="0.3">
      <c r="A903" t="s">
        <v>1809</v>
      </c>
      <c r="B903" s="2">
        <v>182</v>
      </c>
      <c r="C903" s="25">
        <v>1.9684187756867835E-2</v>
      </c>
      <c r="D903" s="2"/>
      <c r="E903" s="2">
        <v>109</v>
      </c>
      <c r="F903" s="25">
        <v>1.114633398097965E-2</v>
      </c>
      <c r="G903" s="12"/>
      <c r="H903" s="2">
        <v>207</v>
      </c>
      <c r="I903" s="25">
        <v>2.2392903504976202E-2</v>
      </c>
      <c r="J903" s="12"/>
      <c r="K903" s="25">
        <v>0.13736263736263732</v>
      </c>
      <c r="L903" s="2">
        <v>738</v>
      </c>
      <c r="M903" s="25">
        <v>1.8174653992020885E-2</v>
      </c>
      <c r="N903" s="2">
        <v>96.363636363636402</v>
      </c>
      <c r="O903" s="2">
        <v>646</v>
      </c>
      <c r="P903" s="25">
        <v>1.5546036482649083E-2</v>
      </c>
      <c r="Q903" s="12">
        <v>84.848484848484802</v>
      </c>
      <c r="R903" s="2">
        <v>648</v>
      </c>
      <c r="S903" s="25">
        <v>1.4861021924594073E-2</v>
      </c>
      <c r="T903" s="12">
        <v>113.33333333333334</v>
      </c>
      <c r="U903" s="25">
        <v>-0.12195121951219512</v>
      </c>
      <c r="V903" s="2">
        <v>198221</v>
      </c>
      <c r="W903" s="25">
        <v>1.6E-2</v>
      </c>
      <c r="X903" s="2">
        <v>1577</v>
      </c>
      <c r="Y903" s="2">
        <v>212934</v>
      </c>
      <c r="Z903" s="25">
        <v>1.7000000000000001E-2</v>
      </c>
      <c r="AA903" s="12">
        <v>1827</v>
      </c>
      <c r="AB903" s="2">
        <v>189249</v>
      </c>
      <c r="AC903" s="25">
        <v>1.4E-2</v>
      </c>
      <c r="AD903" s="12">
        <v>1842.42</v>
      </c>
      <c r="AE903" s="25">
        <v>-4.4999999999999998E-2</v>
      </c>
    </row>
    <row r="904" spans="1:31" x14ac:dyDescent="0.3">
      <c r="A904" t="s">
        <v>1810</v>
      </c>
      <c r="B904" s="2">
        <v>205</v>
      </c>
      <c r="C904" s="25">
        <v>2.217174994592256E-2</v>
      </c>
      <c r="D904" s="2"/>
      <c r="E904" s="2">
        <v>203</v>
      </c>
      <c r="F904" s="25">
        <v>2.0758768790264847E-2</v>
      </c>
      <c r="G904" s="12"/>
      <c r="H904" s="2">
        <v>67</v>
      </c>
      <c r="I904" s="25">
        <v>7.2479446127217658E-3</v>
      </c>
      <c r="J904" s="12"/>
      <c r="K904" s="25">
        <v>-0.673170731707317</v>
      </c>
      <c r="L904" s="2">
        <v>739</v>
      </c>
      <c r="M904" s="25">
        <v>1.8199280894449096E-2</v>
      </c>
      <c r="N904" s="2">
        <v>99.393939393939405</v>
      </c>
      <c r="O904" s="2">
        <v>602</v>
      </c>
      <c r="P904" s="25">
        <v>1.4487173316648217E-2</v>
      </c>
      <c r="Q904" s="12">
        <v>79.393939393939405</v>
      </c>
      <c r="R904" s="2">
        <v>470</v>
      </c>
      <c r="S904" s="25">
        <v>1.0778827630492616E-2</v>
      </c>
      <c r="T904" s="12">
        <v>89.696969696969703</v>
      </c>
      <c r="U904" s="25">
        <v>-0.36400541271989173</v>
      </c>
      <c r="V904" s="2">
        <v>174696</v>
      </c>
      <c r="W904" s="25">
        <v>1.4E-2</v>
      </c>
      <c r="X904" s="2">
        <v>1710</v>
      </c>
      <c r="Y904" s="2">
        <v>183319</v>
      </c>
      <c r="Z904" s="25">
        <v>1.4E-2</v>
      </c>
      <c r="AA904" s="12">
        <v>1595.76</v>
      </c>
      <c r="AB904" s="2">
        <v>173679</v>
      </c>
      <c r="AC904" s="25">
        <v>1.2999999999999999E-2</v>
      </c>
      <c r="AD904" s="12">
        <v>1687.88</v>
      </c>
      <c r="AE904" s="25">
        <v>-6.0000000000000001E-3</v>
      </c>
    </row>
    <row r="905" spans="1:31" x14ac:dyDescent="0.3">
      <c r="A905" t="s">
        <v>1811</v>
      </c>
      <c r="B905" s="2">
        <v>151</v>
      </c>
      <c r="C905" s="25">
        <v>1.6331386545533205E-2</v>
      </c>
      <c r="D905" s="2"/>
      <c r="E905" s="2">
        <v>113</v>
      </c>
      <c r="F905" s="25">
        <v>1.1555373760098166E-2</v>
      </c>
      <c r="G905" s="12"/>
      <c r="H905" s="2">
        <v>82</v>
      </c>
      <c r="I905" s="25">
        <v>8.870618779749026E-3</v>
      </c>
      <c r="J905" s="12"/>
      <c r="K905" s="25">
        <v>-0.45695364238410596</v>
      </c>
      <c r="L905" s="2">
        <v>596</v>
      </c>
      <c r="M905" s="25">
        <v>1.4677633847214697E-2</v>
      </c>
      <c r="N905" s="2">
        <v>93.3333333333333</v>
      </c>
      <c r="O905" s="2">
        <v>512</v>
      </c>
      <c r="P905" s="25">
        <v>1.2321316840737354E-2</v>
      </c>
      <c r="Q905" s="12">
        <v>93.939393939393895</v>
      </c>
      <c r="R905" s="2">
        <v>583</v>
      </c>
      <c r="S905" s="25">
        <v>1.3370332996972755E-2</v>
      </c>
      <c r="T905" s="12">
        <v>117.57575757575758</v>
      </c>
      <c r="U905" s="25">
        <v>-2.1812080536912751E-2</v>
      </c>
      <c r="V905" s="2">
        <v>154774</v>
      </c>
      <c r="W905" s="25">
        <v>1.2E-2</v>
      </c>
      <c r="X905" s="2">
        <v>1656</v>
      </c>
      <c r="Y905" s="2">
        <v>162147</v>
      </c>
      <c r="Z905" s="25">
        <v>1.2999999999999999E-2</v>
      </c>
      <c r="AA905" s="12">
        <v>1348.48</v>
      </c>
      <c r="AB905" s="2">
        <v>156105</v>
      </c>
      <c r="AC905" s="25">
        <v>1.2E-2</v>
      </c>
      <c r="AD905" s="12">
        <v>1991.52</v>
      </c>
      <c r="AE905" s="25">
        <v>8.9999999999999993E-3</v>
      </c>
    </row>
    <row r="906" spans="1:31" x14ac:dyDescent="0.3">
      <c r="A906" t="s">
        <v>1812</v>
      </c>
      <c r="B906" s="2">
        <v>80</v>
      </c>
      <c r="C906" s="25">
        <v>8.6523902227990477E-3</v>
      </c>
      <c r="D906" s="2"/>
      <c r="E906" s="2">
        <v>59</v>
      </c>
      <c r="F906" s="25">
        <v>6.0333367419981593E-3</v>
      </c>
      <c r="G906" s="12"/>
      <c r="H906" s="2">
        <v>53</v>
      </c>
      <c r="I906" s="25">
        <v>5.7334487234963222E-3</v>
      </c>
      <c r="J906" s="12"/>
      <c r="K906" s="25">
        <v>-0.33750000000000002</v>
      </c>
      <c r="L906" s="2">
        <v>512</v>
      </c>
      <c r="M906" s="25">
        <v>1.260897404324484E-2</v>
      </c>
      <c r="N906" s="2">
        <v>75.151515151515099</v>
      </c>
      <c r="O906" s="2">
        <v>559</v>
      </c>
      <c r="P906" s="25">
        <v>1.3452375222601915E-2</v>
      </c>
      <c r="Q906" s="12">
        <v>90.909090909090907</v>
      </c>
      <c r="R906" s="2">
        <v>626</v>
      </c>
      <c r="S906" s="25">
        <v>1.4356481056783782E-2</v>
      </c>
      <c r="T906" s="12">
        <v>140</v>
      </c>
      <c r="U906" s="25">
        <v>0.22265625</v>
      </c>
      <c r="V906" s="2">
        <v>134523</v>
      </c>
      <c r="W906" s="25">
        <v>1.0999999999999999E-2</v>
      </c>
      <c r="X906" s="2">
        <v>1413</v>
      </c>
      <c r="Y906" s="2">
        <v>150407</v>
      </c>
      <c r="Z906" s="25">
        <v>1.2E-2</v>
      </c>
      <c r="AA906" s="12">
        <v>1505.45</v>
      </c>
      <c r="AB906" s="2">
        <v>146101</v>
      </c>
      <c r="AC906" s="25">
        <v>1.0999999999999999E-2</v>
      </c>
      <c r="AD906" s="12">
        <v>1823.64</v>
      </c>
      <c r="AE906" s="25">
        <v>8.5999999999999993E-2</v>
      </c>
    </row>
    <row r="907" spans="1:31" x14ac:dyDescent="0.3">
      <c r="A907" t="s">
        <v>1813</v>
      </c>
      <c r="B907" s="2">
        <v>88</v>
      </c>
      <c r="C907" s="25">
        <v>9.5176292450789533E-3</v>
      </c>
      <c r="D907" s="2"/>
      <c r="E907" s="2">
        <v>55</v>
      </c>
      <c r="F907" s="25">
        <v>5.624296962879638E-3</v>
      </c>
      <c r="G907" s="12"/>
      <c r="H907" s="2">
        <v>147</v>
      </c>
      <c r="I907" s="25">
        <v>1.5902206836867157E-2</v>
      </c>
      <c r="J907" s="12"/>
      <c r="K907" s="25">
        <v>0.67045454545454541</v>
      </c>
      <c r="L907" s="2">
        <v>387</v>
      </c>
      <c r="M907" s="25">
        <v>9.5306112397182674E-3</v>
      </c>
      <c r="N907" s="2">
        <v>80.606060606060595</v>
      </c>
      <c r="O907" s="2">
        <v>346</v>
      </c>
      <c r="P907" s="25">
        <v>8.3265148962795403E-3</v>
      </c>
      <c r="Q907" s="12">
        <v>63.030303030303003</v>
      </c>
      <c r="R907" s="2">
        <v>487</v>
      </c>
      <c r="S907" s="25">
        <v>1.1168700119255115E-2</v>
      </c>
      <c r="T907" s="12">
        <v>124.84848484848486</v>
      </c>
      <c r="U907" s="25">
        <v>0.25839793281653745</v>
      </c>
      <c r="V907" s="2">
        <v>122064</v>
      </c>
      <c r="W907" s="25">
        <v>0.01</v>
      </c>
      <c r="X907" s="2">
        <v>1367</v>
      </c>
      <c r="Y907" s="2">
        <v>135785</v>
      </c>
      <c r="Z907" s="25">
        <v>1.0999999999999999E-2</v>
      </c>
      <c r="AA907" s="12">
        <v>1373.33</v>
      </c>
      <c r="AB907" s="2">
        <v>133947</v>
      </c>
      <c r="AC907" s="25">
        <v>0.01</v>
      </c>
      <c r="AD907" s="12">
        <v>1616.97</v>
      </c>
      <c r="AE907" s="25">
        <v>9.7000000000000003E-2</v>
      </c>
    </row>
    <row r="908" spans="1:31" x14ac:dyDescent="0.3">
      <c r="A908" t="s">
        <v>1814</v>
      </c>
      <c r="B908" s="2">
        <v>79</v>
      </c>
      <c r="C908" s="25">
        <v>8.5442353450140632E-3</v>
      </c>
      <c r="D908" s="2"/>
      <c r="E908" s="2">
        <v>128</v>
      </c>
      <c r="F908" s="25">
        <v>1.3089272931792616E-2</v>
      </c>
      <c r="G908" s="12"/>
      <c r="H908" s="2">
        <v>62</v>
      </c>
      <c r="I908" s="25">
        <v>6.7070532237126787E-3</v>
      </c>
      <c r="J908" s="12"/>
      <c r="K908" s="25">
        <v>-0.21518987341772156</v>
      </c>
      <c r="L908" s="2">
        <v>246</v>
      </c>
      <c r="M908" s="25">
        <v>6.0582179973402948E-3</v>
      </c>
      <c r="N908" s="2">
        <v>51.515151515151501</v>
      </c>
      <c r="O908" s="2">
        <v>460</v>
      </c>
      <c r="P908" s="25">
        <v>1.1069933099099967E-2</v>
      </c>
      <c r="Q908" s="12">
        <v>78.181818181818201</v>
      </c>
      <c r="R908" s="2">
        <v>400</v>
      </c>
      <c r="S908" s="25">
        <v>9.1734703238235023E-3</v>
      </c>
      <c r="T908" s="12">
        <v>70.909090909090907</v>
      </c>
      <c r="U908" s="25">
        <v>0.62601626016260159</v>
      </c>
      <c r="V908" s="2">
        <v>112684</v>
      </c>
      <c r="W908" s="25">
        <v>8.9999999999999993E-3</v>
      </c>
      <c r="X908" s="2">
        <v>1188</v>
      </c>
      <c r="Y908" s="2">
        <v>123104</v>
      </c>
      <c r="Z908" s="25">
        <v>0.01</v>
      </c>
      <c r="AA908" s="12">
        <v>1380.61</v>
      </c>
      <c r="AB908" s="2">
        <v>124511</v>
      </c>
      <c r="AC908" s="25">
        <v>0.01</v>
      </c>
      <c r="AD908" s="12">
        <v>1690.3</v>
      </c>
      <c r="AE908" s="25">
        <v>0.105</v>
      </c>
    </row>
    <row r="909" spans="1:31" x14ac:dyDescent="0.3">
      <c r="A909" t="s">
        <v>1815</v>
      </c>
      <c r="B909" s="2">
        <v>30</v>
      </c>
      <c r="C909" s="25">
        <v>3.2446463335496418E-3</v>
      </c>
      <c r="D909" s="2"/>
      <c r="E909" s="2">
        <v>87</v>
      </c>
      <c r="F909" s="25">
        <v>8.896615195827795E-3</v>
      </c>
      <c r="G909" s="12"/>
      <c r="H909" s="2">
        <v>33</v>
      </c>
      <c r="I909" s="25">
        <v>3.5698831674599741E-3</v>
      </c>
      <c r="J909" s="12"/>
      <c r="K909" s="25">
        <v>0.10000000000000009</v>
      </c>
      <c r="L909" s="2">
        <v>201</v>
      </c>
      <c r="M909" s="25">
        <v>4.9500073880707285E-3</v>
      </c>
      <c r="N909" s="2">
        <v>52.121212121212103</v>
      </c>
      <c r="O909" s="2">
        <v>311</v>
      </c>
      <c r="P909" s="25">
        <v>7.4842373778697601E-3</v>
      </c>
      <c r="Q909" s="12">
        <v>67.878787878787804</v>
      </c>
      <c r="R909" s="2">
        <v>402</v>
      </c>
      <c r="S909" s="25">
        <v>9.2193376754426196E-3</v>
      </c>
      <c r="T909" s="12">
        <v>82.424242424242422</v>
      </c>
      <c r="U909" s="25">
        <v>1</v>
      </c>
      <c r="V909" s="2">
        <v>99775</v>
      </c>
      <c r="W909" s="25">
        <v>8.0000000000000002E-3</v>
      </c>
      <c r="X909" s="2">
        <v>1258</v>
      </c>
      <c r="Y909" s="2">
        <v>112306</v>
      </c>
      <c r="Z909" s="25">
        <v>8.9999999999999993E-3</v>
      </c>
      <c r="AA909" s="12">
        <v>1306.06</v>
      </c>
      <c r="AB909" s="2">
        <v>116059</v>
      </c>
      <c r="AC909" s="25">
        <v>8.9999999999999993E-3</v>
      </c>
      <c r="AD909" s="12">
        <v>1533.33</v>
      </c>
      <c r="AE909" s="25">
        <v>0.16300000000000001</v>
      </c>
    </row>
    <row r="910" spans="1:31" x14ac:dyDescent="0.3">
      <c r="A910" t="s">
        <v>1816</v>
      </c>
      <c r="B910" s="2">
        <v>176</v>
      </c>
      <c r="C910" s="25">
        <v>1.9035258490157907E-2</v>
      </c>
      <c r="D910" s="2"/>
      <c r="E910" s="2">
        <v>110</v>
      </c>
      <c r="F910" s="25">
        <v>1.1248593925759279E-2</v>
      </c>
      <c r="G910" s="12"/>
      <c r="H910" s="2">
        <v>104</v>
      </c>
      <c r="I910" s="25">
        <v>1.1250540891389009E-2</v>
      </c>
      <c r="J910" s="12"/>
      <c r="K910" s="25">
        <v>-0.40909090909090906</v>
      </c>
      <c r="L910" s="2">
        <v>586</v>
      </c>
      <c r="M910" s="25">
        <v>1.4431364822932571E-2</v>
      </c>
      <c r="N910" s="2">
        <v>81.212121212121204</v>
      </c>
      <c r="O910" s="2">
        <v>504</v>
      </c>
      <c r="P910" s="25">
        <v>1.2128796265100833E-2</v>
      </c>
      <c r="Q910" s="12">
        <v>80</v>
      </c>
      <c r="R910" s="2">
        <v>516</v>
      </c>
      <c r="S910" s="25">
        <v>1.1833776717732319E-2</v>
      </c>
      <c r="T910" s="12">
        <v>90.909090909090921</v>
      </c>
      <c r="U910" s="25">
        <v>-0.11945392491467577</v>
      </c>
      <c r="V910" s="2">
        <v>171819</v>
      </c>
      <c r="W910" s="25">
        <v>1.4E-2</v>
      </c>
      <c r="X910" s="2">
        <v>1372</v>
      </c>
      <c r="Y910" s="2">
        <v>196124</v>
      </c>
      <c r="Z910" s="25">
        <v>1.4999999999999999E-2</v>
      </c>
      <c r="AA910" s="12">
        <v>1499.39</v>
      </c>
      <c r="AB910" s="2">
        <v>216099</v>
      </c>
      <c r="AC910" s="25">
        <v>1.6E-2</v>
      </c>
      <c r="AD910" s="12">
        <v>2040</v>
      </c>
      <c r="AE910" s="25">
        <v>0.25800000000000001</v>
      </c>
    </row>
    <row r="911" spans="1:31" x14ac:dyDescent="0.3">
      <c r="A911" t="s">
        <v>1817</v>
      </c>
      <c r="B911" s="2">
        <v>69</v>
      </c>
      <c r="C911" s="25">
        <v>7.4626865671641824E-3</v>
      </c>
      <c r="D911" s="2"/>
      <c r="E911" s="2">
        <v>170</v>
      </c>
      <c r="F911" s="25">
        <v>1.738419061253707E-2</v>
      </c>
      <c r="G911" s="12"/>
      <c r="H911" s="2">
        <v>241</v>
      </c>
      <c r="I911" s="25">
        <v>2.6070964950237991E-2</v>
      </c>
      <c r="J911" s="12"/>
      <c r="K911" s="25">
        <v>2.4927536231884058</v>
      </c>
      <c r="L911" s="2">
        <v>574</v>
      </c>
      <c r="M911" s="25">
        <v>1.4135841993794021E-2</v>
      </c>
      <c r="N911" s="2">
        <v>90.909090909090907</v>
      </c>
      <c r="O911" s="2">
        <v>699</v>
      </c>
      <c r="P911" s="25">
        <v>1.6821485296241036E-2</v>
      </c>
      <c r="Q911" s="12">
        <v>81.212121212121204</v>
      </c>
      <c r="R911" s="2">
        <v>1163</v>
      </c>
      <c r="S911" s="25">
        <v>2.6671864966516832E-2</v>
      </c>
      <c r="T911" s="12">
        <v>139.39393939393941</v>
      </c>
      <c r="U911" s="25">
        <v>1.0261324041811846</v>
      </c>
      <c r="V911" s="2">
        <v>199076</v>
      </c>
      <c r="W911" s="25">
        <v>1.6E-2</v>
      </c>
      <c r="X911" s="2">
        <v>1464</v>
      </c>
      <c r="Y911" s="2">
        <v>241421</v>
      </c>
      <c r="Z911" s="25">
        <v>1.9E-2</v>
      </c>
      <c r="AA911" s="12">
        <v>2001.82</v>
      </c>
      <c r="AB911" s="2">
        <v>279893</v>
      </c>
      <c r="AC911" s="25">
        <v>2.1000000000000001E-2</v>
      </c>
      <c r="AD911" s="12">
        <v>2307.88</v>
      </c>
      <c r="AE911" s="25">
        <v>0.40600000000000003</v>
      </c>
    </row>
    <row r="912" spans="1:31" x14ac:dyDescent="0.3">
      <c r="A912" t="s">
        <v>1818</v>
      </c>
      <c r="B912" s="2">
        <v>148</v>
      </c>
      <c r="C912" s="25">
        <v>1.600692191217824E-2</v>
      </c>
      <c r="D912" s="2"/>
      <c r="E912" s="2">
        <v>181</v>
      </c>
      <c r="F912" s="25">
        <v>1.8509050005112996E-2</v>
      </c>
      <c r="G912" s="12"/>
      <c r="H912" s="2">
        <v>275</v>
      </c>
      <c r="I912" s="25">
        <v>2.9749026395499784E-2</v>
      </c>
      <c r="J912" s="12"/>
      <c r="K912" s="25">
        <v>0.85810810810810811</v>
      </c>
      <c r="L912" s="2">
        <v>397</v>
      </c>
      <c r="M912" s="25">
        <v>9.7768802640003944E-3</v>
      </c>
      <c r="N912" s="2">
        <v>63.636363636363598</v>
      </c>
      <c r="O912" s="2">
        <v>694</v>
      </c>
      <c r="P912" s="25">
        <v>1.6701159936468209E-2</v>
      </c>
      <c r="Q912" s="12">
        <v>89.090909090909093</v>
      </c>
      <c r="R912" s="2">
        <v>1061</v>
      </c>
      <c r="S912" s="25">
        <v>2.433263003394184E-2</v>
      </c>
      <c r="T912" s="12">
        <v>116.96969696969698</v>
      </c>
      <c r="U912" s="25">
        <v>1.672544080604534</v>
      </c>
      <c r="V912" s="2">
        <v>215664</v>
      </c>
      <c r="W912" s="25">
        <v>1.7000000000000001E-2</v>
      </c>
      <c r="X912" s="2">
        <v>1700</v>
      </c>
      <c r="Y912" s="2">
        <v>271025</v>
      </c>
      <c r="Z912" s="25">
        <v>2.1000000000000001E-2</v>
      </c>
      <c r="AA912" s="12">
        <v>1778.79</v>
      </c>
      <c r="AB912" s="2">
        <v>355361</v>
      </c>
      <c r="AC912" s="25">
        <v>2.7E-2</v>
      </c>
      <c r="AD912" s="12">
        <v>2589.6999999999998</v>
      </c>
      <c r="AE912" s="25">
        <v>0.64800000000000002</v>
      </c>
    </row>
    <row r="913" spans="1:31" x14ac:dyDescent="0.3">
      <c r="A913" t="s">
        <v>1819</v>
      </c>
      <c r="B913" s="2">
        <v>127</v>
      </c>
      <c r="C913" s="25">
        <v>1.3735669478693488E-2</v>
      </c>
      <c r="D913" s="2"/>
      <c r="E913" s="2">
        <v>70</v>
      </c>
      <c r="F913" s="25">
        <v>7.1581961345740875E-3</v>
      </c>
      <c r="G913" s="12"/>
      <c r="H913" s="2">
        <v>144</v>
      </c>
      <c r="I913" s="25">
        <v>1.5577672003461706E-2</v>
      </c>
      <c r="J913" s="12"/>
      <c r="K913" s="25">
        <v>0.13385826771653542</v>
      </c>
      <c r="L913" s="2">
        <v>320</v>
      </c>
      <c r="M913" s="25">
        <v>7.880608777028026E-3</v>
      </c>
      <c r="N913" s="2">
        <v>58.787878787878803</v>
      </c>
      <c r="O913" s="2">
        <v>263</v>
      </c>
      <c r="P913" s="25">
        <v>6.3291139240506328E-3</v>
      </c>
      <c r="Q913" s="12">
        <v>45.454545454545404</v>
      </c>
      <c r="R913" s="2">
        <v>569</v>
      </c>
      <c r="S913" s="25">
        <v>1.3049261535638932E-2</v>
      </c>
      <c r="T913" s="12">
        <v>88.484848484848484</v>
      </c>
      <c r="U913" s="25">
        <v>0.77812499999999996</v>
      </c>
      <c r="V913" s="2">
        <v>133523</v>
      </c>
      <c r="W913" s="25">
        <v>1.0999999999999999E-2</v>
      </c>
      <c r="X913" s="2">
        <v>1167</v>
      </c>
      <c r="Y913" s="2">
        <v>179643</v>
      </c>
      <c r="Z913" s="25">
        <v>1.4E-2</v>
      </c>
      <c r="AA913" s="12">
        <v>1622.42</v>
      </c>
      <c r="AB913" s="2">
        <v>256255</v>
      </c>
      <c r="AC913" s="25">
        <v>0.02</v>
      </c>
      <c r="AD913" s="12">
        <v>2416.36</v>
      </c>
      <c r="AE913" s="25">
        <v>0.91900000000000004</v>
      </c>
    </row>
    <row r="914" spans="1:31" x14ac:dyDescent="0.3">
      <c r="A914" t="s">
        <v>1820</v>
      </c>
      <c r="B914" s="2">
        <v>32</v>
      </c>
      <c r="C914" s="25">
        <v>3.4609560891196191E-3</v>
      </c>
      <c r="D914" s="2"/>
      <c r="E914" s="2">
        <v>61</v>
      </c>
      <c r="F914" s="25">
        <v>6.2378566315574192E-3</v>
      </c>
      <c r="G914" s="12"/>
      <c r="H914" s="2">
        <v>101</v>
      </c>
      <c r="I914" s="25">
        <v>1.0926006057983557E-2</v>
      </c>
      <c r="J914" s="12"/>
      <c r="K914" s="25">
        <v>2.15625</v>
      </c>
      <c r="L914" s="2">
        <v>100</v>
      </c>
      <c r="M914" s="25">
        <v>2.4626902428212579E-3</v>
      </c>
      <c r="N914" s="2">
        <v>32.727272727272698</v>
      </c>
      <c r="O914" s="2">
        <v>182</v>
      </c>
      <c r="P914" s="25">
        <v>4.379843095730856E-3</v>
      </c>
      <c r="Q914" s="12">
        <v>39.393939393939398</v>
      </c>
      <c r="R914" s="2">
        <v>452</v>
      </c>
      <c r="S914" s="25">
        <v>1.0366021465920557E-2</v>
      </c>
      <c r="T914" s="12">
        <v>90.303030303030312</v>
      </c>
      <c r="U914" s="25">
        <v>3.52</v>
      </c>
      <c r="V914" s="2">
        <v>79909</v>
      </c>
      <c r="W914" s="25">
        <v>6.0000000000000001E-3</v>
      </c>
      <c r="X914" s="2">
        <v>978</v>
      </c>
      <c r="Y914" s="2">
        <v>111902</v>
      </c>
      <c r="Z914" s="25">
        <v>8.9999999999999993E-3</v>
      </c>
      <c r="AA914" s="12">
        <v>1129.0899999999999</v>
      </c>
      <c r="AB914" s="2">
        <v>170039</v>
      </c>
      <c r="AC914" s="25">
        <v>1.2999999999999999E-2</v>
      </c>
      <c r="AD914" s="12">
        <v>1955.76</v>
      </c>
      <c r="AE914" s="25">
        <v>1.1279999999999999</v>
      </c>
    </row>
    <row r="915" spans="1:31" x14ac:dyDescent="0.3">
      <c r="A915" t="s">
        <v>1821</v>
      </c>
      <c r="B915" s="2">
        <v>7</v>
      </c>
      <c r="C915" s="25">
        <v>7.5708414449491667E-4</v>
      </c>
      <c r="D915" s="2"/>
      <c r="E915" s="2">
        <v>52</v>
      </c>
      <c r="F915" s="25">
        <v>5.3175171285407509E-3</v>
      </c>
      <c r="G915" s="12"/>
      <c r="H915" s="2">
        <v>136</v>
      </c>
      <c r="I915" s="25">
        <v>1.4712245781047165E-2</v>
      </c>
      <c r="J915" s="12"/>
      <c r="K915" s="25">
        <v>18.428571428571427</v>
      </c>
      <c r="L915" s="2">
        <v>82</v>
      </c>
      <c r="M915" s="25">
        <v>2.0194059991134315E-3</v>
      </c>
      <c r="N915" s="2">
        <v>27.272727272727199</v>
      </c>
      <c r="O915" s="2">
        <v>186</v>
      </c>
      <c r="P915" s="25">
        <v>4.4761033835491165E-3</v>
      </c>
      <c r="Q915" s="12">
        <v>46.060606060605998</v>
      </c>
      <c r="R915" s="2">
        <v>299</v>
      </c>
      <c r="S915" s="25">
        <v>6.8571690670580681E-3</v>
      </c>
      <c r="T915" s="12">
        <v>60</v>
      </c>
      <c r="U915" s="25">
        <v>2.6463414634146343</v>
      </c>
      <c r="V915" s="2">
        <v>81959</v>
      </c>
      <c r="W915" s="25">
        <v>7.0000000000000001E-3</v>
      </c>
      <c r="X915" s="2">
        <v>1044</v>
      </c>
      <c r="Y915" s="2">
        <v>120217</v>
      </c>
      <c r="Z915" s="25">
        <v>8.9999999999999993E-3</v>
      </c>
      <c r="AA915" s="12">
        <v>1240</v>
      </c>
      <c r="AB915" s="2">
        <v>205551</v>
      </c>
      <c r="AC915" s="25">
        <v>1.6E-2</v>
      </c>
      <c r="AD915" s="12">
        <v>1927.88</v>
      </c>
      <c r="AE915" s="25">
        <v>1.508</v>
      </c>
    </row>
    <row r="916" spans="1:31" x14ac:dyDescent="0.3">
      <c r="A916" t="s">
        <v>1822</v>
      </c>
      <c r="B916" s="2">
        <v>11</v>
      </c>
      <c r="C916" s="25">
        <v>1.1897036556348696E-3</v>
      </c>
      <c r="D916" s="2"/>
      <c r="E916" s="2">
        <v>99</v>
      </c>
      <c r="F916" s="25">
        <v>1.0123734533183352E-2</v>
      </c>
      <c r="G916" s="12"/>
      <c r="H916" s="2">
        <v>70</v>
      </c>
      <c r="I916" s="25">
        <v>7.5724794461272176E-3</v>
      </c>
      <c r="J916" s="12"/>
      <c r="K916" s="25">
        <v>5.3636363636363633</v>
      </c>
      <c r="L916" s="2">
        <v>74</v>
      </c>
      <c r="M916" s="25">
        <v>1.8223907796877309E-3</v>
      </c>
      <c r="N916" s="2">
        <v>26.6666666666666</v>
      </c>
      <c r="O916" s="2">
        <v>204</v>
      </c>
      <c r="P916" s="25">
        <v>4.909274678731289E-3</v>
      </c>
      <c r="Q916" s="12">
        <v>50.909090909090899</v>
      </c>
      <c r="R916" s="2">
        <v>271</v>
      </c>
      <c r="S916" s="25">
        <v>6.2150261443904226E-3</v>
      </c>
      <c r="T916" s="12">
        <v>73.939393939393938</v>
      </c>
      <c r="U916" s="25">
        <v>2.6621621621621623</v>
      </c>
      <c r="V916" s="2">
        <v>93095</v>
      </c>
      <c r="W916" s="25">
        <v>8.0000000000000002E-3</v>
      </c>
      <c r="X916" s="2">
        <v>1028</v>
      </c>
      <c r="Y916" s="2">
        <v>141430</v>
      </c>
      <c r="Z916" s="25">
        <v>1.0999999999999999E-2</v>
      </c>
      <c r="AA916" s="12">
        <v>1141.82</v>
      </c>
      <c r="AB916" s="2">
        <v>271612</v>
      </c>
      <c r="AC916" s="25">
        <v>2.1000000000000001E-2</v>
      </c>
      <c r="AD916" s="12">
        <v>2761.21</v>
      </c>
      <c r="AE916" s="25">
        <v>1.9179999999999999</v>
      </c>
    </row>
    <row r="917" spans="1:31" x14ac:dyDescent="0.3">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c r="AA917" s="16"/>
      <c r="AB917" s="16"/>
      <c r="AC917" s="16"/>
      <c r="AD917" s="16"/>
      <c r="AE917" s="16"/>
    </row>
    <row r="918" spans="1:31" x14ac:dyDescent="0.3">
      <c r="A918" s="103" t="s">
        <v>1826</v>
      </c>
      <c r="B918" s="103"/>
      <c r="C918" s="103"/>
      <c r="D918" s="103"/>
      <c r="E918" s="103"/>
      <c r="F918" s="103"/>
      <c r="G918" s="103"/>
      <c r="H918" s="103"/>
      <c r="I918" s="103"/>
      <c r="J918" s="103"/>
      <c r="K918" s="103"/>
      <c r="L918" s="103"/>
      <c r="M918" s="103"/>
      <c r="N918" s="103"/>
      <c r="O918" s="103"/>
      <c r="P918" s="103"/>
      <c r="Q918" s="103"/>
      <c r="R918" s="103"/>
      <c r="S918" s="103"/>
      <c r="T918" s="103"/>
      <c r="U918" s="103"/>
      <c r="V918" s="103"/>
      <c r="W918" s="103"/>
      <c r="X918" s="103"/>
      <c r="Y918" s="103"/>
      <c r="Z918" s="103"/>
      <c r="AA918" s="103"/>
      <c r="AB918" s="103"/>
      <c r="AC918" s="103"/>
      <c r="AD918" s="103"/>
      <c r="AE918" s="103"/>
    </row>
    <row r="919" spans="1:31" x14ac:dyDescent="0.3">
      <c r="B919" s="188"/>
      <c r="C919" s="188"/>
      <c r="D919" s="188"/>
      <c r="E919" s="188"/>
      <c r="F919" s="188"/>
      <c r="G919" s="188"/>
      <c r="H919" s="188"/>
      <c r="I919" s="188"/>
      <c r="J919" s="188"/>
      <c r="L919" s="188" t="s">
        <v>1649</v>
      </c>
      <c r="M919" s="188"/>
      <c r="N919" s="188" t="s">
        <v>1650</v>
      </c>
      <c r="O919" s="188" t="s">
        <v>1649</v>
      </c>
      <c r="P919" s="188"/>
      <c r="Q919" s="188" t="s">
        <v>1650</v>
      </c>
      <c r="R919" s="188" t="s">
        <v>1649</v>
      </c>
      <c r="S919" s="188"/>
      <c r="T919" s="188" t="s">
        <v>1650</v>
      </c>
      <c r="U919" t="s">
        <v>165</v>
      </c>
      <c r="V919" s="188" t="s">
        <v>1649</v>
      </c>
      <c r="W919" s="188"/>
      <c r="X919" s="188" t="s">
        <v>1650</v>
      </c>
      <c r="Y919" s="188" t="s">
        <v>1649</v>
      </c>
      <c r="Z919" s="188"/>
      <c r="AA919" s="188" t="s">
        <v>1650</v>
      </c>
      <c r="AB919" s="188" t="s">
        <v>1649</v>
      </c>
      <c r="AC919" s="188"/>
      <c r="AD919" s="188" t="s">
        <v>1650</v>
      </c>
      <c r="AE919" t="s">
        <v>165</v>
      </c>
    </row>
    <row r="920" spans="1:31" x14ac:dyDescent="0.3">
      <c r="A920" t="s">
        <v>1432</v>
      </c>
      <c r="B920" s="12" t="e">
        <v>#N/A</v>
      </c>
      <c r="C920" s="25" t="e">
        <v>#N/A</v>
      </c>
      <c r="D920" s="12"/>
      <c r="E920" s="12" t="e">
        <v>#N/A</v>
      </c>
      <c r="F920" s="25" t="e">
        <v>#N/A</v>
      </c>
      <c r="G920" s="12"/>
      <c r="H920" s="12" t="e">
        <v>#N/A</v>
      </c>
      <c r="I920" s="25" t="e">
        <v>#N/A</v>
      </c>
      <c r="J920" s="12"/>
      <c r="K920" s="25" t="e">
        <v>#N/A</v>
      </c>
      <c r="L920" s="12">
        <v>0.41299999999999998</v>
      </c>
      <c r="M920" s="25" t="s">
        <v>165</v>
      </c>
      <c r="N920" s="12">
        <v>6.1818181818099997E-3</v>
      </c>
      <c r="O920" s="12">
        <v>0.45040000000000002</v>
      </c>
      <c r="P920" s="25" t="s">
        <v>165</v>
      </c>
      <c r="Q920" s="12">
        <v>7.6363636363599996E-3</v>
      </c>
      <c r="R920" s="12">
        <v>0.41370000000000001</v>
      </c>
      <c r="S920" s="25" t="s">
        <v>165</v>
      </c>
      <c r="T920" s="12">
        <v>7.1515149999999998E-3</v>
      </c>
      <c r="U920" s="25">
        <v>1.6949152542373703E-3</v>
      </c>
      <c r="V920" s="12">
        <v>0.47</v>
      </c>
      <c r="W920" s="25" t="s">
        <v>165</v>
      </c>
      <c r="X920" s="12">
        <v>0</v>
      </c>
      <c r="Y920" s="12">
        <v>0.49</v>
      </c>
      <c r="Z920" s="25" t="s">
        <v>165</v>
      </c>
      <c r="AA920" s="12">
        <v>0</v>
      </c>
      <c r="AB920" s="12">
        <v>0.49</v>
      </c>
      <c r="AC920" s="25" t="s">
        <v>165</v>
      </c>
      <c r="AD920" s="12">
        <v>0</v>
      </c>
      <c r="AE920" s="25">
        <v>3.9E-2</v>
      </c>
    </row>
    <row r="921" spans="1:31" x14ac:dyDescent="0.3">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c r="AA921" s="16"/>
      <c r="AB921" s="16"/>
      <c r="AC921" s="16"/>
      <c r="AD921" s="16"/>
      <c r="AE921" s="16"/>
    </row>
    <row r="922" spans="1:31" x14ac:dyDescent="0.3">
      <c r="A922" s="103" t="s">
        <v>1827</v>
      </c>
      <c r="B922" s="103"/>
      <c r="C922" s="103"/>
      <c r="D922" s="103"/>
      <c r="E922" s="103"/>
      <c r="F922" s="103"/>
      <c r="G922" s="103"/>
      <c r="H922" s="103"/>
      <c r="I922" s="103"/>
      <c r="J922" s="103"/>
      <c r="K922" s="103"/>
      <c r="L922" s="103"/>
      <c r="M922" s="103"/>
      <c r="N922" s="103"/>
      <c r="O922" s="103"/>
      <c r="P922" s="103"/>
      <c r="Q922" s="103"/>
      <c r="R922" s="103"/>
      <c r="S922" s="103"/>
      <c r="T922" s="103"/>
      <c r="U922" s="103"/>
      <c r="V922" s="103"/>
      <c r="W922" s="103"/>
      <c r="X922" s="103"/>
      <c r="Y922" s="103"/>
      <c r="Z922" s="103"/>
      <c r="AA922" s="103"/>
      <c r="AB922" s="103"/>
      <c r="AC922" s="103"/>
      <c r="AD922" s="103"/>
      <c r="AE922" s="103"/>
    </row>
    <row r="923" spans="1:31" x14ac:dyDescent="0.3">
      <c r="B923" s="188"/>
      <c r="C923" s="188"/>
      <c r="D923" s="188"/>
      <c r="E923" s="188"/>
      <c r="F923" s="188"/>
      <c r="G923" s="188"/>
      <c r="H923" s="188"/>
      <c r="I923" s="188"/>
      <c r="J923" s="188"/>
      <c r="L923" s="188" t="s">
        <v>1649</v>
      </c>
      <c r="M923" s="188"/>
      <c r="N923" s="188" t="s">
        <v>1650</v>
      </c>
      <c r="O923" s="188" t="s">
        <v>1649</v>
      </c>
      <c r="P923" s="188"/>
      <c r="Q923" s="188" t="s">
        <v>1650</v>
      </c>
      <c r="R923" s="188" t="s">
        <v>1649</v>
      </c>
      <c r="S923" s="188"/>
      <c r="T923" s="188" t="s">
        <v>1650</v>
      </c>
      <c r="U923" t="s">
        <v>165</v>
      </c>
      <c r="V923" s="188" t="s">
        <v>1649</v>
      </c>
      <c r="W923" s="188"/>
      <c r="X923" s="188" t="s">
        <v>1650</v>
      </c>
      <c r="Y923" s="188" t="s">
        <v>1649</v>
      </c>
      <c r="Z923" s="188"/>
      <c r="AA923" s="188" t="s">
        <v>1650</v>
      </c>
      <c r="AB923" s="188" t="s">
        <v>1649</v>
      </c>
      <c r="AC923" s="188"/>
      <c r="AD923" s="188" t="s">
        <v>1650</v>
      </c>
      <c r="AE923" t="s">
        <v>165</v>
      </c>
    </row>
    <row r="924" spans="1:31" x14ac:dyDescent="0.3">
      <c r="A924" t="s">
        <v>167</v>
      </c>
      <c r="B924" s="2">
        <v>9886</v>
      </c>
      <c r="C924" s="25" t="s">
        <v>2472</v>
      </c>
      <c r="D924" s="2"/>
      <c r="E924" s="2">
        <v>10621</v>
      </c>
      <c r="F924" s="25" t="s">
        <v>2472</v>
      </c>
      <c r="G924" s="12"/>
      <c r="H924" s="2">
        <v>10142</v>
      </c>
      <c r="I924" s="25" t="s">
        <v>2472</v>
      </c>
      <c r="J924" s="12"/>
      <c r="K924" s="25">
        <v>2.5895205340886074E-2</v>
      </c>
      <c r="L924" s="2">
        <v>43094</v>
      </c>
      <c r="M924" s="25" t="s">
        <v>165</v>
      </c>
      <c r="N924" s="2">
        <v>369.69696969696901</v>
      </c>
      <c r="O924" s="2">
        <v>44628</v>
      </c>
      <c r="P924" s="25" t="s">
        <v>165</v>
      </c>
      <c r="Q924" s="12">
        <v>184.24242424242399</v>
      </c>
      <c r="R924" s="2">
        <v>46267</v>
      </c>
      <c r="S924" s="25" t="s">
        <v>165</v>
      </c>
      <c r="T924" s="12">
        <v>175.15152</v>
      </c>
      <c r="U924" s="25">
        <v>7.3629739638928854E-2</v>
      </c>
      <c r="V924" s="2">
        <v>13552624</v>
      </c>
      <c r="W924" s="25" t="s">
        <v>165</v>
      </c>
      <c r="X924" s="2">
        <v>692</v>
      </c>
      <c r="Y924" s="2">
        <v>13845790</v>
      </c>
      <c r="Z924" s="25" t="s">
        <v>165</v>
      </c>
      <c r="AA924" s="12">
        <v>652.12</v>
      </c>
      <c r="AB924" s="2">
        <v>14210945</v>
      </c>
      <c r="AC924" s="25" t="s">
        <v>165</v>
      </c>
      <c r="AD924" s="12">
        <v>811.52</v>
      </c>
      <c r="AE924" s="25">
        <v>4.9000000000000002E-2</v>
      </c>
    </row>
    <row r="925" spans="1:31" x14ac:dyDescent="0.3">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c r="AA925" s="16"/>
      <c r="AB925" s="16"/>
      <c r="AC925" s="16"/>
      <c r="AD925" s="16"/>
      <c r="AE925" s="16"/>
    </row>
    <row r="926" spans="1:31" x14ac:dyDescent="0.3">
      <c r="A926" s="103" t="s">
        <v>1828</v>
      </c>
      <c r="B926" s="103"/>
      <c r="C926" s="103"/>
      <c r="D926" s="103"/>
      <c r="E926" s="103"/>
      <c r="F926" s="103"/>
      <c r="G926" s="103"/>
      <c r="H926" s="103"/>
      <c r="I926" s="103"/>
      <c r="J926" s="103"/>
      <c r="K926" s="103"/>
      <c r="L926" s="103"/>
      <c r="M926" s="103"/>
      <c r="N926" s="103"/>
      <c r="O926" s="103"/>
      <c r="P926" s="103"/>
      <c r="Q926" s="103"/>
      <c r="R926" s="103"/>
      <c r="S926" s="103"/>
      <c r="T926" s="103"/>
      <c r="U926" s="103"/>
      <c r="V926" s="103"/>
      <c r="W926" s="103"/>
      <c r="X926" s="103"/>
      <c r="Y926" s="103"/>
      <c r="Z926" s="103"/>
      <c r="AA926" s="103"/>
      <c r="AB926" s="103"/>
      <c r="AC926" s="103"/>
      <c r="AD926" s="103"/>
      <c r="AE926" s="103"/>
    </row>
    <row r="927" spans="1:31" x14ac:dyDescent="0.3">
      <c r="B927" s="188"/>
      <c r="C927" s="188"/>
      <c r="D927" s="188"/>
      <c r="E927" s="188"/>
      <c r="F927" s="188"/>
      <c r="G927" s="188"/>
      <c r="H927" s="188"/>
      <c r="I927" s="188"/>
      <c r="J927" s="188"/>
      <c r="L927" s="188" t="s">
        <v>1649</v>
      </c>
      <c r="M927" s="188"/>
      <c r="N927" s="188" t="s">
        <v>1650</v>
      </c>
      <c r="O927" s="188" t="s">
        <v>1649</v>
      </c>
      <c r="P927" s="188"/>
      <c r="Q927" s="188" t="s">
        <v>1650</v>
      </c>
      <c r="R927" s="188" t="s">
        <v>1649</v>
      </c>
      <c r="S927" s="188"/>
      <c r="T927" s="188" t="s">
        <v>1650</v>
      </c>
      <c r="U927" t="s">
        <v>165</v>
      </c>
      <c r="V927" s="188" t="s">
        <v>1649</v>
      </c>
      <c r="W927" s="188"/>
      <c r="X927" s="188" t="s">
        <v>1650</v>
      </c>
      <c r="Y927" s="188" t="s">
        <v>1649</v>
      </c>
      <c r="Z927" s="188"/>
      <c r="AA927" s="188" t="s">
        <v>1650</v>
      </c>
      <c r="AB927" s="188" t="s">
        <v>1649</v>
      </c>
      <c r="AC927" s="188"/>
      <c r="AD927" s="188" t="s">
        <v>1650</v>
      </c>
      <c r="AE927" t="s">
        <v>165</v>
      </c>
    </row>
    <row r="928" spans="1:31" x14ac:dyDescent="0.3">
      <c r="A928" t="s">
        <v>167</v>
      </c>
      <c r="B928" s="2">
        <v>9246</v>
      </c>
      <c r="C928" s="25" t="s">
        <v>2472</v>
      </c>
      <c r="D928" s="2"/>
      <c r="E928" s="2">
        <v>9779</v>
      </c>
      <c r="F928" s="25" t="s">
        <v>2472</v>
      </c>
      <c r="G928" s="12"/>
      <c r="H928" s="2">
        <v>9244</v>
      </c>
      <c r="I928" s="25" t="s">
        <v>2472</v>
      </c>
      <c r="J928" s="12"/>
      <c r="K928" s="25">
        <v>-2.1630975556996557E-4</v>
      </c>
      <c r="L928" s="2">
        <v>40606</v>
      </c>
      <c r="M928" s="25" t="s">
        <v>165</v>
      </c>
      <c r="N928" s="2">
        <v>450.30303030303003</v>
      </c>
      <c r="O928" s="2">
        <v>41554</v>
      </c>
      <c r="P928" s="25" t="s">
        <v>165</v>
      </c>
      <c r="Q928" s="12">
        <v>340</v>
      </c>
      <c r="R928" s="2">
        <v>43604</v>
      </c>
      <c r="S928" s="25" t="s">
        <v>165</v>
      </c>
      <c r="T928" s="12">
        <v>256.36364700000001</v>
      </c>
      <c r="U928" s="25">
        <v>7.3831453479781317E-2</v>
      </c>
      <c r="V928" s="2">
        <v>12392852</v>
      </c>
      <c r="W928" s="25" t="s">
        <v>165</v>
      </c>
      <c r="X928" s="2">
        <v>13533</v>
      </c>
      <c r="Y928" s="2">
        <v>12717801</v>
      </c>
      <c r="Z928" s="25" t="s">
        <v>165</v>
      </c>
      <c r="AA928" s="12">
        <v>11122.42</v>
      </c>
      <c r="AB928" s="2">
        <v>13103114</v>
      </c>
      <c r="AC928" s="25" t="s">
        <v>165</v>
      </c>
      <c r="AD928" s="12">
        <v>11237.58</v>
      </c>
      <c r="AE928" s="25">
        <v>5.7000000000000002E-2</v>
      </c>
    </row>
    <row r="929" spans="1:31" x14ac:dyDescent="0.3">
      <c r="A929" t="s">
        <v>1536</v>
      </c>
      <c r="B929" s="2">
        <v>4851</v>
      </c>
      <c r="C929" s="25">
        <v>0.5246593121349773</v>
      </c>
      <c r="D929" s="2"/>
      <c r="E929" s="2">
        <v>4696</v>
      </c>
      <c r="F929" s="25">
        <v>0.4802127006851416</v>
      </c>
      <c r="G929" s="12"/>
      <c r="H929" s="2">
        <v>4298</v>
      </c>
      <c r="I929" s="25">
        <v>0.4649502379922108</v>
      </c>
      <c r="J929" s="12"/>
      <c r="K929" s="25">
        <v>-0.11399711399711399</v>
      </c>
      <c r="L929" s="2">
        <v>22738</v>
      </c>
      <c r="M929" s="25">
        <v>0.5599665074126976</v>
      </c>
      <c r="N929" s="2">
        <v>350.90909090909003</v>
      </c>
      <c r="O929" s="2">
        <v>21363</v>
      </c>
      <c r="P929" s="25">
        <v>0.51410213216537515</v>
      </c>
      <c r="Q929" s="12">
        <v>433.93939393939399</v>
      </c>
      <c r="R929" s="2">
        <v>23368</v>
      </c>
      <c r="S929" s="25">
        <v>0.53591413631776896</v>
      </c>
      <c r="T929" s="12">
        <v>514.54549999999995</v>
      </c>
      <c r="U929" s="25">
        <v>2.7706922332658986E-2</v>
      </c>
      <c r="V929" s="2">
        <v>7112050</v>
      </c>
      <c r="W929" s="25">
        <v>0.57399999999999995</v>
      </c>
      <c r="X929" s="2">
        <v>23474</v>
      </c>
      <c r="Y929" s="2">
        <v>6909176</v>
      </c>
      <c r="Z929" s="25">
        <v>0.54300000000000004</v>
      </c>
      <c r="AA929" s="12">
        <v>22243.03</v>
      </c>
      <c r="AB929" s="2">
        <v>7241318</v>
      </c>
      <c r="AC929" s="25">
        <v>0.55300000000000005</v>
      </c>
      <c r="AD929" s="12">
        <v>21643.03</v>
      </c>
      <c r="AE929" s="25">
        <v>1.7999999999999999E-2</v>
      </c>
    </row>
    <row r="930" spans="1:31" x14ac:dyDescent="0.3">
      <c r="A930" t="s">
        <v>1539</v>
      </c>
      <c r="B930" s="2">
        <v>4395</v>
      </c>
      <c r="C930" s="25">
        <v>0.4753406878650227</v>
      </c>
      <c r="D930" s="2"/>
      <c r="E930" s="2">
        <v>5083</v>
      </c>
      <c r="F930" s="25">
        <v>0.51978729931485834</v>
      </c>
      <c r="G930" s="12"/>
      <c r="H930" s="2">
        <v>4946</v>
      </c>
      <c r="I930" s="25">
        <v>0.53504976200778886</v>
      </c>
      <c r="J930" s="12"/>
      <c r="K930" s="25">
        <v>0.12536973833902154</v>
      </c>
      <c r="L930" s="2">
        <v>17868</v>
      </c>
      <c r="M930" s="25">
        <v>0.44003349258730234</v>
      </c>
      <c r="N930" s="2">
        <v>461.21212121212102</v>
      </c>
      <c r="O930" s="2">
        <v>20191</v>
      </c>
      <c r="P930" s="25">
        <v>0.48589786783462485</v>
      </c>
      <c r="Q930" s="12">
        <v>476.969696969697</v>
      </c>
      <c r="R930" s="2">
        <v>20236</v>
      </c>
      <c r="S930" s="25">
        <v>0.46408586368223098</v>
      </c>
      <c r="T930" s="12">
        <v>543.63635299999999</v>
      </c>
      <c r="U930" s="25">
        <v>0.13252742332661741</v>
      </c>
      <c r="V930" s="2">
        <v>5280802</v>
      </c>
      <c r="W930" s="25">
        <v>0.42599999999999999</v>
      </c>
      <c r="X930" s="2">
        <v>12172</v>
      </c>
      <c r="Y930" s="2">
        <v>5808625</v>
      </c>
      <c r="Z930" s="25">
        <v>0.45700000000000002</v>
      </c>
      <c r="AA930" s="12">
        <v>12618.79</v>
      </c>
      <c r="AB930" s="2">
        <v>5861796</v>
      </c>
      <c r="AC930" s="25">
        <v>0.44700000000000001</v>
      </c>
      <c r="AD930" s="12">
        <v>12320</v>
      </c>
      <c r="AE930" s="25">
        <v>0.11</v>
      </c>
    </row>
    <row r="931" spans="1:31" x14ac:dyDescent="0.3">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c r="AA931" s="16"/>
      <c r="AB931" s="16"/>
      <c r="AC931" s="16"/>
      <c r="AD931" s="16"/>
      <c r="AE931" s="16"/>
    </row>
    <row r="932" spans="1:31" x14ac:dyDescent="0.3">
      <c r="A932" s="103" t="s">
        <v>1829</v>
      </c>
      <c r="B932" s="103"/>
      <c r="C932" s="103"/>
      <c r="D932" s="103"/>
      <c r="E932" s="103"/>
      <c r="F932" s="103"/>
      <c r="G932" s="103"/>
      <c r="H932" s="103"/>
      <c r="I932" s="103"/>
      <c r="J932" s="103"/>
      <c r="K932" s="103"/>
      <c r="L932" s="103"/>
      <c r="M932" s="103"/>
      <c r="N932" s="103"/>
      <c r="O932" s="103"/>
      <c r="P932" s="103"/>
      <c r="Q932" s="103"/>
      <c r="R932" s="103"/>
      <c r="S932" s="103"/>
      <c r="T932" s="103"/>
      <c r="U932" s="103"/>
      <c r="V932" s="103"/>
      <c r="W932" s="103"/>
      <c r="X932" s="103"/>
      <c r="Y932" s="103"/>
      <c r="Z932" s="103"/>
      <c r="AA932" s="103"/>
      <c r="AB932" s="103"/>
      <c r="AC932" s="103"/>
      <c r="AD932" s="103"/>
      <c r="AE932" s="103"/>
    </row>
    <row r="933" spans="1:31" x14ac:dyDescent="0.3">
      <c r="B933" s="188"/>
      <c r="C933" s="188"/>
      <c r="D933" s="188"/>
      <c r="E933" s="188"/>
      <c r="F933" s="188"/>
      <c r="G933" s="188"/>
      <c r="H933" s="188"/>
      <c r="I933" s="188"/>
      <c r="J933" s="188"/>
      <c r="L933" s="188" t="s">
        <v>1649</v>
      </c>
      <c r="M933" s="188"/>
      <c r="N933" s="188" t="s">
        <v>1650</v>
      </c>
      <c r="O933" s="188" t="s">
        <v>1649</v>
      </c>
      <c r="P933" s="188"/>
      <c r="Q933" s="188" t="s">
        <v>1650</v>
      </c>
      <c r="R933" s="188" t="s">
        <v>1649</v>
      </c>
      <c r="S933" s="188"/>
      <c r="T933" s="188" t="s">
        <v>1650</v>
      </c>
      <c r="U933" t="s">
        <v>165</v>
      </c>
      <c r="V933" s="188" t="s">
        <v>1649</v>
      </c>
      <c r="W933" s="188"/>
      <c r="X933" s="188" t="s">
        <v>1650</v>
      </c>
      <c r="Y933" s="188" t="s">
        <v>1649</v>
      </c>
      <c r="Z933" s="188"/>
      <c r="AA933" s="188" t="s">
        <v>1650</v>
      </c>
      <c r="AB933" s="188" t="s">
        <v>1649</v>
      </c>
      <c r="AC933" s="188"/>
      <c r="AD933" s="188" t="s">
        <v>1650</v>
      </c>
      <c r="AE933" t="s">
        <v>165</v>
      </c>
    </row>
    <row r="934" spans="1:31" x14ac:dyDescent="0.3">
      <c r="A934" t="s">
        <v>167</v>
      </c>
      <c r="B934" s="2">
        <v>7600</v>
      </c>
      <c r="C934" s="25" t="s">
        <v>2472</v>
      </c>
      <c r="D934" s="2"/>
      <c r="E934" s="2">
        <v>7200</v>
      </c>
      <c r="F934" s="25" t="s">
        <v>2472</v>
      </c>
      <c r="G934" s="12"/>
      <c r="H934" s="2">
        <v>6256</v>
      </c>
      <c r="I934" s="25" t="s">
        <v>2472</v>
      </c>
      <c r="J934" s="12"/>
      <c r="K934" s="25">
        <v>-0.17684210526315791</v>
      </c>
      <c r="L934" s="2">
        <v>31500</v>
      </c>
      <c r="M934" s="25" t="s">
        <v>165</v>
      </c>
      <c r="N934" s="2">
        <v>479.39393939393898</v>
      </c>
      <c r="O934" s="2">
        <v>31022</v>
      </c>
      <c r="P934" s="25" t="s">
        <v>165</v>
      </c>
      <c r="Q934" s="12">
        <v>357.575757575757</v>
      </c>
      <c r="R934" s="2">
        <v>30600</v>
      </c>
      <c r="S934" s="25" t="s">
        <v>165</v>
      </c>
      <c r="T934" s="12">
        <v>406.06060000000002</v>
      </c>
      <c r="U934" s="25">
        <v>-2.8571428571428571E-2</v>
      </c>
      <c r="V934" s="2">
        <v>8304365</v>
      </c>
      <c r="W934" s="25" t="s">
        <v>165</v>
      </c>
      <c r="X934" s="2">
        <v>10569</v>
      </c>
      <c r="Y934" s="2">
        <v>8526029</v>
      </c>
      <c r="Z934" s="25" t="s">
        <v>165</v>
      </c>
      <c r="AA934" s="12">
        <v>9565.4500000000007</v>
      </c>
      <c r="AB934" s="2">
        <v>8140180</v>
      </c>
      <c r="AC934" s="25" t="s">
        <v>165</v>
      </c>
      <c r="AD934" s="12">
        <v>10164.85</v>
      </c>
      <c r="AE934" s="25">
        <v>-0.02</v>
      </c>
    </row>
    <row r="935" spans="1:31" x14ac:dyDescent="0.3">
      <c r="A935" t="s">
        <v>1536</v>
      </c>
      <c r="B935" s="2">
        <v>4145</v>
      </c>
      <c r="C935" s="25">
        <v>0.54539473684210527</v>
      </c>
      <c r="D935" s="2"/>
      <c r="E935" s="2">
        <v>3569</v>
      </c>
      <c r="F935" s="25">
        <v>0.49569444444444444</v>
      </c>
      <c r="G935" s="12"/>
      <c r="H935" s="2">
        <v>3233</v>
      </c>
      <c r="I935" s="25">
        <v>0.51678388746803094</v>
      </c>
      <c r="J935" s="12"/>
      <c r="K935" s="25">
        <v>-0.22002412545235228</v>
      </c>
      <c r="L935" s="2">
        <v>18014</v>
      </c>
      <c r="M935" s="25">
        <v>0.57187301587301587</v>
      </c>
      <c r="N935" s="2">
        <v>359.39393939393898</v>
      </c>
      <c r="O935" s="2">
        <v>16898</v>
      </c>
      <c r="P935" s="25">
        <v>0.54471020566049899</v>
      </c>
      <c r="Q935" s="12">
        <v>364.84848484848402</v>
      </c>
      <c r="R935" s="2">
        <v>17156</v>
      </c>
      <c r="S935" s="25">
        <v>0.56065359477124188</v>
      </c>
      <c r="T935" s="12">
        <v>461.81817599999999</v>
      </c>
      <c r="U935" s="25">
        <v>-4.762962140557344E-2</v>
      </c>
      <c r="V935" s="2">
        <v>5135750</v>
      </c>
      <c r="W935" s="25">
        <v>0.61799999999999999</v>
      </c>
      <c r="X935" s="2">
        <v>15829</v>
      </c>
      <c r="Y935" s="2">
        <v>4985183</v>
      </c>
      <c r="Z935" s="25">
        <v>0.58499999999999996</v>
      </c>
      <c r="AA935" s="12">
        <v>15292.12</v>
      </c>
      <c r="AB935" s="2">
        <v>4831347</v>
      </c>
      <c r="AC935" s="25">
        <v>0.59399999999999997</v>
      </c>
      <c r="AD935" s="12">
        <v>15483.03</v>
      </c>
      <c r="AE935" s="25">
        <v>-5.8999999999999997E-2</v>
      </c>
    </row>
    <row r="936" spans="1:31" x14ac:dyDescent="0.3">
      <c r="A936" t="s">
        <v>1539</v>
      </c>
      <c r="B936" s="2">
        <v>3455</v>
      </c>
      <c r="C936" s="25">
        <v>0.45460526315789473</v>
      </c>
      <c r="D936" s="2"/>
      <c r="E936" s="2">
        <v>3631</v>
      </c>
      <c r="F936" s="25">
        <v>0.50430555555555556</v>
      </c>
      <c r="G936" s="12"/>
      <c r="H936" s="2">
        <v>3023</v>
      </c>
      <c r="I936" s="25">
        <v>0.48321611253196933</v>
      </c>
      <c r="J936" s="12"/>
      <c r="K936" s="25">
        <v>-0.12503617945007239</v>
      </c>
      <c r="L936" s="2">
        <v>13486</v>
      </c>
      <c r="M936" s="25">
        <v>0.42812698412698413</v>
      </c>
      <c r="N936" s="2">
        <v>466.666666666666</v>
      </c>
      <c r="O936" s="2">
        <v>14124</v>
      </c>
      <c r="P936" s="25">
        <v>0.45528979433950101</v>
      </c>
      <c r="Q936" s="12">
        <v>418.18181818181802</v>
      </c>
      <c r="R936" s="2">
        <v>13444</v>
      </c>
      <c r="S936" s="25">
        <v>0.43934640522875817</v>
      </c>
      <c r="T936" s="12">
        <v>463.03030000000001</v>
      </c>
      <c r="U936" s="25">
        <v>-3.1143407978644522E-3</v>
      </c>
      <c r="V936" s="2">
        <v>3168615</v>
      </c>
      <c r="W936" s="25">
        <v>0.38200000000000001</v>
      </c>
      <c r="X936" s="2">
        <v>8580</v>
      </c>
      <c r="Y936" s="2">
        <v>3540846</v>
      </c>
      <c r="Z936" s="25">
        <v>0.41499999999999998</v>
      </c>
      <c r="AA936" s="12">
        <v>8499.39</v>
      </c>
      <c r="AB936" s="2">
        <v>3308833</v>
      </c>
      <c r="AC936" s="25">
        <v>0.40600000000000003</v>
      </c>
      <c r="AD936" s="12">
        <v>8630.91</v>
      </c>
      <c r="AE936" s="25">
        <v>4.3999999999999997E-2</v>
      </c>
    </row>
    <row r="937" spans="1:31" x14ac:dyDescent="0.3">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c r="AA937" s="16"/>
      <c r="AB937" s="16"/>
      <c r="AC937" s="16"/>
      <c r="AD937" s="16"/>
      <c r="AE937" s="16"/>
    </row>
    <row r="938" spans="1:31" x14ac:dyDescent="0.3">
      <c r="A938" s="103" t="s">
        <v>1830</v>
      </c>
      <c r="B938" s="103"/>
      <c r="C938" s="103"/>
      <c r="D938" s="103"/>
      <c r="E938" s="103"/>
      <c r="F938" s="103"/>
      <c r="G938" s="103"/>
      <c r="H938" s="103"/>
      <c r="I938" s="103"/>
      <c r="J938" s="103"/>
      <c r="K938" s="103"/>
      <c r="L938" s="103"/>
      <c r="M938" s="103"/>
      <c r="N938" s="103"/>
      <c r="O938" s="103"/>
      <c r="P938" s="103"/>
      <c r="Q938" s="103"/>
      <c r="R938" s="103"/>
      <c r="S938" s="103"/>
      <c r="T938" s="103"/>
      <c r="U938" s="103"/>
      <c r="V938" s="103"/>
      <c r="W938" s="103"/>
      <c r="X938" s="103"/>
      <c r="Y938" s="103"/>
      <c r="Z938" s="103"/>
      <c r="AA938" s="103"/>
      <c r="AB938" s="103"/>
      <c r="AC938" s="103"/>
      <c r="AD938" s="103"/>
      <c r="AE938" s="103"/>
    </row>
    <row r="939" spans="1:31" x14ac:dyDescent="0.3">
      <c r="B939" s="188"/>
      <c r="C939" s="188"/>
      <c r="D939" s="188"/>
      <c r="E939" s="188"/>
      <c r="F939" s="188"/>
      <c r="G939" s="188"/>
      <c r="H939" s="188"/>
      <c r="I939" s="188"/>
      <c r="J939" s="188"/>
      <c r="L939" s="188" t="s">
        <v>1649</v>
      </c>
      <c r="M939" s="188"/>
      <c r="N939" s="188" t="s">
        <v>1650</v>
      </c>
      <c r="O939" s="188" t="s">
        <v>1649</v>
      </c>
      <c r="P939" s="188"/>
      <c r="Q939" s="188" t="s">
        <v>1650</v>
      </c>
      <c r="R939" s="188" t="s">
        <v>1649</v>
      </c>
      <c r="S939" s="188"/>
      <c r="T939" s="188" t="s">
        <v>1650</v>
      </c>
      <c r="U939" t="s">
        <v>165</v>
      </c>
      <c r="V939" s="188" t="s">
        <v>1649</v>
      </c>
      <c r="W939" s="188"/>
      <c r="X939" s="188" t="s">
        <v>1650</v>
      </c>
      <c r="Y939" s="188" t="s">
        <v>1649</v>
      </c>
      <c r="Z939" s="188"/>
      <c r="AA939" s="188" t="s">
        <v>1650</v>
      </c>
      <c r="AB939" s="188" t="s">
        <v>1649</v>
      </c>
      <c r="AC939" s="188"/>
      <c r="AD939" s="188" t="s">
        <v>1650</v>
      </c>
      <c r="AE939" t="s">
        <v>165</v>
      </c>
    </row>
    <row r="940" spans="1:31" x14ac:dyDescent="0.3">
      <c r="A940" t="s">
        <v>167</v>
      </c>
      <c r="B940" s="2">
        <v>571</v>
      </c>
      <c r="C940" s="25" t="s">
        <v>2472</v>
      </c>
      <c r="D940" s="2"/>
      <c r="E940" s="2">
        <v>735</v>
      </c>
      <c r="F940" s="25" t="s">
        <v>2472</v>
      </c>
      <c r="G940" s="12"/>
      <c r="H940" s="2">
        <v>430</v>
      </c>
      <c r="I940" s="25" t="s">
        <v>2472</v>
      </c>
      <c r="J940" s="12"/>
      <c r="K940" s="25">
        <v>-0.24693520140105074</v>
      </c>
      <c r="L940" s="2">
        <v>2507</v>
      </c>
      <c r="M940" s="25" t="s">
        <v>165</v>
      </c>
      <c r="N940" s="2">
        <v>164.24242424242399</v>
      </c>
      <c r="O940" s="2">
        <v>2365</v>
      </c>
      <c r="P940" s="25" t="s">
        <v>165</v>
      </c>
      <c r="Q940" s="12">
        <v>173.939393939393</v>
      </c>
      <c r="R940" s="2">
        <v>2350</v>
      </c>
      <c r="S940" s="25" t="s">
        <v>165</v>
      </c>
      <c r="T940" s="12">
        <v>206.060608</v>
      </c>
      <c r="U940" s="25">
        <v>-6.2624650977263663E-2</v>
      </c>
      <c r="V940" s="2">
        <v>821463</v>
      </c>
      <c r="W940" s="25" t="s">
        <v>165</v>
      </c>
      <c r="X940" s="2">
        <v>2253</v>
      </c>
      <c r="Y940" s="2">
        <v>818591</v>
      </c>
      <c r="Z940" s="25" t="s">
        <v>165</v>
      </c>
      <c r="AA940" s="12">
        <v>2450.3000000000002</v>
      </c>
      <c r="AB940" s="2">
        <v>806733</v>
      </c>
      <c r="AC940" s="25" t="s">
        <v>165</v>
      </c>
      <c r="AD940" s="12">
        <v>3016.36</v>
      </c>
      <c r="AE940" s="25">
        <v>-1.7999999999999999E-2</v>
      </c>
    </row>
    <row r="941" spans="1:31" x14ac:dyDescent="0.3">
      <c r="A941" t="s">
        <v>1536</v>
      </c>
      <c r="B941" s="2">
        <v>279</v>
      </c>
      <c r="C941" s="25">
        <v>0.48861646234676009</v>
      </c>
      <c r="D941" s="2"/>
      <c r="E941" s="2">
        <v>364</v>
      </c>
      <c r="F941" s="25">
        <v>0.49523809523809509</v>
      </c>
      <c r="G941" s="12"/>
      <c r="H941" s="2">
        <v>103</v>
      </c>
      <c r="I941" s="25">
        <v>0.23953488372093024</v>
      </c>
      <c r="J941" s="12"/>
      <c r="K941" s="25">
        <v>-0.63082437275985659</v>
      </c>
      <c r="L941" s="2">
        <v>1206</v>
      </c>
      <c r="M941" s="25">
        <v>0.48105305145592342</v>
      </c>
      <c r="N941" s="2">
        <v>134.54545454545399</v>
      </c>
      <c r="O941" s="2">
        <v>782</v>
      </c>
      <c r="P941" s="25">
        <v>0.3306553911205074</v>
      </c>
      <c r="Q941" s="12">
        <v>107.87878787878699</v>
      </c>
      <c r="R941" s="2">
        <v>684</v>
      </c>
      <c r="S941" s="25">
        <v>0.29106382978723405</v>
      </c>
      <c r="T941" s="12">
        <v>124.242424</v>
      </c>
      <c r="U941" s="25">
        <v>-0.43283582089552236</v>
      </c>
      <c r="V941" s="2">
        <v>317416</v>
      </c>
      <c r="W941" s="25">
        <v>0.38600000000000001</v>
      </c>
      <c r="X941" s="2">
        <v>2028</v>
      </c>
      <c r="Y941" s="2">
        <v>283731</v>
      </c>
      <c r="Z941" s="25">
        <v>0.34699999999999998</v>
      </c>
      <c r="AA941" s="12">
        <v>2075.7600000000002</v>
      </c>
      <c r="AB941" s="2">
        <v>286043</v>
      </c>
      <c r="AC941" s="25">
        <v>0.35499999999999998</v>
      </c>
      <c r="AD941" s="12">
        <v>2101.21</v>
      </c>
      <c r="AE941" s="25">
        <v>-9.9000000000000005E-2</v>
      </c>
    </row>
    <row r="942" spans="1:31" x14ac:dyDescent="0.3">
      <c r="A942" t="s">
        <v>1539</v>
      </c>
      <c r="B942" s="2">
        <v>292</v>
      </c>
      <c r="C942" s="25">
        <v>0.51138353765324029</v>
      </c>
      <c r="D942" s="2"/>
      <c r="E942" s="2">
        <v>371</v>
      </c>
      <c r="F942" s="25">
        <v>0.50476190476190474</v>
      </c>
      <c r="G942" s="12"/>
      <c r="H942" s="2">
        <v>327</v>
      </c>
      <c r="I942" s="25">
        <v>0.76046511627906976</v>
      </c>
      <c r="J942" s="12"/>
      <c r="K942" s="25">
        <v>0.11986301369863006</v>
      </c>
      <c r="L942" s="2">
        <v>1301</v>
      </c>
      <c r="M942" s="25">
        <v>0.51894694854407664</v>
      </c>
      <c r="N942" s="2">
        <v>173.939393939393</v>
      </c>
      <c r="O942" s="2">
        <v>1583</v>
      </c>
      <c r="P942" s="25">
        <v>0.66934460887949265</v>
      </c>
      <c r="Q942" s="12">
        <v>140</v>
      </c>
      <c r="R942" s="2">
        <v>1666</v>
      </c>
      <c r="S942" s="25">
        <v>0.708936170212766</v>
      </c>
      <c r="T942" s="12">
        <v>189.69697600000001</v>
      </c>
      <c r="U942" s="25">
        <v>0.28055342044581094</v>
      </c>
      <c r="V942" s="2">
        <v>504047</v>
      </c>
      <c r="W942" s="25">
        <v>0.61399999999999999</v>
      </c>
      <c r="X942" s="2">
        <v>2565</v>
      </c>
      <c r="Y942" s="2">
        <v>534860</v>
      </c>
      <c r="Z942" s="25">
        <v>0.65300000000000002</v>
      </c>
      <c r="AA942" s="12">
        <v>2510.3000000000002</v>
      </c>
      <c r="AB942" s="2">
        <v>520690</v>
      </c>
      <c r="AC942" s="25">
        <v>0.64500000000000002</v>
      </c>
      <c r="AD942" s="12">
        <v>2847.88</v>
      </c>
      <c r="AE942" s="25">
        <v>3.3000000000000002E-2</v>
      </c>
    </row>
    <row r="943" spans="1:31" x14ac:dyDescent="0.3">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c r="AA943" s="16"/>
      <c r="AB943" s="16"/>
      <c r="AC943" s="16"/>
      <c r="AD943" s="16"/>
      <c r="AE943" s="16"/>
    </row>
    <row r="944" spans="1:31" x14ac:dyDescent="0.3">
      <c r="A944" s="103" t="s">
        <v>1831</v>
      </c>
      <c r="B944" s="103"/>
      <c r="C944" s="103"/>
      <c r="D944" s="103"/>
      <c r="E944" s="103"/>
      <c r="F944" s="103"/>
      <c r="G944" s="103"/>
      <c r="H944" s="103"/>
      <c r="I944" s="103"/>
      <c r="J944" s="103"/>
      <c r="K944" s="103"/>
      <c r="L944" s="103"/>
      <c r="M944" s="103"/>
      <c r="N944" s="103"/>
      <c r="O944" s="103"/>
      <c r="P944" s="103"/>
      <c r="Q944" s="103"/>
      <c r="R944" s="103"/>
      <c r="S944" s="103"/>
      <c r="T944" s="103"/>
      <c r="U944" s="103"/>
      <c r="V944" s="103"/>
      <c r="W944" s="103"/>
      <c r="X944" s="103"/>
      <c r="Y944" s="103"/>
      <c r="Z944" s="103"/>
      <c r="AA944" s="103"/>
      <c r="AB944" s="103"/>
      <c r="AC944" s="103"/>
      <c r="AD944" s="103"/>
      <c r="AE944" s="103"/>
    </row>
    <row r="945" spans="1:31" x14ac:dyDescent="0.3">
      <c r="B945" s="188"/>
      <c r="C945" s="188"/>
      <c r="D945" s="188"/>
      <c r="E945" s="188"/>
      <c r="F945" s="188"/>
      <c r="G945" s="188"/>
      <c r="H945" s="188"/>
      <c r="I945" s="188"/>
      <c r="J945" s="188"/>
      <c r="L945" s="188" t="s">
        <v>1649</v>
      </c>
      <c r="M945" s="188"/>
      <c r="N945" s="188" t="s">
        <v>1650</v>
      </c>
      <c r="O945" s="188" t="s">
        <v>1649</v>
      </c>
      <c r="P945" s="188"/>
      <c r="Q945" s="188" t="s">
        <v>1650</v>
      </c>
      <c r="R945" s="188" t="s">
        <v>1649</v>
      </c>
      <c r="S945" s="188"/>
      <c r="T945" s="188" t="s">
        <v>1650</v>
      </c>
      <c r="U945" t="s">
        <v>165</v>
      </c>
      <c r="V945" s="188" t="s">
        <v>1649</v>
      </c>
      <c r="W945" s="188"/>
      <c r="X945" s="188" t="s">
        <v>1650</v>
      </c>
      <c r="Y945" s="188" t="s">
        <v>1649</v>
      </c>
      <c r="Z945" s="188"/>
      <c r="AA945" s="188" t="s">
        <v>1650</v>
      </c>
      <c r="AB945" s="188" t="s">
        <v>1649</v>
      </c>
      <c r="AC945" s="188"/>
      <c r="AD945" s="188" t="s">
        <v>1650</v>
      </c>
      <c r="AE945" t="s">
        <v>165</v>
      </c>
    </row>
    <row r="946" spans="1:31" x14ac:dyDescent="0.3">
      <c r="A946" t="s">
        <v>167</v>
      </c>
      <c r="B946" s="2">
        <v>173</v>
      </c>
      <c r="C946" s="25" t="s">
        <v>2472</v>
      </c>
      <c r="D946" s="2"/>
      <c r="E946" s="2">
        <v>268</v>
      </c>
      <c r="F946" s="25" t="s">
        <v>2472</v>
      </c>
      <c r="G946" s="12"/>
      <c r="H946" s="2">
        <v>248</v>
      </c>
      <c r="I946" s="25" t="s">
        <v>2472</v>
      </c>
      <c r="J946" s="12"/>
      <c r="K946" s="25">
        <v>0.43352601156069359</v>
      </c>
      <c r="L946" s="2">
        <v>420</v>
      </c>
      <c r="M946" s="25" t="s">
        <v>165</v>
      </c>
      <c r="N946" s="2">
        <v>69.696969696969703</v>
      </c>
      <c r="O946" s="2">
        <v>552</v>
      </c>
      <c r="P946" s="25" t="s">
        <v>165</v>
      </c>
      <c r="Q946" s="12">
        <v>81.212121212121204</v>
      </c>
      <c r="R946" s="2">
        <v>521</v>
      </c>
      <c r="S946" s="25" t="s">
        <v>165</v>
      </c>
      <c r="T946" s="12">
        <v>91.515150000000006</v>
      </c>
      <c r="U946" s="25">
        <v>0.24047619047619048</v>
      </c>
      <c r="V946" s="2">
        <v>95144</v>
      </c>
      <c r="W946" s="25" t="s">
        <v>165</v>
      </c>
      <c r="X946" s="2">
        <v>1279</v>
      </c>
      <c r="Y946" s="2">
        <v>91680</v>
      </c>
      <c r="Z946" s="25" t="s">
        <v>165</v>
      </c>
      <c r="AA946" s="12">
        <v>1234.55</v>
      </c>
      <c r="AB946" s="2">
        <v>97757</v>
      </c>
      <c r="AC946" s="25" t="s">
        <v>165</v>
      </c>
      <c r="AD946" s="12">
        <v>1241.21</v>
      </c>
      <c r="AE946" s="25">
        <v>2.7E-2</v>
      </c>
    </row>
    <row r="947" spans="1:31" x14ac:dyDescent="0.3">
      <c r="A947" t="s">
        <v>1536</v>
      </c>
      <c r="B947" s="2">
        <v>56</v>
      </c>
      <c r="C947" s="25">
        <v>0.32369942196531798</v>
      </c>
      <c r="D947" s="2"/>
      <c r="E947" s="2">
        <v>91</v>
      </c>
      <c r="F947" s="25">
        <v>0.33955223880597013</v>
      </c>
      <c r="G947" s="12"/>
      <c r="H947" s="2">
        <v>98</v>
      </c>
      <c r="I947" s="25">
        <v>0.39516129032258063</v>
      </c>
      <c r="J947" s="12"/>
      <c r="K947" s="25">
        <v>0.75</v>
      </c>
      <c r="L947" s="2">
        <v>87</v>
      </c>
      <c r="M947" s="25">
        <v>0.20714285714285716</v>
      </c>
      <c r="N947" s="2">
        <v>25.4545454545454</v>
      </c>
      <c r="O947" s="2">
        <v>178</v>
      </c>
      <c r="P947" s="25">
        <v>0.32246376811594202</v>
      </c>
      <c r="Q947" s="12">
        <v>47.272727272727202</v>
      </c>
      <c r="R947" s="2">
        <v>165</v>
      </c>
      <c r="S947" s="25">
        <v>0.31669865642994244</v>
      </c>
      <c r="T947" s="12">
        <v>40</v>
      </c>
      <c r="U947" s="25">
        <v>0.89655172413793105</v>
      </c>
      <c r="V947" s="2">
        <v>45623</v>
      </c>
      <c r="W947" s="25">
        <v>0.48</v>
      </c>
      <c r="X947" s="2">
        <v>836</v>
      </c>
      <c r="Y947" s="2">
        <v>41729</v>
      </c>
      <c r="Z947" s="25">
        <v>0.45500000000000002</v>
      </c>
      <c r="AA947" s="12">
        <v>759</v>
      </c>
      <c r="AB947" s="2">
        <v>48100</v>
      </c>
      <c r="AC947" s="25">
        <v>0.49199999999999999</v>
      </c>
      <c r="AD947" s="12">
        <v>889.09</v>
      </c>
      <c r="AE947" s="25">
        <v>5.3999999999999999E-2</v>
      </c>
    </row>
    <row r="948" spans="1:31" x14ac:dyDescent="0.3">
      <c r="A948" t="s">
        <v>1539</v>
      </c>
      <c r="B948" s="2">
        <v>117</v>
      </c>
      <c r="C948" s="25">
        <v>0.67630057803468213</v>
      </c>
      <c r="D948" s="2"/>
      <c r="E948" s="2">
        <v>177</v>
      </c>
      <c r="F948" s="25">
        <v>0.66044776119402981</v>
      </c>
      <c r="G948" s="12"/>
      <c r="H948" s="2">
        <v>150</v>
      </c>
      <c r="I948" s="25">
        <v>0.60483870967741937</v>
      </c>
      <c r="J948" s="12"/>
      <c r="K948" s="25">
        <v>0.28205128205128216</v>
      </c>
      <c r="L948" s="2">
        <v>333</v>
      </c>
      <c r="M948" s="25">
        <v>0.79285714285714282</v>
      </c>
      <c r="N948" s="2">
        <v>66.060606060606005</v>
      </c>
      <c r="O948" s="2">
        <v>374</v>
      </c>
      <c r="P948" s="25">
        <v>0.67753623188405798</v>
      </c>
      <c r="Q948" s="12">
        <v>64.242424242424207</v>
      </c>
      <c r="R948" s="2">
        <v>356</v>
      </c>
      <c r="S948" s="25">
        <v>0.68330134357005756</v>
      </c>
      <c r="T948" s="12">
        <v>82.424239999999998</v>
      </c>
      <c r="U948" s="25">
        <v>6.9069069069069067E-2</v>
      </c>
      <c r="V948" s="2">
        <v>49521</v>
      </c>
      <c r="W948" s="25">
        <v>0.52</v>
      </c>
      <c r="X948" s="2">
        <v>942</v>
      </c>
      <c r="Y948" s="2">
        <v>49951</v>
      </c>
      <c r="Z948" s="25">
        <v>0.54500000000000004</v>
      </c>
      <c r="AA948" s="12">
        <v>966.06</v>
      </c>
      <c r="AB948" s="2">
        <v>49657</v>
      </c>
      <c r="AC948" s="25">
        <v>0.50800000000000001</v>
      </c>
      <c r="AD948" s="12">
        <v>938.18</v>
      </c>
      <c r="AE948" s="25">
        <v>3.0000000000000001E-3</v>
      </c>
    </row>
    <row r="949" spans="1:31" x14ac:dyDescent="0.3">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c r="AA949" s="16"/>
      <c r="AB949" s="16"/>
      <c r="AC949" s="16"/>
      <c r="AD949" s="16"/>
      <c r="AE949" s="16"/>
    </row>
    <row r="950" spans="1:31" x14ac:dyDescent="0.3">
      <c r="A950" s="103" t="s">
        <v>1832</v>
      </c>
      <c r="B950" s="103"/>
      <c r="C950" s="103"/>
      <c r="D950" s="103"/>
      <c r="E950" s="103"/>
      <c r="F950" s="103"/>
      <c r="G950" s="103"/>
      <c r="H950" s="103"/>
      <c r="I950" s="103"/>
      <c r="J950" s="103"/>
      <c r="K950" s="103"/>
      <c r="L950" s="103"/>
      <c r="M950" s="103"/>
      <c r="N950" s="103"/>
      <c r="O950" s="103"/>
      <c r="P950" s="103"/>
      <c r="Q950" s="103"/>
      <c r="R950" s="103"/>
      <c r="S950" s="103"/>
      <c r="T950" s="103"/>
      <c r="U950" s="103"/>
      <c r="V950" s="103"/>
      <c r="W950" s="103"/>
      <c r="X950" s="103"/>
      <c r="Y950" s="103"/>
      <c r="Z950" s="103"/>
      <c r="AA950" s="103"/>
      <c r="AB950" s="103"/>
      <c r="AC950" s="103"/>
      <c r="AD950" s="103"/>
      <c r="AE950" s="103"/>
    </row>
    <row r="951" spans="1:31" x14ac:dyDescent="0.3">
      <c r="B951" s="188"/>
      <c r="C951" s="188"/>
      <c r="D951" s="188"/>
      <c r="E951" s="188"/>
      <c r="F951" s="188"/>
      <c r="G951" s="188"/>
      <c r="H951" s="188"/>
      <c r="I951" s="188"/>
      <c r="J951" s="188"/>
      <c r="L951" s="188" t="s">
        <v>1649</v>
      </c>
      <c r="M951" s="188"/>
      <c r="N951" s="188" t="s">
        <v>1650</v>
      </c>
      <c r="O951" s="188" t="s">
        <v>1649</v>
      </c>
      <c r="P951" s="188"/>
      <c r="Q951" s="188" t="s">
        <v>1650</v>
      </c>
      <c r="R951" s="188" t="s">
        <v>1649</v>
      </c>
      <c r="S951" s="188"/>
      <c r="T951" s="188" t="s">
        <v>1650</v>
      </c>
      <c r="U951" t="s">
        <v>165</v>
      </c>
      <c r="V951" s="188" t="s">
        <v>1649</v>
      </c>
      <c r="W951" s="188"/>
      <c r="X951" s="188" t="s">
        <v>1650</v>
      </c>
      <c r="Y951" s="188" t="s">
        <v>1649</v>
      </c>
      <c r="Z951" s="188"/>
      <c r="AA951" s="188" t="s">
        <v>1650</v>
      </c>
      <c r="AB951" s="188" t="s">
        <v>1649</v>
      </c>
      <c r="AC951" s="188"/>
      <c r="AD951" s="188" t="s">
        <v>1650</v>
      </c>
      <c r="AE951" t="s">
        <v>165</v>
      </c>
    </row>
    <row r="952" spans="1:31" x14ac:dyDescent="0.3">
      <c r="A952" t="s">
        <v>167</v>
      </c>
      <c r="B952" s="2">
        <v>226</v>
      </c>
      <c r="C952" s="25" t="s">
        <v>2472</v>
      </c>
      <c r="D952" s="2"/>
      <c r="E952" s="2">
        <v>211</v>
      </c>
      <c r="F952" s="25" t="s">
        <v>2472</v>
      </c>
      <c r="G952" s="12"/>
      <c r="H952" s="2">
        <v>239</v>
      </c>
      <c r="I952" s="25" t="s">
        <v>2472</v>
      </c>
      <c r="J952" s="12"/>
      <c r="K952" s="25">
        <v>5.7522123893805288E-2</v>
      </c>
      <c r="L952" s="2">
        <v>1644</v>
      </c>
      <c r="M952" s="25" t="s">
        <v>165</v>
      </c>
      <c r="N952" s="2">
        <v>133.939393939393</v>
      </c>
      <c r="O952" s="2">
        <v>1551</v>
      </c>
      <c r="P952" s="25" t="s">
        <v>165</v>
      </c>
      <c r="Q952" s="12">
        <v>121.212121212121</v>
      </c>
      <c r="R952" s="2">
        <v>1691</v>
      </c>
      <c r="S952" s="25" t="s">
        <v>165</v>
      </c>
      <c r="T952" s="12">
        <v>116.969696</v>
      </c>
      <c r="U952" s="25">
        <v>2.8588807785888078E-2</v>
      </c>
      <c r="V952" s="2">
        <v>1491808</v>
      </c>
      <c r="W952" s="25" t="s">
        <v>165</v>
      </c>
      <c r="X952" s="2">
        <v>3648</v>
      </c>
      <c r="Y952" s="2">
        <v>1645396</v>
      </c>
      <c r="Z952" s="25" t="s">
        <v>165</v>
      </c>
      <c r="AA952" s="12">
        <v>3444.85</v>
      </c>
      <c r="AB952" s="2">
        <v>1860890</v>
      </c>
      <c r="AC952" s="25" t="s">
        <v>165</v>
      </c>
      <c r="AD952" s="12">
        <v>4147.2700000000004</v>
      </c>
      <c r="AE952" s="25">
        <v>0.247</v>
      </c>
    </row>
    <row r="953" spans="1:31" x14ac:dyDescent="0.3">
      <c r="A953" t="s">
        <v>1536</v>
      </c>
      <c r="B953" s="2">
        <v>29</v>
      </c>
      <c r="C953" s="25">
        <v>0.12831858407079647</v>
      </c>
      <c r="D953" s="2"/>
      <c r="E953" s="2">
        <v>81</v>
      </c>
      <c r="F953" s="25">
        <v>0.38388625592417064</v>
      </c>
      <c r="G953" s="12"/>
      <c r="H953" s="2">
        <v>105</v>
      </c>
      <c r="I953" s="25">
        <v>0.43933054393305437</v>
      </c>
      <c r="J953" s="12"/>
      <c r="K953" s="25">
        <v>2.6206896551724137</v>
      </c>
      <c r="L953" s="2">
        <v>961</v>
      </c>
      <c r="M953" s="25">
        <v>0.58454987834549876</v>
      </c>
      <c r="N953" s="2">
        <v>105.454545454545</v>
      </c>
      <c r="O953" s="2">
        <v>853</v>
      </c>
      <c r="P953" s="25">
        <v>0.54996776273372017</v>
      </c>
      <c r="Q953" s="12">
        <v>82.424242424242394</v>
      </c>
      <c r="R953" s="2">
        <v>1137</v>
      </c>
      <c r="S953" s="25">
        <v>0.67238320520402128</v>
      </c>
      <c r="T953" s="12">
        <v>93.939390000000003</v>
      </c>
      <c r="U953" s="25">
        <v>0.18314255983350677</v>
      </c>
      <c r="V953" s="2">
        <v>862166</v>
      </c>
      <c r="W953" s="25">
        <v>0.57799999999999996</v>
      </c>
      <c r="X953" s="2">
        <v>4213</v>
      </c>
      <c r="Y953" s="2">
        <v>946331</v>
      </c>
      <c r="Z953" s="25">
        <v>0.57499999999999996</v>
      </c>
      <c r="AA953" s="12">
        <v>4220</v>
      </c>
      <c r="AB953" s="2">
        <v>1111582</v>
      </c>
      <c r="AC953" s="25">
        <v>0.59699999999999998</v>
      </c>
      <c r="AD953" s="12">
        <v>4479.3900000000003</v>
      </c>
      <c r="AE953" s="25">
        <v>0.28899999999999998</v>
      </c>
    </row>
    <row r="954" spans="1:31" x14ac:dyDescent="0.3">
      <c r="A954" t="s">
        <v>1539</v>
      </c>
      <c r="B954" s="2">
        <v>197</v>
      </c>
      <c r="C954" s="25">
        <v>0.87168141592920356</v>
      </c>
      <c r="D954" s="2"/>
      <c r="E954" s="2">
        <v>130</v>
      </c>
      <c r="F954" s="25">
        <v>0.61611374407582942</v>
      </c>
      <c r="G954" s="12"/>
      <c r="H954" s="2">
        <v>134</v>
      </c>
      <c r="I954" s="25">
        <v>0.56066945606694563</v>
      </c>
      <c r="J954" s="12"/>
      <c r="K954" s="25">
        <v>-0.31979695431472077</v>
      </c>
      <c r="L954" s="2">
        <v>683</v>
      </c>
      <c r="M954" s="25">
        <v>0.41545012165450124</v>
      </c>
      <c r="N954" s="2">
        <v>106.666666666666</v>
      </c>
      <c r="O954" s="2">
        <v>698</v>
      </c>
      <c r="P954" s="25">
        <v>0.45003223726627983</v>
      </c>
      <c r="Q954" s="12">
        <v>107.272727272727</v>
      </c>
      <c r="R954" s="2">
        <v>554</v>
      </c>
      <c r="S954" s="25">
        <v>0.32761679479597872</v>
      </c>
      <c r="T954" s="12">
        <v>93.939390000000003</v>
      </c>
      <c r="U954" s="25">
        <v>-0.18887262079062958</v>
      </c>
      <c r="V954" s="2">
        <v>629642</v>
      </c>
      <c r="W954" s="25">
        <v>0.42199999999999999</v>
      </c>
      <c r="X954" s="2">
        <v>3119</v>
      </c>
      <c r="Y954" s="2">
        <v>699065</v>
      </c>
      <c r="Z954" s="25">
        <v>0.42499999999999999</v>
      </c>
      <c r="AA954" s="12">
        <v>2646.67</v>
      </c>
      <c r="AB954" s="2">
        <v>749308</v>
      </c>
      <c r="AC954" s="25">
        <v>0.40300000000000002</v>
      </c>
      <c r="AD954" s="12">
        <v>3668.48</v>
      </c>
      <c r="AE954" s="25">
        <v>0.19</v>
      </c>
    </row>
    <row r="955" spans="1:31" x14ac:dyDescent="0.3">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c r="AA955" s="16"/>
      <c r="AB955" s="16"/>
      <c r="AC955" s="16"/>
      <c r="AD955" s="16"/>
      <c r="AE955" s="16"/>
    </row>
    <row r="956" spans="1:31" x14ac:dyDescent="0.3">
      <c r="A956" s="103" t="s">
        <v>1833</v>
      </c>
      <c r="B956" s="103"/>
      <c r="C956" s="103"/>
      <c r="D956" s="103"/>
      <c r="E956" s="103"/>
      <c r="F956" s="103"/>
      <c r="G956" s="103"/>
      <c r="H956" s="103"/>
      <c r="I956" s="103"/>
      <c r="J956" s="103"/>
      <c r="K956" s="103"/>
      <c r="L956" s="103"/>
      <c r="M956" s="103"/>
      <c r="N956" s="103"/>
      <c r="O956" s="103"/>
      <c r="P956" s="103"/>
      <c r="Q956" s="103"/>
      <c r="R956" s="103"/>
      <c r="S956" s="103"/>
      <c r="T956" s="103"/>
      <c r="U956" s="103"/>
      <c r="V956" s="103"/>
      <c r="W956" s="103"/>
      <c r="X956" s="103"/>
      <c r="Y956" s="103"/>
      <c r="Z956" s="103"/>
      <c r="AA956" s="103"/>
      <c r="AB956" s="103"/>
      <c r="AC956" s="103"/>
      <c r="AD956" s="103"/>
      <c r="AE956" s="103"/>
    </row>
    <row r="957" spans="1:31" x14ac:dyDescent="0.3">
      <c r="B957" s="188"/>
      <c r="C957" s="188"/>
      <c r="D957" s="188"/>
      <c r="E957" s="188"/>
      <c r="F957" s="188"/>
      <c r="G957" s="188"/>
      <c r="H957" s="188"/>
      <c r="I957" s="188"/>
      <c r="J957" s="188"/>
      <c r="L957" s="188" t="s">
        <v>1649</v>
      </c>
      <c r="M957" s="188"/>
      <c r="N957" s="188" t="s">
        <v>1650</v>
      </c>
      <c r="O957" s="188" t="s">
        <v>1649</v>
      </c>
      <c r="P957" s="188"/>
      <c r="Q957" s="188" t="s">
        <v>1650</v>
      </c>
      <c r="R957" s="188" t="s">
        <v>1649</v>
      </c>
      <c r="S957" s="188"/>
      <c r="T957" s="188" t="s">
        <v>1650</v>
      </c>
      <c r="U957" t="s">
        <v>165</v>
      </c>
      <c r="V957" s="188" t="s">
        <v>1649</v>
      </c>
      <c r="W957" s="188"/>
      <c r="X957" s="188" t="s">
        <v>1650</v>
      </c>
      <c r="Y957" s="188" t="s">
        <v>1649</v>
      </c>
      <c r="Z957" s="188"/>
      <c r="AA957" s="188" t="s">
        <v>1650</v>
      </c>
      <c r="AB957" s="188" t="s">
        <v>1649</v>
      </c>
      <c r="AC957" s="188"/>
      <c r="AD957" s="188" t="s">
        <v>1650</v>
      </c>
      <c r="AE957" t="s">
        <v>165</v>
      </c>
    </row>
    <row r="958" spans="1:31" x14ac:dyDescent="0.3">
      <c r="A958" t="s">
        <v>167</v>
      </c>
      <c r="B958" s="2">
        <v>2</v>
      </c>
      <c r="C958" s="25" t="s">
        <v>2472</v>
      </c>
      <c r="D958" s="2"/>
      <c r="E958" s="2">
        <v>2</v>
      </c>
      <c r="F958" s="25" t="s">
        <v>2472</v>
      </c>
      <c r="G958" s="12"/>
      <c r="H958" s="2">
        <v>11</v>
      </c>
      <c r="I958" s="25" t="s">
        <v>2472</v>
      </c>
      <c r="J958" s="12"/>
      <c r="K958" s="25">
        <v>4.5</v>
      </c>
      <c r="L958" s="2">
        <v>26</v>
      </c>
      <c r="M958" s="25" t="s">
        <v>165</v>
      </c>
      <c r="N958" s="2">
        <v>23.636363636363601</v>
      </c>
      <c r="O958" s="2">
        <v>51</v>
      </c>
      <c r="P958" s="25" t="s">
        <v>165</v>
      </c>
      <c r="Q958" s="12">
        <v>10.303030303030299</v>
      </c>
      <c r="R958" s="2">
        <v>46</v>
      </c>
      <c r="S958" s="25" t="s">
        <v>165</v>
      </c>
      <c r="T958" s="12">
        <v>22.424242</v>
      </c>
      <c r="U958" s="25">
        <v>0.76923076923076927</v>
      </c>
      <c r="V958" s="2">
        <v>38176</v>
      </c>
      <c r="W958" s="25" t="s">
        <v>165</v>
      </c>
      <c r="X958" s="2">
        <v>591</v>
      </c>
      <c r="Y958" s="2">
        <v>40280</v>
      </c>
      <c r="Z958" s="25" t="s">
        <v>165</v>
      </c>
      <c r="AA958" s="12">
        <v>703.64</v>
      </c>
      <c r="AB958" s="2">
        <v>40036</v>
      </c>
      <c r="AC958" s="25" t="s">
        <v>165</v>
      </c>
      <c r="AD958" s="12">
        <v>772.73</v>
      </c>
      <c r="AE958" s="25">
        <v>4.9000000000000002E-2</v>
      </c>
    </row>
    <row r="959" spans="1:31" x14ac:dyDescent="0.3">
      <c r="A959" t="s">
        <v>1536</v>
      </c>
      <c r="B959" s="2">
        <v>2</v>
      </c>
      <c r="C959" s="25">
        <v>1</v>
      </c>
      <c r="D959" s="2"/>
      <c r="E959" s="2">
        <v>0</v>
      </c>
      <c r="F959" s="25">
        <v>0</v>
      </c>
      <c r="G959" s="12"/>
      <c r="H959" s="2">
        <v>2</v>
      </c>
      <c r="I959" s="25">
        <v>0.18181818181818182</v>
      </c>
      <c r="J959" s="12"/>
      <c r="K959" s="25">
        <v>0</v>
      </c>
      <c r="L959" s="2">
        <v>26</v>
      </c>
      <c r="M959" s="25">
        <v>1</v>
      </c>
      <c r="N959" s="2">
        <v>23.636363636363601</v>
      </c>
      <c r="O959" s="2">
        <v>6</v>
      </c>
      <c r="P959" s="25">
        <v>0.11764705882352941</v>
      </c>
      <c r="Q959" s="12">
        <v>6.6666666666666599</v>
      </c>
      <c r="R959" s="2">
        <v>37</v>
      </c>
      <c r="S959" s="25">
        <v>0.80434782608695654</v>
      </c>
      <c r="T959" s="12">
        <v>21.212122000000001</v>
      </c>
      <c r="U959" s="25">
        <v>0.42307692307692307</v>
      </c>
      <c r="V959" s="2">
        <v>18277</v>
      </c>
      <c r="W959" s="25">
        <v>0.47899999999999998</v>
      </c>
      <c r="X959" s="2">
        <v>484</v>
      </c>
      <c r="Y959" s="2">
        <v>16200</v>
      </c>
      <c r="Z959" s="25">
        <v>0.40200000000000002</v>
      </c>
      <c r="AA959" s="12">
        <v>480</v>
      </c>
      <c r="AB959" s="2">
        <v>18182</v>
      </c>
      <c r="AC959" s="25">
        <v>0.45400000000000001</v>
      </c>
      <c r="AD959" s="12">
        <v>520</v>
      </c>
      <c r="AE959" s="25">
        <v>-5.0000000000000001E-3</v>
      </c>
    </row>
    <row r="960" spans="1:31" x14ac:dyDescent="0.3">
      <c r="A960" t="s">
        <v>1539</v>
      </c>
      <c r="B960" s="2">
        <v>0</v>
      </c>
      <c r="C960" s="25" t="s">
        <v>2472</v>
      </c>
      <c r="D960" s="2"/>
      <c r="E960" s="2">
        <v>2</v>
      </c>
      <c r="F960" s="25">
        <v>1</v>
      </c>
      <c r="G960" s="12"/>
      <c r="H960" s="2">
        <v>9</v>
      </c>
      <c r="I960" s="25" t="s">
        <v>2472</v>
      </c>
      <c r="J960" s="12"/>
      <c r="K960" s="25" t="s">
        <v>2472</v>
      </c>
      <c r="L960" s="2">
        <v>0</v>
      </c>
      <c r="M960" s="25">
        <v>0</v>
      </c>
      <c r="N960" s="2">
        <v>80</v>
      </c>
      <c r="O960" s="2">
        <v>45</v>
      </c>
      <c r="P960" s="25">
        <v>0.88235294117647056</v>
      </c>
      <c r="Q960" s="12">
        <v>10.303030303030299</v>
      </c>
      <c r="R960" s="2">
        <v>9</v>
      </c>
      <c r="S960" s="25">
        <v>0.19565217391304349</v>
      </c>
      <c r="T960" s="12">
        <v>10.30303</v>
      </c>
      <c r="U960" s="25"/>
      <c r="V960" s="2">
        <v>19899</v>
      </c>
      <c r="W960" s="25">
        <v>0.52100000000000002</v>
      </c>
      <c r="X960" s="2">
        <v>512</v>
      </c>
      <c r="Y960" s="2">
        <v>24080</v>
      </c>
      <c r="Z960" s="25">
        <v>0.59799999999999998</v>
      </c>
      <c r="AA960" s="12">
        <v>605.45000000000005</v>
      </c>
      <c r="AB960" s="2">
        <v>21854</v>
      </c>
      <c r="AC960" s="25">
        <v>0.54600000000000004</v>
      </c>
      <c r="AD960" s="12">
        <v>700.61</v>
      </c>
      <c r="AE960" s="25">
        <v>9.8000000000000004E-2</v>
      </c>
    </row>
    <row r="961" spans="1:31" x14ac:dyDescent="0.3">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c r="AA961" s="16"/>
      <c r="AB961" s="16"/>
      <c r="AC961" s="16"/>
      <c r="AD961" s="16"/>
      <c r="AE961" s="16"/>
    </row>
    <row r="962" spans="1:31" x14ac:dyDescent="0.3">
      <c r="A962" s="103" t="s">
        <v>1834</v>
      </c>
      <c r="B962" s="103"/>
      <c r="C962" s="103"/>
      <c r="D962" s="103"/>
      <c r="E962" s="103"/>
      <c r="F962" s="103"/>
      <c r="G962" s="103"/>
      <c r="H962" s="103"/>
      <c r="I962" s="103"/>
      <c r="J962" s="103"/>
      <c r="K962" s="103"/>
      <c r="L962" s="103"/>
      <c r="M962" s="103"/>
      <c r="N962" s="103"/>
      <c r="O962" s="103"/>
      <c r="P962" s="103"/>
      <c r="Q962" s="103"/>
      <c r="R962" s="103"/>
      <c r="S962" s="103"/>
      <c r="T962" s="103"/>
      <c r="U962" s="103"/>
      <c r="V962" s="103"/>
      <c r="W962" s="103"/>
      <c r="X962" s="103"/>
      <c r="Y962" s="103"/>
      <c r="Z962" s="103"/>
      <c r="AA962" s="103"/>
      <c r="AB962" s="103"/>
      <c r="AC962" s="103"/>
      <c r="AD962" s="103"/>
      <c r="AE962" s="103"/>
    </row>
    <row r="963" spans="1:31" x14ac:dyDescent="0.3">
      <c r="B963" s="188"/>
      <c r="C963" s="188"/>
      <c r="D963" s="188"/>
      <c r="E963" s="188"/>
      <c r="F963" s="188"/>
      <c r="G963" s="188"/>
      <c r="H963" s="188"/>
      <c r="I963" s="188"/>
      <c r="J963" s="188"/>
      <c r="L963" s="188" t="s">
        <v>1649</v>
      </c>
      <c r="M963" s="188"/>
      <c r="N963" s="188" t="s">
        <v>1650</v>
      </c>
      <c r="O963" s="188" t="s">
        <v>1649</v>
      </c>
      <c r="P963" s="188"/>
      <c r="Q963" s="188" t="s">
        <v>1650</v>
      </c>
      <c r="R963" s="188" t="s">
        <v>1649</v>
      </c>
      <c r="S963" s="188"/>
      <c r="T963" s="188" t="s">
        <v>1650</v>
      </c>
      <c r="U963" t="s">
        <v>165</v>
      </c>
      <c r="V963" s="188" t="s">
        <v>1649</v>
      </c>
      <c r="W963" s="188"/>
      <c r="X963" s="188" t="s">
        <v>1650</v>
      </c>
      <c r="Y963" s="188" t="s">
        <v>1649</v>
      </c>
      <c r="Z963" s="188"/>
      <c r="AA963" s="188" t="s">
        <v>1650</v>
      </c>
      <c r="AB963" s="188" t="s">
        <v>1649</v>
      </c>
      <c r="AC963" s="188"/>
      <c r="AD963" s="188" t="s">
        <v>1650</v>
      </c>
      <c r="AE963" t="s">
        <v>165</v>
      </c>
    </row>
    <row r="964" spans="1:31" x14ac:dyDescent="0.3">
      <c r="A964" t="s">
        <v>167</v>
      </c>
      <c r="B964" s="2">
        <v>566</v>
      </c>
      <c r="C964" s="25" t="s">
        <v>2472</v>
      </c>
      <c r="D964" s="2"/>
      <c r="E964" s="2">
        <v>1203</v>
      </c>
      <c r="F964" s="25" t="s">
        <v>2472</v>
      </c>
      <c r="G964" s="12"/>
      <c r="H964" s="2">
        <v>1344</v>
      </c>
      <c r="I964" s="25" t="s">
        <v>2472</v>
      </c>
      <c r="J964" s="12"/>
      <c r="K964" s="25">
        <v>1.3745583038869258</v>
      </c>
      <c r="L964" s="2">
        <v>3690</v>
      </c>
      <c r="M964" s="25" t="s">
        <v>165</v>
      </c>
      <c r="N964" s="2">
        <v>229.09090909090901</v>
      </c>
      <c r="O964" s="2">
        <v>5148</v>
      </c>
      <c r="P964" s="25" t="s">
        <v>165</v>
      </c>
      <c r="Q964" s="12">
        <v>283.030303030303</v>
      </c>
      <c r="R964" s="2">
        <v>5705</v>
      </c>
      <c r="S964" s="25" t="s">
        <v>165</v>
      </c>
      <c r="T964" s="12">
        <v>351.51513699999998</v>
      </c>
      <c r="U964" s="25">
        <v>0.54607046070460707</v>
      </c>
      <c r="V964" s="2">
        <v>1347371</v>
      </c>
      <c r="W964" s="25" t="s">
        <v>165</v>
      </c>
      <c r="X964" s="2">
        <v>4146</v>
      </c>
      <c r="Y964" s="2">
        <v>1208919</v>
      </c>
      <c r="Z964" s="25" t="s">
        <v>165</v>
      </c>
      <c r="AA964" s="12">
        <v>4764.8500000000004</v>
      </c>
      <c r="AB964" s="2">
        <v>1397210</v>
      </c>
      <c r="AC964" s="25" t="s">
        <v>165</v>
      </c>
      <c r="AD964" s="12">
        <v>5035.76</v>
      </c>
      <c r="AE964" s="25">
        <v>3.6999999999999998E-2</v>
      </c>
    </row>
    <row r="965" spans="1:31" x14ac:dyDescent="0.3">
      <c r="A965" t="s">
        <v>1536</v>
      </c>
      <c r="B965" s="2">
        <v>285</v>
      </c>
      <c r="C965" s="25">
        <v>0.50353356890459366</v>
      </c>
      <c r="D965" s="2"/>
      <c r="E965" s="2">
        <v>536</v>
      </c>
      <c r="F965" s="25">
        <v>0.44555278470490439</v>
      </c>
      <c r="G965" s="12"/>
      <c r="H965" s="2">
        <v>460</v>
      </c>
      <c r="I965" s="25">
        <v>0.34226190476190477</v>
      </c>
      <c r="J965" s="12"/>
      <c r="K965" s="25">
        <v>0.61403508771929816</v>
      </c>
      <c r="L965" s="2">
        <v>2002</v>
      </c>
      <c r="M965" s="25">
        <v>0.54254742547425472</v>
      </c>
      <c r="N965" s="2">
        <v>164.24242424242399</v>
      </c>
      <c r="O965" s="2">
        <v>2280</v>
      </c>
      <c r="P965" s="25">
        <v>0.44289044289044288</v>
      </c>
      <c r="Q965" s="12">
        <v>192.12121212121201</v>
      </c>
      <c r="R965" s="2">
        <v>2490</v>
      </c>
      <c r="S965" s="25">
        <v>0.43645924627519722</v>
      </c>
      <c r="T965" s="12">
        <v>255.75756799999999</v>
      </c>
      <c r="U965" s="25">
        <v>0.24375624375624375</v>
      </c>
      <c r="V965" s="2">
        <v>585854</v>
      </c>
      <c r="W965" s="25">
        <v>0.435</v>
      </c>
      <c r="X965" s="2">
        <v>3341</v>
      </c>
      <c r="Y965" s="2">
        <v>461522</v>
      </c>
      <c r="Z965" s="25">
        <v>0.38200000000000001</v>
      </c>
      <c r="AA965" s="12">
        <v>2366.06</v>
      </c>
      <c r="AB965" s="2">
        <v>576852</v>
      </c>
      <c r="AC965" s="25">
        <v>0.41299999999999998</v>
      </c>
      <c r="AD965" s="12">
        <v>3092.73</v>
      </c>
      <c r="AE965" s="25">
        <v>-1.4999999999999999E-2</v>
      </c>
    </row>
    <row r="966" spans="1:31" x14ac:dyDescent="0.3">
      <c r="A966" t="s">
        <v>1539</v>
      </c>
      <c r="B966" s="2">
        <v>281</v>
      </c>
      <c r="C966" s="25">
        <v>0.49646643109540634</v>
      </c>
      <c r="D966" s="2"/>
      <c r="E966" s="2">
        <v>667</v>
      </c>
      <c r="F966" s="25">
        <v>0.55444721529509555</v>
      </c>
      <c r="G966" s="12"/>
      <c r="H966" s="2">
        <v>884</v>
      </c>
      <c r="I966" s="25">
        <v>0.65773809523809523</v>
      </c>
      <c r="J966" s="12"/>
      <c r="K966" s="25">
        <v>2.1459074733096086</v>
      </c>
      <c r="L966" s="2">
        <v>1688</v>
      </c>
      <c r="M966" s="25">
        <v>0.45745257452574528</v>
      </c>
      <c r="N966" s="2">
        <v>157.575757575757</v>
      </c>
      <c r="O966" s="2">
        <v>2868</v>
      </c>
      <c r="P966" s="25">
        <v>0.55710955710955712</v>
      </c>
      <c r="Q966" s="12">
        <v>214.54545454545399</v>
      </c>
      <c r="R966" s="2">
        <v>3215</v>
      </c>
      <c r="S966" s="25">
        <v>0.56354075372480283</v>
      </c>
      <c r="T966" s="12">
        <v>272.72726399999999</v>
      </c>
      <c r="U966" s="25">
        <v>0.90462085308056872</v>
      </c>
      <c r="V966" s="2">
        <v>761517</v>
      </c>
      <c r="W966" s="25">
        <v>0.56499999999999995</v>
      </c>
      <c r="X966" s="2">
        <v>4435</v>
      </c>
      <c r="Y966" s="2">
        <v>747397</v>
      </c>
      <c r="Z966" s="25">
        <v>0.61799999999999999</v>
      </c>
      <c r="AA966" s="12">
        <v>4321.82</v>
      </c>
      <c r="AB966" s="2">
        <v>820358</v>
      </c>
      <c r="AC966" s="25">
        <v>0.58699999999999997</v>
      </c>
      <c r="AD966" s="12">
        <v>4856.97</v>
      </c>
      <c r="AE966" s="25">
        <v>7.6999999999999999E-2</v>
      </c>
    </row>
    <row r="967" spans="1:31" x14ac:dyDescent="0.3">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c r="AA967" s="16"/>
      <c r="AB967" s="16"/>
      <c r="AC967" s="16"/>
      <c r="AD967" s="16"/>
      <c r="AE967" s="16"/>
    </row>
    <row r="968" spans="1:31" x14ac:dyDescent="0.3">
      <c r="A968" s="103" t="s">
        <v>1835</v>
      </c>
      <c r="B968" s="103"/>
      <c r="C968" s="103"/>
      <c r="D968" s="103"/>
      <c r="E968" s="103"/>
      <c r="F968" s="103"/>
      <c r="G968" s="103"/>
      <c r="H968" s="103"/>
      <c r="I968" s="103"/>
      <c r="J968" s="103"/>
      <c r="K968" s="103"/>
      <c r="L968" s="103"/>
      <c r="M968" s="103"/>
      <c r="N968" s="103"/>
      <c r="O968" s="103"/>
      <c r="P968" s="103"/>
      <c r="Q968" s="103"/>
      <c r="R968" s="103"/>
      <c r="S968" s="103"/>
      <c r="T968" s="103"/>
      <c r="U968" s="103"/>
      <c r="V968" s="103"/>
      <c r="W968" s="103"/>
      <c r="X968" s="103"/>
      <c r="Y968" s="103"/>
      <c r="Z968" s="103"/>
      <c r="AA968" s="103"/>
      <c r="AB968" s="103"/>
      <c r="AC968" s="103"/>
      <c r="AD968" s="103"/>
      <c r="AE968" s="103"/>
    </row>
    <row r="969" spans="1:31" x14ac:dyDescent="0.3">
      <c r="B969" s="188"/>
      <c r="C969" s="188"/>
      <c r="D969" s="188"/>
      <c r="E969" s="188"/>
      <c r="F969" s="188"/>
      <c r="G969" s="188"/>
      <c r="H969" s="188"/>
      <c r="I969" s="188"/>
      <c r="J969" s="188"/>
      <c r="L969" s="188" t="s">
        <v>1649</v>
      </c>
      <c r="M969" s="188"/>
      <c r="N969" s="188" t="s">
        <v>1650</v>
      </c>
      <c r="O969" s="188" t="s">
        <v>1649</v>
      </c>
      <c r="P969" s="188"/>
      <c r="Q969" s="188" t="s">
        <v>1650</v>
      </c>
      <c r="R969" s="188" t="s">
        <v>1649</v>
      </c>
      <c r="S969" s="188"/>
      <c r="T969" s="188" t="s">
        <v>1650</v>
      </c>
      <c r="U969" t="s">
        <v>165</v>
      </c>
      <c r="V969" s="188" t="s">
        <v>1649</v>
      </c>
      <c r="W969" s="188"/>
      <c r="X969" s="188" t="s">
        <v>1650</v>
      </c>
      <c r="Y969" s="188" t="s">
        <v>1649</v>
      </c>
      <c r="Z969" s="188"/>
      <c r="AA969" s="188" t="s">
        <v>1650</v>
      </c>
      <c r="AB969" s="188" t="s">
        <v>1649</v>
      </c>
      <c r="AC969" s="188"/>
      <c r="AD969" s="188" t="s">
        <v>1650</v>
      </c>
      <c r="AE969" t="s">
        <v>165</v>
      </c>
    </row>
    <row r="970" spans="1:31" x14ac:dyDescent="0.3">
      <c r="A970" t="s">
        <v>167</v>
      </c>
      <c r="B970" s="2">
        <v>108</v>
      </c>
      <c r="C970" s="25" t="s">
        <v>2472</v>
      </c>
      <c r="D970" s="2"/>
      <c r="E970" s="2">
        <v>160</v>
      </c>
      <c r="F970" s="25" t="s">
        <v>2472</v>
      </c>
      <c r="G970" s="12"/>
      <c r="H970" s="2">
        <v>716</v>
      </c>
      <c r="I970" s="25" t="s">
        <v>2472</v>
      </c>
      <c r="J970" s="12"/>
      <c r="K970" s="25">
        <v>5.6296296296296298</v>
      </c>
      <c r="L970" s="2">
        <v>819</v>
      </c>
      <c r="M970" s="25" t="s">
        <v>165</v>
      </c>
      <c r="N970" s="2">
        <v>127.272727272727</v>
      </c>
      <c r="O970" s="2">
        <v>865</v>
      </c>
      <c r="P970" s="25" t="s">
        <v>165</v>
      </c>
      <c r="Q970" s="12">
        <v>109.69696969696901</v>
      </c>
      <c r="R970" s="2">
        <v>2691</v>
      </c>
      <c r="S970" s="25" t="s">
        <v>165</v>
      </c>
      <c r="T970" s="12">
        <v>245.454544</v>
      </c>
      <c r="U970" s="25">
        <v>2.2857142857142856</v>
      </c>
      <c r="V970" s="2">
        <v>294525</v>
      </c>
      <c r="W970" s="25" t="s">
        <v>165</v>
      </c>
      <c r="X970" s="2">
        <v>3248</v>
      </c>
      <c r="Y970" s="2">
        <v>386906</v>
      </c>
      <c r="Z970" s="25" t="s">
        <v>165</v>
      </c>
      <c r="AA970" s="12">
        <v>2990.3</v>
      </c>
      <c r="AB970" s="2">
        <v>760308</v>
      </c>
      <c r="AC970" s="25" t="s">
        <v>165</v>
      </c>
      <c r="AD970" s="12">
        <v>5283.64</v>
      </c>
      <c r="AE970" s="25">
        <v>1.581</v>
      </c>
    </row>
    <row r="971" spans="1:31" x14ac:dyDescent="0.3">
      <c r="A971" t="s">
        <v>1536</v>
      </c>
      <c r="B971" s="2">
        <v>55</v>
      </c>
      <c r="C971" s="25">
        <v>0.5092592592592593</v>
      </c>
      <c r="D971" s="2"/>
      <c r="E971" s="2">
        <v>55</v>
      </c>
      <c r="F971" s="25">
        <v>0.34375</v>
      </c>
      <c r="G971" s="12"/>
      <c r="H971" s="2">
        <v>297</v>
      </c>
      <c r="I971" s="25">
        <v>0.41480446927374304</v>
      </c>
      <c r="J971" s="12"/>
      <c r="K971" s="25">
        <v>4.4000000000000004</v>
      </c>
      <c r="L971" s="2">
        <v>442</v>
      </c>
      <c r="M971" s="25">
        <v>0.53968253968253965</v>
      </c>
      <c r="N971" s="2">
        <v>99.393939393939405</v>
      </c>
      <c r="O971" s="2">
        <v>366</v>
      </c>
      <c r="P971" s="25">
        <v>0.423121387283237</v>
      </c>
      <c r="Q971" s="12">
        <v>64.242424242424207</v>
      </c>
      <c r="R971" s="2">
        <v>1699</v>
      </c>
      <c r="S971" s="25">
        <v>0.63136380527684877</v>
      </c>
      <c r="T971" s="12">
        <v>223.03030000000001</v>
      </c>
      <c r="U971" s="25">
        <v>2.8438914027149322</v>
      </c>
      <c r="V971" s="2">
        <v>146964</v>
      </c>
      <c r="W971" s="25">
        <v>0.499</v>
      </c>
      <c r="X971" s="2">
        <v>2016</v>
      </c>
      <c r="Y971" s="2">
        <v>174480</v>
      </c>
      <c r="Z971" s="25">
        <v>0.45100000000000001</v>
      </c>
      <c r="AA971" s="12">
        <v>2195.15</v>
      </c>
      <c r="AB971" s="2">
        <v>369212</v>
      </c>
      <c r="AC971" s="25">
        <v>0.48599999999999999</v>
      </c>
      <c r="AD971" s="12">
        <v>3761.82</v>
      </c>
      <c r="AE971" s="25">
        <v>1.512</v>
      </c>
    </row>
    <row r="972" spans="1:31" x14ac:dyDescent="0.3">
      <c r="A972" t="s">
        <v>1539</v>
      </c>
      <c r="B972" s="2">
        <v>53</v>
      </c>
      <c r="C972" s="25">
        <v>0.49074074074074076</v>
      </c>
      <c r="D972" s="2"/>
      <c r="E972" s="2">
        <v>105</v>
      </c>
      <c r="F972" s="25">
        <v>0.65625</v>
      </c>
      <c r="G972" s="12"/>
      <c r="H972" s="2">
        <v>419</v>
      </c>
      <c r="I972" s="25">
        <v>0.58519553072625685</v>
      </c>
      <c r="J972" s="12"/>
      <c r="K972" s="25">
        <v>6.9056603773584904</v>
      </c>
      <c r="L972" s="2">
        <v>377</v>
      </c>
      <c r="M972" s="25">
        <v>0.46031746031746029</v>
      </c>
      <c r="N972" s="2">
        <v>83.030303030303003</v>
      </c>
      <c r="O972" s="2">
        <v>499</v>
      </c>
      <c r="P972" s="25">
        <v>0.576878612716763</v>
      </c>
      <c r="Q972" s="12">
        <v>90.909090909090907</v>
      </c>
      <c r="R972" s="2">
        <v>992</v>
      </c>
      <c r="S972" s="25">
        <v>0.36863619472315123</v>
      </c>
      <c r="T972" s="12">
        <v>165.454544</v>
      </c>
      <c r="U972" s="25">
        <v>1.6312997347480107</v>
      </c>
      <c r="V972" s="2">
        <v>147561</v>
      </c>
      <c r="W972" s="25">
        <v>0.501</v>
      </c>
      <c r="X972" s="2">
        <v>2203</v>
      </c>
      <c r="Y972" s="2">
        <v>212426</v>
      </c>
      <c r="Z972" s="25">
        <v>0.54900000000000004</v>
      </c>
      <c r="AA972" s="12">
        <v>2141.8200000000002</v>
      </c>
      <c r="AB972" s="2">
        <v>391096</v>
      </c>
      <c r="AC972" s="25">
        <v>0.51400000000000001</v>
      </c>
      <c r="AD972" s="12">
        <v>4126.67</v>
      </c>
      <c r="AE972" s="25">
        <v>1.65</v>
      </c>
    </row>
    <row r="973" spans="1:31" x14ac:dyDescent="0.3">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c r="AA973" s="16"/>
      <c r="AB973" s="16"/>
      <c r="AC973" s="16"/>
      <c r="AD973" s="16"/>
      <c r="AE973" s="16"/>
    </row>
    <row r="974" spans="1:31" x14ac:dyDescent="0.3">
      <c r="A974" s="103" t="s">
        <v>1836</v>
      </c>
      <c r="B974" s="103"/>
      <c r="C974" s="103"/>
      <c r="D974" s="103"/>
      <c r="E974" s="103"/>
      <c r="F974" s="103"/>
      <c r="G974" s="103"/>
      <c r="H974" s="103"/>
      <c r="I974" s="103"/>
      <c r="J974" s="103"/>
      <c r="K974" s="103"/>
      <c r="L974" s="103"/>
      <c r="M974" s="103"/>
      <c r="N974" s="103"/>
      <c r="O974" s="103"/>
      <c r="P974" s="103"/>
      <c r="Q974" s="103"/>
      <c r="R974" s="103"/>
      <c r="S974" s="103"/>
      <c r="T974" s="103"/>
      <c r="U974" s="103"/>
      <c r="V974" s="103"/>
      <c r="W974" s="103"/>
      <c r="X974" s="103"/>
      <c r="Y974" s="103"/>
      <c r="Z974" s="103"/>
      <c r="AA974" s="103"/>
      <c r="AB974" s="103"/>
      <c r="AC974" s="103"/>
      <c r="AD974" s="103"/>
      <c r="AE974" s="103"/>
    </row>
    <row r="975" spans="1:31" x14ac:dyDescent="0.3">
      <c r="B975" s="188"/>
      <c r="C975" s="188"/>
      <c r="D975" s="188"/>
      <c r="E975" s="188"/>
      <c r="F975" s="188"/>
      <c r="G975" s="188"/>
      <c r="H975" s="188"/>
      <c r="I975" s="188"/>
      <c r="J975" s="188"/>
      <c r="L975" s="188" t="s">
        <v>1649</v>
      </c>
      <c r="M975" s="188"/>
      <c r="N975" s="188" t="s">
        <v>1650</v>
      </c>
      <c r="O975" s="188" t="s">
        <v>1649</v>
      </c>
      <c r="P975" s="188"/>
      <c r="Q975" s="188" t="s">
        <v>1650</v>
      </c>
      <c r="R975" s="188" t="s">
        <v>1649</v>
      </c>
      <c r="S975" s="188"/>
      <c r="T975" s="188" t="s">
        <v>1650</v>
      </c>
      <c r="U975" t="s">
        <v>165</v>
      </c>
      <c r="V975" s="188" t="s">
        <v>1649</v>
      </c>
      <c r="W975" s="188"/>
      <c r="X975" s="188" t="s">
        <v>1650</v>
      </c>
      <c r="Y975" s="188" t="s">
        <v>1649</v>
      </c>
      <c r="Z975" s="188"/>
      <c r="AA975" s="188" t="s">
        <v>1650</v>
      </c>
      <c r="AB975" s="188" t="s">
        <v>1649</v>
      </c>
      <c r="AC975" s="188"/>
      <c r="AD975" s="188" t="s">
        <v>1650</v>
      </c>
      <c r="AE975" t="s">
        <v>165</v>
      </c>
    </row>
    <row r="976" spans="1:31" x14ac:dyDescent="0.3">
      <c r="A976" t="s">
        <v>167</v>
      </c>
      <c r="B976" s="2">
        <v>5078</v>
      </c>
      <c r="C976" s="25" t="s">
        <v>2472</v>
      </c>
      <c r="D976" s="2"/>
      <c r="E976" s="2">
        <v>4476</v>
      </c>
      <c r="F976" s="25" t="s">
        <v>2472</v>
      </c>
      <c r="G976" s="12"/>
      <c r="H976" s="2">
        <v>4012</v>
      </c>
      <c r="I976" s="25" t="s">
        <v>2472</v>
      </c>
      <c r="J976" s="12"/>
      <c r="K976" s="25">
        <v>-0.20992516738873568</v>
      </c>
      <c r="L976" s="2">
        <v>19593</v>
      </c>
      <c r="M976" s="25" t="s">
        <v>165</v>
      </c>
      <c r="N976" s="2">
        <v>318.18181818181802</v>
      </c>
      <c r="O976" s="2">
        <v>18580</v>
      </c>
      <c r="P976" s="25" t="s">
        <v>165</v>
      </c>
      <c r="Q976" s="12">
        <v>260</v>
      </c>
      <c r="R976" s="2">
        <v>17987</v>
      </c>
      <c r="S976" s="25" t="s">
        <v>165</v>
      </c>
      <c r="T976" s="12">
        <v>276.36364700000001</v>
      </c>
      <c r="U976" s="25">
        <v>-8.1968049813708976E-2</v>
      </c>
      <c r="V976" s="2">
        <v>6487457</v>
      </c>
      <c r="W976" s="25" t="s">
        <v>165</v>
      </c>
      <c r="X976" s="2">
        <v>7588</v>
      </c>
      <c r="Y976" s="2">
        <v>6321683</v>
      </c>
      <c r="Z976" s="25" t="s">
        <v>165</v>
      </c>
      <c r="AA976" s="12">
        <v>6743.64</v>
      </c>
      <c r="AB976" s="2">
        <v>6149669</v>
      </c>
      <c r="AC976" s="25" t="s">
        <v>165</v>
      </c>
      <c r="AD976" s="12">
        <v>7191.52</v>
      </c>
      <c r="AE976" s="25">
        <v>-5.1999999999999998E-2</v>
      </c>
    </row>
    <row r="977" spans="1:31" x14ac:dyDescent="0.3">
      <c r="A977" t="s">
        <v>1536</v>
      </c>
      <c r="B977" s="2">
        <v>3056</v>
      </c>
      <c r="C977" s="25">
        <v>0.60181173690429302</v>
      </c>
      <c r="D977" s="2"/>
      <c r="E977" s="2">
        <v>2528</v>
      </c>
      <c r="F977" s="25">
        <v>0.56478999106344951</v>
      </c>
      <c r="G977" s="12"/>
      <c r="H977" s="2">
        <v>2278</v>
      </c>
      <c r="I977" s="25">
        <v>0.56779661016949179</v>
      </c>
      <c r="J977" s="12"/>
      <c r="K977" s="25">
        <v>-0.25458115183246077</v>
      </c>
      <c r="L977" s="2">
        <v>12747</v>
      </c>
      <c r="M977" s="25">
        <v>0.65058949624866025</v>
      </c>
      <c r="N977" s="2">
        <v>289.09090909090901</v>
      </c>
      <c r="O977" s="2">
        <v>11529</v>
      </c>
      <c r="P977" s="25">
        <v>0.6205059203444564</v>
      </c>
      <c r="Q977" s="12">
        <v>261.81818181818102</v>
      </c>
      <c r="R977" s="2">
        <v>11599</v>
      </c>
      <c r="S977" s="25">
        <v>0.64485461722355031</v>
      </c>
      <c r="T977" s="12">
        <v>304.24243200000001</v>
      </c>
      <c r="U977" s="25">
        <v>-9.00604063701263E-2</v>
      </c>
      <c r="V977" s="2">
        <v>4256084</v>
      </c>
      <c r="W977" s="25">
        <v>0.65600000000000003</v>
      </c>
      <c r="X977" s="2">
        <v>11673</v>
      </c>
      <c r="Y977" s="2">
        <v>3994307</v>
      </c>
      <c r="Z977" s="25">
        <v>0.63200000000000001</v>
      </c>
      <c r="AA977" s="12">
        <v>10248.48</v>
      </c>
      <c r="AB977" s="2">
        <v>3900067</v>
      </c>
      <c r="AC977" s="25">
        <v>0.63400000000000001</v>
      </c>
      <c r="AD977" s="12">
        <v>10429.700000000001</v>
      </c>
      <c r="AE977" s="25">
        <v>-8.4000000000000005E-2</v>
      </c>
    </row>
    <row r="978" spans="1:31" x14ac:dyDescent="0.3">
      <c r="A978" t="s">
        <v>1539</v>
      </c>
      <c r="B978" s="2">
        <v>2022</v>
      </c>
      <c r="C978" s="25">
        <v>0.39818826309570682</v>
      </c>
      <c r="D978" s="2"/>
      <c r="E978" s="2">
        <v>1948</v>
      </c>
      <c r="F978" s="25">
        <v>0.43521000893655049</v>
      </c>
      <c r="G978" s="12"/>
      <c r="H978" s="2">
        <v>1734</v>
      </c>
      <c r="I978" s="25">
        <v>0.43220338983050849</v>
      </c>
      <c r="J978" s="12"/>
      <c r="K978" s="25">
        <v>-0.14243323442136502</v>
      </c>
      <c r="L978" s="2">
        <v>6846</v>
      </c>
      <c r="M978" s="25">
        <v>0.34941050375133975</v>
      </c>
      <c r="N978" s="2">
        <v>353.33333333333297</v>
      </c>
      <c r="O978" s="2">
        <v>7051</v>
      </c>
      <c r="P978" s="25">
        <v>0.3794940796555436</v>
      </c>
      <c r="Q978" s="12">
        <v>267.27272727272702</v>
      </c>
      <c r="R978" s="2">
        <v>6388</v>
      </c>
      <c r="S978" s="25">
        <v>0.35514538277644964</v>
      </c>
      <c r="T978" s="12">
        <v>293.93939999999998</v>
      </c>
      <c r="U978" s="25">
        <v>-6.690037978381537E-2</v>
      </c>
      <c r="V978" s="2">
        <v>2231373</v>
      </c>
      <c r="W978" s="25">
        <v>0.34399999999999997</v>
      </c>
      <c r="X978" s="2">
        <v>6889</v>
      </c>
      <c r="Y978" s="2">
        <v>2327376</v>
      </c>
      <c r="Z978" s="25">
        <v>0.36799999999999999</v>
      </c>
      <c r="AA978" s="12">
        <v>5913.94</v>
      </c>
      <c r="AB978" s="2">
        <v>2249602</v>
      </c>
      <c r="AC978" s="25">
        <v>0.36599999999999999</v>
      </c>
      <c r="AD978" s="12">
        <v>7073.33</v>
      </c>
      <c r="AE978" s="25">
        <v>8.0000000000000002E-3</v>
      </c>
    </row>
    <row r="979" spans="1:31" x14ac:dyDescent="0.3">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c r="AA979" s="16"/>
      <c r="AB979" s="16"/>
      <c r="AC979" s="16"/>
      <c r="AD979" s="16"/>
      <c r="AE979" s="16"/>
    </row>
    <row r="980" spans="1:31" x14ac:dyDescent="0.3">
      <c r="A980" s="103" t="s">
        <v>1837</v>
      </c>
      <c r="B980" s="103"/>
      <c r="C980" s="103"/>
      <c r="D980" s="103"/>
      <c r="E980" s="103"/>
      <c r="F980" s="103"/>
      <c r="G980" s="103"/>
      <c r="H980" s="103"/>
      <c r="I980" s="103"/>
      <c r="J980" s="103"/>
      <c r="K980" s="103"/>
      <c r="L980" s="103"/>
      <c r="M980" s="103"/>
      <c r="N980" s="103"/>
      <c r="O980" s="103"/>
      <c r="P980" s="103"/>
      <c r="Q980" s="103"/>
      <c r="R980" s="103"/>
      <c r="S980" s="103"/>
      <c r="T980" s="103"/>
      <c r="U980" s="103"/>
      <c r="V980" s="103"/>
      <c r="W980" s="103"/>
      <c r="X980" s="103"/>
      <c r="Y980" s="103"/>
      <c r="Z980" s="103"/>
      <c r="AA980" s="103"/>
      <c r="AB980" s="103"/>
      <c r="AC980" s="103"/>
      <c r="AD980" s="103"/>
      <c r="AE980" s="103"/>
    </row>
    <row r="981" spans="1:31" x14ac:dyDescent="0.3">
      <c r="B981" s="188"/>
      <c r="C981" s="188"/>
      <c r="D981" s="188"/>
      <c r="E981" s="188"/>
      <c r="F981" s="188"/>
      <c r="G981" s="188"/>
      <c r="H981" s="188"/>
      <c r="I981" s="188"/>
      <c r="J981" s="188"/>
      <c r="L981" s="188" t="s">
        <v>1649</v>
      </c>
      <c r="M981" s="188"/>
      <c r="N981" s="188" t="s">
        <v>1650</v>
      </c>
      <c r="O981" s="188" t="s">
        <v>1649</v>
      </c>
      <c r="P981" s="188"/>
      <c r="Q981" s="188" t="s">
        <v>1650</v>
      </c>
      <c r="R981" s="188" t="s">
        <v>1649</v>
      </c>
      <c r="S981" s="188"/>
      <c r="T981" s="188" t="s">
        <v>1650</v>
      </c>
      <c r="U981" t="s">
        <v>165</v>
      </c>
      <c r="V981" s="188" t="s">
        <v>1649</v>
      </c>
      <c r="W981" s="188"/>
      <c r="X981" s="188" t="s">
        <v>1650</v>
      </c>
      <c r="Y981" s="188" t="s">
        <v>1649</v>
      </c>
      <c r="Z981" s="188"/>
      <c r="AA981" s="188" t="s">
        <v>1650</v>
      </c>
      <c r="AB981" s="188" t="s">
        <v>1649</v>
      </c>
      <c r="AC981" s="188"/>
      <c r="AD981" s="188" t="s">
        <v>1650</v>
      </c>
      <c r="AE981" t="s">
        <v>165</v>
      </c>
    </row>
    <row r="982" spans="1:31" x14ac:dyDescent="0.3">
      <c r="A982" t="s">
        <v>167</v>
      </c>
      <c r="B982" s="2">
        <v>3162</v>
      </c>
      <c r="C982" s="25" t="s">
        <v>2472</v>
      </c>
      <c r="D982" s="2"/>
      <c r="E982" s="2">
        <v>4083</v>
      </c>
      <c r="F982" s="25" t="s">
        <v>2472</v>
      </c>
      <c r="G982" s="12"/>
      <c r="H982" s="2">
        <v>4054</v>
      </c>
      <c r="I982" s="25" t="s">
        <v>2472</v>
      </c>
      <c r="J982" s="12"/>
      <c r="K982" s="25">
        <v>0.282099936748893</v>
      </c>
      <c r="L982" s="2">
        <v>16192</v>
      </c>
      <c r="M982" s="25" t="s">
        <v>165</v>
      </c>
      <c r="N982" s="2">
        <v>343.030303030303</v>
      </c>
      <c r="O982" s="2">
        <v>18264</v>
      </c>
      <c r="P982" s="25" t="s">
        <v>165</v>
      </c>
      <c r="Q982" s="12">
        <v>313.33333333333297</v>
      </c>
      <c r="R982" s="2">
        <v>20475</v>
      </c>
      <c r="S982" s="25" t="s">
        <v>165</v>
      </c>
      <c r="T982" s="12">
        <v>275.75756799999999</v>
      </c>
      <c r="U982" s="25">
        <v>0.26451333992094861</v>
      </c>
      <c r="V982" s="2">
        <v>3304185</v>
      </c>
      <c r="W982" s="25" t="s">
        <v>165</v>
      </c>
      <c r="X982" s="2">
        <v>5862</v>
      </c>
      <c r="Y982" s="2">
        <v>3596271</v>
      </c>
      <c r="Z982" s="25" t="s">
        <v>165</v>
      </c>
      <c r="AA982" s="12">
        <v>4713.9399999999996</v>
      </c>
      <c r="AB982" s="2">
        <v>3874344</v>
      </c>
      <c r="AC982" s="25" t="s">
        <v>165</v>
      </c>
      <c r="AD982" s="12">
        <v>5935.15</v>
      </c>
      <c r="AE982" s="25">
        <v>0.17299999999999999</v>
      </c>
    </row>
    <row r="983" spans="1:31" x14ac:dyDescent="0.3">
      <c r="A983" t="s">
        <v>1536</v>
      </c>
      <c r="B983" s="2">
        <v>1421</v>
      </c>
      <c r="C983" s="25">
        <v>0.44939911448450348</v>
      </c>
      <c r="D983" s="2"/>
      <c r="E983" s="2">
        <v>1631</v>
      </c>
      <c r="F983" s="25">
        <v>0.399461180504531</v>
      </c>
      <c r="G983" s="12"/>
      <c r="H983" s="2">
        <v>1556</v>
      </c>
      <c r="I983" s="25">
        <v>0.38381845091267885</v>
      </c>
      <c r="J983" s="12"/>
      <c r="K983" s="25">
        <v>9.5003518648838936E-2</v>
      </c>
      <c r="L983" s="2">
        <v>7548</v>
      </c>
      <c r="M983" s="25">
        <v>0.46615612648221344</v>
      </c>
      <c r="N983" s="2">
        <v>275.15151515151501</v>
      </c>
      <c r="O983" s="2">
        <v>7928</v>
      </c>
      <c r="P983" s="25">
        <v>0.43407796758650896</v>
      </c>
      <c r="Q983" s="12">
        <v>290.90909090909003</v>
      </c>
      <c r="R983" s="2">
        <v>9256</v>
      </c>
      <c r="S983" s="25">
        <v>0.45206349206349206</v>
      </c>
      <c r="T983" s="12">
        <v>369.69695999999999</v>
      </c>
      <c r="U983" s="25">
        <v>0.22628510863804982</v>
      </c>
      <c r="V983" s="2">
        <v>1533771</v>
      </c>
      <c r="W983" s="25">
        <v>0.46400000000000002</v>
      </c>
      <c r="X983" s="2">
        <v>7908</v>
      </c>
      <c r="Y983" s="2">
        <v>1531118</v>
      </c>
      <c r="Z983" s="25">
        <v>0.42599999999999999</v>
      </c>
      <c r="AA983" s="12">
        <v>7906.06</v>
      </c>
      <c r="AB983" s="2">
        <v>1741159</v>
      </c>
      <c r="AC983" s="25">
        <v>0.44900000000000001</v>
      </c>
      <c r="AD983" s="12">
        <v>8640.61</v>
      </c>
      <c r="AE983" s="25">
        <v>0.13500000000000001</v>
      </c>
    </row>
    <row r="984" spans="1:31" x14ac:dyDescent="0.3">
      <c r="A984" t="s">
        <v>1539</v>
      </c>
      <c r="B984" s="2">
        <v>1741</v>
      </c>
      <c r="C984" s="25">
        <v>0.55060088551549657</v>
      </c>
      <c r="D984" s="2"/>
      <c r="E984" s="2">
        <v>2452</v>
      </c>
      <c r="F984" s="25">
        <v>0.60053881949546928</v>
      </c>
      <c r="G984" s="12"/>
      <c r="H984" s="2">
        <v>2498</v>
      </c>
      <c r="I984" s="25">
        <v>0.61618154908732115</v>
      </c>
      <c r="J984" s="12"/>
      <c r="K984" s="25">
        <v>0.43480758184951185</v>
      </c>
      <c r="L984" s="2">
        <v>8644</v>
      </c>
      <c r="M984" s="25">
        <v>0.53384387351778662</v>
      </c>
      <c r="N984" s="2">
        <v>291.51515151515099</v>
      </c>
      <c r="O984" s="2">
        <v>10336</v>
      </c>
      <c r="P984" s="25">
        <v>0.56592203241349104</v>
      </c>
      <c r="Q984" s="12">
        <v>362.42424242424198</v>
      </c>
      <c r="R984" s="2">
        <v>11219</v>
      </c>
      <c r="S984" s="25">
        <v>0.54793650793650794</v>
      </c>
      <c r="T984" s="12">
        <v>433.33334400000001</v>
      </c>
      <c r="U984" s="25">
        <v>0.29789449329014345</v>
      </c>
      <c r="V984" s="2">
        <v>1770414</v>
      </c>
      <c r="W984" s="25">
        <v>0.53600000000000003</v>
      </c>
      <c r="X984" s="2">
        <v>5288</v>
      </c>
      <c r="Y984" s="2">
        <v>2065153</v>
      </c>
      <c r="Z984" s="25">
        <v>0.57399999999999995</v>
      </c>
      <c r="AA984" s="12">
        <v>5920</v>
      </c>
      <c r="AB984" s="2">
        <v>2133185</v>
      </c>
      <c r="AC984" s="25">
        <v>0.55100000000000005</v>
      </c>
      <c r="AD984" s="12">
        <v>7225.45</v>
      </c>
      <c r="AE984" s="25">
        <v>0.20499999999999999</v>
      </c>
    </row>
    <row r="985" spans="1:31" x14ac:dyDescent="0.3">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c r="AA985" s="16"/>
      <c r="AB985" s="16"/>
      <c r="AC985" s="16"/>
      <c r="AD985" s="16"/>
      <c r="AE985" s="16"/>
    </row>
    <row r="986" spans="1:31" x14ac:dyDescent="0.3">
      <c r="A986" s="103" t="s">
        <v>1838</v>
      </c>
      <c r="B986" s="103"/>
      <c r="C986" s="103"/>
      <c r="D986" s="103"/>
      <c r="E986" s="103"/>
      <c r="F986" s="103"/>
      <c r="G986" s="103"/>
      <c r="H986" s="103"/>
      <c r="I986" s="103"/>
      <c r="J986" s="103"/>
      <c r="K986" s="103"/>
      <c r="L986" s="103"/>
      <c r="M986" s="103"/>
      <c r="N986" s="103"/>
      <c r="O986" s="103"/>
      <c r="P986" s="103"/>
      <c r="Q986" s="103"/>
      <c r="R986" s="103"/>
      <c r="S986" s="103"/>
      <c r="T986" s="103"/>
      <c r="U986" s="103"/>
      <c r="V986" s="103"/>
      <c r="W986" s="103"/>
      <c r="X986" s="103"/>
      <c r="Y986" s="103"/>
      <c r="Z986" s="103"/>
      <c r="AA986" s="103"/>
      <c r="AB986" s="103"/>
      <c r="AC986" s="103"/>
      <c r="AD986" s="103"/>
      <c r="AE986" s="103"/>
    </row>
    <row r="987" spans="1:31" x14ac:dyDescent="0.3">
      <c r="B987" s="188"/>
      <c r="C987" s="188"/>
      <c r="D987" s="188"/>
      <c r="E987" s="188"/>
      <c r="F987" s="188"/>
      <c r="G987" s="188"/>
      <c r="H987" s="188"/>
      <c r="I987" s="188"/>
      <c r="J987" s="188"/>
      <c r="L987" s="188" t="s">
        <v>1649</v>
      </c>
      <c r="M987" s="188"/>
      <c r="N987" s="188" t="s">
        <v>1650</v>
      </c>
      <c r="O987" s="188" t="s">
        <v>1649</v>
      </c>
      <c r="P987" s="188"/>
      <c r="Q987" s="188" t="s">
        <v>1650</v>
      </c>
      <c r="R987" s="188" t="s">
        <v>1649</v>
      </c>
      <c r="S987" s="188"/>
      <c r="T987" s="188" t="s">
        <v>1650</v>
      </c>
      <c r="U987" t="s">
        <v>165</v>
      </c>
      <c r="V987" s="188" t="s">
        <v>1649</v>
      </c>
      <c r="W987" s="188"/>
      <c r="X987" s="188" t="s">
        <v>1650</v>
      </c>
      <c r="Y987" s="188" t="s">
        <v>1649</v>
      </c>
      <c r="Z987" s="188"/>
      <c r="AA987" s="188" t="s">
        <v>1650</v>
      </c>
      <c r="AB987" s="188" t="s">
        <v>1649</v>
      </c>
      <c r="AC987" s="188"/>
      <c r="AD987" s="188" t="s">
        <v>1650</v>
      </c>
      <c r="AE987" t="s">
        <v>165</v>
      </c>
    </row>
    <row r="988" spans="1:31" x14ac:dyDescent="0.3">
      <c r="A988" t="s">
        <v>167</v>
      </c>
      <c r="B988" s="2">
        <v>640</v>
      </c>
      <c r="C988" s="25" t="s">
        <v>2472</v>
      </c>
      <c r="D988" s="2"/>
      <c r="E988" s="2">
        <v>842</v>
      </c>
      <c r="F988" s="25" t="s">
        <v>2472</v>
      </c>
      <c r="G988" s="12"/>
      <c r="H988" s="2">
        <v>898</v>
      </c>
      <c r="I988" s="25" t="s">
        <v>2472</v>
      </c>
      <c r="J988" s="12"/>
      <c r="K988" s="25">
        <v>0.40312499999999996</v>
      </c>
      <c r="L988" s="2">
        <v>2488</v>
      </c>
      <c r="M988" s="25" t="s">
        <v>165</v>
      </c>
      <c r="N988" s="2">
        <v>207.87878787878699</v>
      </c>
      <c r="O988" s="2">
        <v>3074</v>
      </c>
      <c r="P988" s="25" t="s">
        <v>165</v>
      </c>
      <c r="Q988" s="12">
        <v>241.21212121212099</v>
      </c>
      <c r="R988" s="2">
        <v>2663</v>
      </c>
      <c r="S988" s="25" t="s">
        <v>165</v>
      </c>
      <c r="T988" s="12">
        <v>223.636368</v>
      </c>
      <c r="U988" s="25">
        <v>7.033762057877814E-2</v>
      </c>
      <c r="V988" s="2">
        <v>1159772</v>
      </c>
      <c r="W988" s="25" t="s">
        <v>165</v>
      </c>
      <c r="X988" s="2">
        <v>13122</v>
      </c>
      <c r="Y988" s="2">
        <v>1127989</v>
      </c>
      <c r="Z988" s="25" t="s">
        <v>165</v>
      </c>
      <c r="AA988" s="12">
        <v>11315.15</v>
      </c>
      <c r="AB988" s="2">
        <v>1107831</v>
      </c>
      <c r="AC988" s="25" t="s">
        <v>165</v>
      </c>
      <c r="AD988" s="12">
        <v>10672.73</v>
      </c>
      <c r="AE988" s="25">
        <v>-4.4999999999999998E-2</v>
      </c>
    </row>
    <row r="989" spans="1:31" x14ac:dyDescent="0.3">
      <c r="A989" t="s">
        <v>1839</v>
      </c>
      <c r="B989" s="2">
        <v>57</v>
      </c>
      <c r="C989" s="25">
        <v>8.9062500000000003E-2</v>
      </c>
      <c r="D989" s="2"/>
      <c r="E989" s="2">
        <v>159</v>
      </c>
      <c r="F989" s="25">
        <v>0.18883610451306412</v>
      </c>
      <c r="G989" s="12"/>
      <c r="H989" s="2">
        <v>112</v>
      </c>
      <c r="I989" s="25">
        <v>0.12472160356347439</v>
      </c>
      <c r="J989" s="12"/>
      <c r="K989" s="25">
        <v>0.96491228070175428</v>
      </c>
      <c r="L989" s="2">
        <v>827</v>
      </c>
      <c r="M989" s="25">
        <v>0.33239549839228294</v>
      </c>
      <c r="N989" s="2">
        <v>138.18181818181799</v>
      </c>
      <c r="O989" s="2">
        <v>897</v>
      </c>
      <c r="P989" s="25">
        <v>0.29180221210149643</v>
      </c>
      <c r="Q989" s="12">
        <v>152.12121212121201</v>
      </c>
      <c r="R989" s="2">
        <v>446</v>
      </c>
      <c r="S989" s="25">
        <v>0.16748028539241458</v>
      </c>
      <c r="T989" s="12">
        <v>92.121215800000002</v>
      </c>
      <c r="U989" s="25">
        <v>-0.46070133010882708</v>
      </c>
      <c r="V989" s="2">
        <v>283159</v>
      </c>
      <c r="W989" s="25">
        <v>0.24399999999999999</v>
      </c>
      <c r="X989" s="2">
        <v>4487</v>
      </c>
      <c r="Y989" s="2">
        <v>248662</v>
      </c>
      <c r="Z989" s="25">
        <v>0.22</v>
      </c>
      <c r="AA989" s="12">
        <v>3538.18</v>
      </c>
      <c r="AB989" s="2">
        <v>227993</v>
      </c>
      <c r="AC989" s="25">
        <v>0.20599999999999999</v>
      </c>
      <c r="AD989" s="12">
        <v>3547.88</v>
      </c>
      <c r="AE989" s="25">
        <v>-0.19500000000000001</v>
      </c>
    </row>
    <row r="990" spans="1:31" x14ac:dyDescent="0.3">
      <c r="A990" t="s">
        <v>1840</v>
      </c>
      <c r="B990" s="2">
        <v>32</v>
      </c>
      <c r="C990" s="25">
        <v>0.05</v>
      </c>
      <c r="D990" s="2"/>
      <c r="E990" s="2">
        <v>44</v>
      </c>
      <c r="F990" s="25">
        <v>5.2256532066508314E-2</v>
      </c>
      <c r="G990" s="12"/>
      <c r="H990" s="2">
        <v>25</v>
      </c>
      <c r="I990" s="25">
        <v>2.7839643652561249E-2</v>
      </c>
      <c r="J990" s="12"/>
      <c r="K990" s="25">
        <v>-0.21875</v>
      </c>
      <c r="L990" s="2">
        <v>126</v>
      </c>
      <c r="M990" s="25">
        <v>5.0643086816720258E-2</v>
      </c>
      <c r="N990" s="2">
        <v>52.121212121212103</v>
      </c>
      <c r="O990" s="2">
        <v>72</v>
      </c>
      <c r="P990" s="25">
        <v>2.3422251138581651E-2</v>
      </c>
      <c r="Q990" s="12">
        <v>32.727272727272698</v>
      </c>
      <c r="R990" s="2">
        <v>140</v>
      </c>
      <c r="S990" s="25">
        <v>5.257228689447991E-2</v>
      </c>
      <c r="T990" s="12">
        <v>62.4242439</v>
      </c>
      <c r="U990" s="25">
        <v>0.1111111111111111</v>
      </c>
      <c r="V990" s="2">
        <v>59974</v>
      </c>
      <c r="W990" s="25">
        <v>5.1999999999999998E-2</v>
      </c>
      <c r="X990" s="2">
        <v>1693</v>
      </c>
      <c r="Y990" s="2">
        <v>56694</v>
      </c>
      <c r="Z990" s="25">
        <v>0.05</v>
      </c>
      <c r="AA990" s="12">
        <v>1432.73</v>
      </c>
      <c r="AB990" s="2">
        <v>54898</v>
      </c>
      <c r="AC990" s="25">
        <v>0.05</v>
      </c>
      <c r="AD990" s="12">
        <v>1423.03</v>
      </c>
      <c r="AE990" s="25">
        <v>-8.5000000000000006E-2</v>
      </c>
    </row>
    <row r="991" spans="1:31" x14ac:dyDescent="0.3">
      <c r="A991" t="s">
        <v>1841</v>
      </c>
      <c r="B991" s="2">
        <v>18</v>
      </c>
      <c r="C991" s="25">
        <v>2.8125000000000001E-2</v>
      </c>
      <c r="D991" s="2"/>
      <c r="E991" s="2">
        <v>22</v>
      </c>
      <c r="F991" s="25">
        <v>2.6128266033254157E-2</v>
      </c>
      <c r="G991" s="12"/>
      <c r="H991" s="2">
        <v>108</v>
      </c>
      <c r="I991" s="25">
        <v>0.12026726057906459</v>
      </c>
      <c r="J991" s="12"/>
      <c r="K991" s="25">
        <v>5</v>
      </c>
      <c r="L991" s="2">
        <v>386</v>
      </c>
      <c r="M991" s="25">
        <v>0.15514469453376206</v>
      </c>
      <c r="N991" s="2">
        <v>121.212121212121</v>
      </c>
      <c r="O991" s="2">
        <v>479</v>
      </c>
      <c r="P991" s="25">
        <v>0.15582303188028626</v>
      </c>
      <c r="Q991" s="12">
        <v>122.424242424242</v>
      </c>
      <c r="R991" s="2">
        <v>426</v>
      </c>
      <c r="S991" s="25">
        <v>0.15996995869320316</v>
      </c>
      <c r="T991" s="12">
        <v>123.63636</v>
      </c>
      <c r="U991" s="25">
        <v>0.10362694300518134</v>
      </c>
      <c r="V991" s="2">
        <v>162557</v>
      </c>
      <c r="W991" s="25">
        <v>0.14000000000000001</v>
      </c>
      <c r="X991" s="2">
        <v>3178</v>
      </c>
      <c r="Y991" s="2">
        <v>100608</v>
      </c>
      <c r="Z991" s="25">
        <v>8.8999999999999996E-2</v>
      </c>
      <c r="AA991" s="12">
        <v>1998.79</v>
      </c>
      <c r="AB991" s="2">
        <v>77702</v>
      </c>
      <c r="AC991" s="25">
        <v>7.0000000000000007E-2</v>
      </c>
      <c r="AD991" s="12">
        <v>1904.24</v>
      </c>
      <c r="AE991" s="25">
        <v>-0.52200000000000002</v>
      </c>
    </row>
    <row r="992" spans="1:31" x14ac:dyDescent="0.3">
      <c r="A992" t="s">
        <v>1842</v>
      </c>
      <c r="B992" s="2">
        <v>7</v>
      </c>
      <c r="C992" s="25">
        <v>1.0937499999999999E-2</v>
      </c>
      <c r="D992" s="2"/>
      <c r="E992" s="2">
        <v>26</v>
      </c>
      <c r="F992" s="25">
        <v>3.0878859857482184E-2</v>
      </c>
      <c r="G992" s="12"/>
      <c r="H992" s="2">
        <v>70</v>
      </c>
      <c r="I992" s="25">
        <v>7.7951002227171509E-2</v>
      </c>
      <c r="J992" s="12"/>
      <c r="K992" s="25">
        <v>9</v>
      </c>
      <c r="L992" s="2">
        <v>73</v>
      </c>
      <c r="M992" s="25">
        <v>2.9340836012861738E-2</v>
      </c>
      <c r="N992" s="2">
        <v>36.969696969696898</v>
      </c>
      <c r="O992" s="2">
        <v>138</v>
      </c>
      <c r="P992" s="25">
        <v>4.4892648015614836E-2</v>
      </c>
      <c r="Q992" s="12">
        <v>54.545454545454497</v>
      </c>
      <c r="R992" s="2">
        <v>194</v>
      </c>
      <c r="S992" s="25">
        <v>7.2850168982350735E-2</v>
      </c>
      <c r="T992" s="12">
        <v>67.272729999999996</v>
      </c>
      <c r="U992" s="25">
        <v>1.6575342465753424</v>
      </c>
      <c r="V992" s="2">
        <v>48344</v>
      </c>
      <c r="W992" s="25">
        <v>4.2000000000000003E-2</v>
      </c>
      <c r="X992" s="2">
        <v>1386</v>
      </c>
      <c r="Y992" s="2">
        <v>51716</v>
      </c>
      <c r="Z992" s="25">
        <v>4.5999999999999999E-2</v>
      </c>
      <c r="AA992" s="12">
        <v>1477.58</v>
      </c>
      <c r="AB992" s="2">
        <v>53437</v>
      </c>
      <c r="AC992" s="25">
        <v>4.8000000000000001E-2</v>
      </c>
      <c r="AD992" s="12">
        <v>1521.21</v>
      </c>
      <c r="AE992" s="25">
        <v>0.105</v>
      </c>
    </row>
    <row r="993" spans="1:31" x14ac:dyDescent="0.3">
      <c r="A993" t="s">
        <v>1843</v>
      </c>
      <c r="B993" s="2">
        <v>10</v>
      </c>
      <c r="C993" s="25">
        <v>1.5625E-2</v>
      </c>
      <c r="D993" s="2"/>
      <c r="E993" s="2">
        <v>106</v>
      </c>
      <c r="F993" s="25">
        <v>0.12589073634204276</v>
      </c>
      <c r="G993" s="12"/>
      <c r="H993" s="2">
        <v>45</v>
      </c>
      <c r="I993" s="25">
        <v>5.0111358574610243E-2</v>
      </c>
      <c r="J993" s="12"/>
      <c r="K993" s="25">
        <v>3.5</v>
      </c>
      <c r="L993" s="2">
        <v>163</v>
      </c>
      <c r="M993" s="25">
        <v>6.5514469453376203E-2</v>
      </c>
      <c r="N993" s="2">
        <v>56.969696969696898</v>
      </c>
      <c r="O993" s="2">
        <v>274</v>
      </c>
      <c r="P993" s="25">
        <v>8.913467794404685E-2</v>
      </c>
      <c r="Q993" s="12">
        <v>87.272727272727195</v>
      </c>
      <c r="R993" s="2">
        <v>54</v>
      </c>
      <c r="S993" s="25">
        <v>2.0277882087870822E-2</v>
      </c>
      <c r="T993" s="12">
        <v>31.515152</v>
      </c>
      <c r="U993" s="25">
        <v>-0.66871165644171782</v>
      </c>
      <c r="V993" s="2">
        <v>316734</v>
      </c>
      <c r="W993" s="25">
        <v>0.27300000000000002</v>
      </c>
      <c r="X993" s="2">
        <v>2845</v>
      </c>
      <c r="Y993" s="2">
        <v>367882</v>
      </c>
      <c r="Z993" s="25">
        <v>0.32600000000000001</v>
      </c>
      <c r="AA993" s="12">
        <v>2578.1799999999998</v>
      </c>
      <c r="AB993" s="2">
        <v>378023</v>
      </c>
      <c r="AC993" s="25">
        <v>0.34100000000000003</v>
      </c>
      <c r="AD993" s="12">
        <v>3440</v>
      </c>
      <c r="AE993" s="25">
        <v>0.19400000000000001</v>
      </c>
    </row>
    <row r="994" spans="1:31" x14ac:dyDescent="0.3">
      <c r="A994" t="s">
        <v>1844</v>
      </c>
      <c r="B994" s="2">
        <v>49</v>
      </c>
      <c r="C994" s="25" t="s">
        <v>2472</v>
      </c>
      <c r="D994" s="2"/>
      <c r="E994" s="2">
        <v>0</v>
      </c>
      <c r="F994" s="25" t="s">
        <v>2472</v>
      </c>
      <c r="G994" s="12"/>
      <c r="H994" s="2">
        <v>13</v>
      </c>
      <c r="I994" s="25" t="s">
        <v>2472</v>
      </c>
      <c r="J994" s="12"/>
      <c r="K994" s="174">
        <v>-0.73469387755102034</v>
      </c>
      <c r="L994" s="2">
        <v>49</v>
      </c>
      <c r="M994" s="25">
        <v>1.9694533762057879E-2</v>
      </c>
      <c r="N994" s="2">
        <v>31.515151515151501</v>
      </c>
      <c r="O994" s="2">
        <v>0</v>
      </c>
      <c r="P994" s="25">
        <v>0</v>
      </c>
      <c r="Q994" s="12">
        <v>16.969696969696901</v>
      </c>
      <c r="R994" s="2">
        <v>13</v>
      </c>
      <c r="S994" s="25">
        <v>4.8817123544874202E-3</v>
      </c>
      <c r="T994" s="12">
        <v>12.121212</v>
      </c>
      <c r="U994" s="25">
        <v>-0.73469387755102045</v>
      </c>
      <c r="V994" s="2">
        <v>2706</v>
      </c>
      <c r="W994" s="25">
        <v>2E-3</v>
      </c>
      <c r="X994" s="2">
        <v>253</v>
      </c>
      <c r="Y994" s="2">
        <v>2934</v>
      </c>
      <c r="Z994" s="25">
        <v>3.0000000000000001E-3</v>
      </c>
      <c r="AA994" s="12">
        <v>264.24</v>
      </c>
      <c r="AB994" s="2">
        <v>3326</v>
      </c>
      <c r="AC994" s="25">
        <v>3.0000000000000001E-3</v>
      </c>
      <c r="AD994" s="12">
        <v>275.76</v>
      </c>
      <c r="AE994" s="25">
        <v>0.22900000000000001</v>
      </c>
    </row>
    <row r="995" spans="1:31" x14ac:dyDescent="0.3">
      <c r="A995" t="s">
        <v>1845</v>
      </c>
      <c r="B995" s="2">
        <v>467</v>
      </c>
      <c r="C995" s="25">
        <v>0.72968750000000004</v>
      </c>
      <c r="D995" s="2"/>
      <c r="E995" s="2">
        <v>485</v>
      </c>
      <c r="F995" s="25">
        <v>0.57600950118764849</v>
      </c>
      <c r="G995" s="12"/>
      <c r="H995" s="2">
        <v>525</v>
      </c>
      <c r="I995" s="25">
        <v>0.58463251670378591</v>
      </c>
      <c r="J995" s="12"/>
      <c r="K995" s="25">
        <v>0.12419700214132767</v>
      </c>
      <c r="L995" s="2">
        <v>864</v>
      </c>
      <c r="M995" s="25">
        <v>0.34726688102893893</v>
      </c>
      <c r="N995" s="2">
        <v>146.666666666666</v>
      </c>
      <c r="O995" s="2">
        <v>1214</v>
      </c>
      <c r="P995" s="25">
        <v>0.39492517891997397</v>
      </c>
      <c r="Q995" s="12">
        <v>182.42424242424201</v>
      </c>
      <c r="R995" s="2">
        <v>1390</v>
      </c>
      <c r="S995" s="25">
        <v>0.52196770559519334</v>
      </c>
      <c r="T995" s="12">
        <v>167.27271999999999</v>
      </c>
      <c r="U995" s="25">
        <v>0.60879629629629628</v>
      </c>
      <c r="V995" s="2">
        <v>286298</v>
      </c>
      <c r="W995" s="25">
        <v>0.247</v>
      </c>
      <c r="X995" s="2">
        <v>3992</v>
      </c>
      <c r="Y995" s="2">
        <v>299493</v>
      </c>
      <c r="Z995" s="25">
        <v>0.26600000000000001</v>
      </c>
      <c r="AA995" s="12">
        <v>4385.45</v>
      </c>
      <c r="AB995" s="2">
        <v>312452</v>
      </c>
      <c r="AC995" s="25">
        <v>0.28199999999999997</v>
      </c>
      <c r="AD995" s="12">
        <v>4541.21</v>
      </c>
      <c r="AE995" s="25">
        <v>9.0999999999999998E-2</v>
      </c>
    </row>
    <row r="996" spans="1:31" x14ac:dyDescent="0.3">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c r="Z996" s="16"/>
      <c r="AA996" s="16"/>
      <c r="AB996" s="16"/>
      <c r="AC996" s="16"/>
      <c r="AD996" s="16"/>
      <c r="AE996" s="16"/>
    </row>
    <row r="997" spans="1:31" x14ac:dyDescent="0.3">
      <c r="A997" s="103" t="s">
        <v>1846</v>
      </c>
      <c r="B997" s="103"/>
      <c r="C997" s="103"/>
      <c r="D997" s="103"/>
      <c r="E997" s="103"/>
      <c r="F997" s="103"/>
      <c r="G997" s="103"/>
      <c r="H997" s="103"/>
      <c r="I997" s="103"/>
      <c r="J997" s="103"/>
      <c r="K997" s="103"/>
      <c r="L997" s="103"/>
      <c r="M997" s="103"/>
      <c r="N997" s="103"/>
      <c r="O997" s="103"/>
      <c r="P997" s="103"/>
      <c r="Q997" s="103"/>
      <c r="R997" s="103"/>
      <c r="S997" s="103"/>
      <c r="T997" s="103"/>
      <c r="U997" s="103"/>
      <c r="V997" s="103"/>
      <c r="W997" s="103"/>
      <c r="X997" s="103"/>
      <c r="Y997" s="103"/>
      <c r="Z997" s="103"/>
      <c r="AA997" s="103"/>
      <c r="AB997" s="103"/>
      <c r="AC997" s="103"/>
      <c r="AD997" s="103"/>
      <c r="AE997" s="103"/>
    </row>
    <row r="998" spans="1:31" x14ac:dyDescent="0.3">
      <c r="B998" s="188"/>
      <c r="C998" s="188"/>
      <c r="D998" s="188"/>
      <c r="E998" s="188"/>
      <c r="F998" s="188"/>
      <c r="G998" s="188"/>
      <c r="H998" s="188"/>
      <c r="I998" s="188"/>
      <c r="J998" s="188"/>
      <c r="L998" s="188" t="s">
        <v>1649</v>
      </c>
      <c r="M998" s="188"/>
      <c r="N998" s="188" t="s">
        <v>1650</v>
      </c>
      <c r="O998" s="188" t="s">
        <v>1649</v>
      </c>
      <c r="P998" s="188"/>
      <c r="Q998" s="188" t="s">
        <v>1650</v>
      </c>
      <c r="R998" s="188" t="s">
        <v>1649</v>
      </c>
      <c r="S998" s="188"/>
      <c r="T998" s="188" t="s">
        <v>1650</v>
      </c>
      <c r="U998" t="s">
        <v>165</v>
      </c>
      <c r="V998" s="188" t="s">
        <v>1649</v>
      </c>
      <c r="W998" s="188"/>
      <c r="X998" s="188" t="s">
        <v>1650</v>
      </c>
      <c r="Y998" s="188" t="s">
        <v>1649</v>
      </c>
      <c r="Z998" s="188"/>
      <c r="AA998" s="188" t="s">
        <v>1650</v>
      </c>
      <c r="AB998" s="188" t="s">
        <v>1649</v>
      </c>
      <c r="AC998" s="188"/>
      <c r="AD998" s="188" t="s">
        <v>1650</v>
      </c>
      <c r="AE998" t="s">
        <v>165</v>
      </c>
    </row>
    <row r="999" spans="1:31" x14ac:dyDescent="0.3">
      <c r="A999" t="s">
        <v>167</v>
      </c>
      <c r="B999" s="2">
        <v>9246</v>
      </c>
      <c r="C999" s="25" t="s">
        <v>2472</v>
      </c>
      <c r="D999" s="2"/>
      <c r="E999" s="2">
        <v>9779</v>
      </c>
      <c r="F999" s="25" t="s">
        <v>2472</v>
      </c>
      <c r="G999" s="12"/>
      <c r="H999" s="2">
        <v>9244</v>
      </c>
      <c r="I999" s="25" t="s">
        <v>2472</v>
      </c>
      <c r="J999" s="12"/>
      <c r="K999" s="25">
        <v>-2.1630975556996557E-4</v>
      </c>
      <c r="L999" s="2">
        <v>40606</v>
      </c>
      <c r="M999" s="25" t="s">
        <v>165</v>
      </c>
      <c r="N999" s="2">
        <v>450.30303030303003</v>
      </c>
      <c r="O999" s="2">
        <v>41554</v>
      </c>
      <c r="P999" s="25" t="s">
        <v>165</v>
      </c>
      <c r="Q999" s="12">
        <v>340</v>
      </c>
      <c r="R999" s="2">
        <v>43604</v>
      </c>
      <c r="S999" s="25" t="s">
        <v>165</v>
      </c>
      <c r="T999" s="12">
        <v>256.36364700000001</v>
      </c>
      <c r="U999" s="25">
        <v>7.3831453479781317E-2</v>
      </c>
      <c r="V999" s="2">
        <v>12392852</v>
      </c>
      <c r="W999" s="25" t="s">
        <v>165</v>
      </c>
      <c r="X999" s="2">
        <v>13533</v>
      </c>
      <c r="Y999" s="2">
        <v>12717801</v>
      </c>
      <c r="Z999" s="25" t="s">
        <v>165</v>
      </c>
      <c r="AA999" s="12">
        <v>11122.42</v>
      </c>
      <c r="AB999" s="2">
        <v>13103114</v>
      </c>
      <c r="AC999" s="25" t="s">
        <v>165</v>
      </c>
      <c r="AD999" s="12">
        <v>11237.58</v>
      </c>
      <c r="AE999" s="25">
        <v>5.7000000000000002E-2</v>
      </c>
    </row>
    <row r="1000" spans="1:31" x14ac:dyDescent="0.3">
      <c r="A1000" t="s">
        <v>1536</v>
      </c>
      <c r="B1000" s="2">
        <v>4851</v>
      </c>
      <c r="C1000" s="25">
        <v>0.5246593121349773</v>
      </c>
      <c r="D1000" s="2"/>
      <c r="E1000" s="2">
        <v>4696</v>
      </c>
      <c r="F1000" s="25">
        <v>0.4802127006851416</v>
      </c>
      <c r="G1000" s="12"/>
      <c r="H1000" s="2">
        <v>4298</v>
      </c>
      <c r="I1000" s="25">
        <v>0.4649502379922108</v>
      </c>
      <c r="J1000" s="12"/>
      <c r="K1000" s="25">
        <v>-0.11399711399711399</v>
      </c>
      <c r="L1000" s="2">
        <v>22738</v>
      </c>
      <c r="M1000" s="25">
        <v>0.5599665074126976</v>
      </c>
      <c r="N1000" s="2">
        <v>350.90909090909003</v>
      </c>
      <c r="O1000" s="2">
        <v>21363</v>
      </c>
      <c r="P1000" s="25">
        <v>0.51410213216537515</v>
      </c>
      <c r="Q1000" s="12">
        <v>433.93939393939399</v>
      </c>
      <c r="R1000" s="2">
        <v>23368</v>
      </c>
      <c r="S1000" s="25">
        <v>0.53591413631776896</v>
      </c>
      <c r="T1000" s="12">
        <v>514.54549999999995</v>
      </c>
      <c r="U1000" s="25">
        <v>2.7706922332658986E-2</v>
      </c>
      <c r="V1000" s="2">
        <v>7112050</v>
      </c>
      <c r="W1000" s="25">
        <v>0.57399999999999995</v>
      </c>
      <c r="X1000" s="2">
        <v>23474</v>
      </c>
      <c r="Y1000" s="2">
        <v>6909176</v>
      </c>
      <c r="Z1000" s="25">
        <v>0.54300000000000004</v>
      </c>
      <c r="AA1000" s="12">
        <v>22243.03</v>
      </c>
      <c r="AB1000" s="2">
        <v>7241318</v>
      </c>
      <c r="AC1000" s="25">
        <v>0.55300000000000005</v>
      </c>
      <c r="AD1000" s="12">
        <v>21643.03</v>
      </c>
      <c r="AE1000" s="25">
        <v>1.7999999999999999E-2</v>
      </c>
    </row>
    <row r="1001" spans="1:31" x14ac:dyDescent="0.3">
      <c r="A1001" t="s">
        <v>1847</v>
      </c>
      <c r="B1001" s="2">
        <v>25</v>
      </c>
      <c r="C1001" s="25">
        <v>2.7038719446247027E-3</v>
      </c>
      <c r="D1001" s="2"/>
      <c r="E1001" s="2">
        <v>39</v>
      </c>
      <c r="F1001" s="25">
        <v>3.9881378464055629E-3</v>
      </c>
      <c r="G1001" s="12"/>
      <c r="H1001" s="2">
        <v>27</v>
      </c>
      <c r="I1001" s="25">
        <v>2.9208135006490695E-3</v>
      </c>
      <c r="J1001" s="12"/>
      <c r="K1001" s="25">
        <v>8.0000000000000071E-2</v>
      </c>
      <c r="L1001" s="2">
        <v>251</v>
      </c>
      <c r="M1001" s="25">
        <v>6.1813525094813575E-3</v>
      </c>
      <c r="N1001" s="2">
        <v>78.181818181818201</v>
      </c>
      <c r="O1001" s="2">
        <v>102</v>
      </c>
      <c r="P1001" s="25">
        <v>2.4546373393656445E-3</v>
      </c>
      <c r="Q1001" s="12">
        <v>38.787878787878697</v>
      </c>
      <c r="R1001" s="2">
        <v>258</v>
      </c>
      <c r="S1001" s="25">
        <v>5.9168883588661594E-3</v>
      </c>
      <c r="T1001" s="12">
        <v>84.848489999999998</v>
      </c>
      <c r="U1001" s="25">
        <v>2.7888446215139442E-2</v>
      </c>
      <c r="V1001" s="2">
        <v>52696</v>
      </c>
      <c r="W1001" s="25">
        <v>4.0000000000000001E-3</v>
      </c>
      <c r="X1001" s="2">
        <v>1008</v>
      </c>
      <c r="Y1001" s="2">
        <v>38617</v>
      </c>
      <c r="Z1001" s="25">
        <v>3.0000000000000001E-3</v>
      </c>
      <c r="AA1001" s="12">
        <v>761.21</v>
      </c>
      <c r="AB1001" s="2">
        <v>35981</v>
      </c>
      <c r="AC1001" s="25">
        <v>3.0000000000000001E-3</v>
      </c>
      <c r="AD1001" s="12">
        <v>984.24</v>
      </c>
      <c r="AE1001" s="25">
        <v>-0.317</v>
      </c>
    </row>
    <row r="1002" spans="1:31" x14ac:dyDescent="0.3">
      <c r="A1002" t="s">
        <v>1848</v>
      </c>
      <c r="B1002" s="2">
        <v>349</v>
      </c>
      <c r="C1002" s="25">
        <v>3.7746052346960851E-2</v>
      </c>
      <c r="D1002" s="2"/>
      <c r="E1002" s="2">
        <v>364</v>
      </c>
      <c r="F1002" s="25">
        <v>3.7222619899785224E-2</v>
      </c>
      <c r="G1002" s="12"/>
      <c r="H1002" s="2">
        <v>239</v>
      </c>
      <c r="I1002" s="25">
        <v>2.5854608394634358E-2</v>
      </c>
      <c r="J1002" s="12"/>
      <c r="K1002" s="25">
        <v>-0.31518624641833815</v>
      </c>
      <c r="L1002" s="2">
        <v>2438</v>
      </c>
      <c r="M1002" s="25">
        <v>6.0040388119982267E-2</v>
      </c>
      <c r="N1002" s="2">
        <v>188.48484848484799</v>
      </c>
      <c r="O1002" s="2">
        <v>2702</v>
      </c>
      <c r="P1002" s="25">
        <v>6.5023824421235013E-2</v>
      </c>
      <c r="Q1002" s="12">
        <v>209.09090909090901</v>
      </c>
      <c r="R1002" s="2">
        <v>3106</v>
      </c>
      <c r="S1002" s="25">
        <v>7.1231997064489502E-2</v>
      </c>
      <c r="T1002" s="12">
        <v>252.121216</v>
      </c>
      <c r="U1002" s="25">
        <v>0.27399507793273176</v>
      </c>
      <c r="V1002" s="2">
        <v>623449</v>
      </c>
      <c r="W1002" s="25">
        <v>0.05</v>
      </c>
      <c r="X1002" s="2">
        <v>4676</v>
      </c>
      <c r="Y1002" s="2">
        <v>522350</v>
      </c>
      <c r="Z1002" s="25">
        <v>4.1000000000000002E-2</v>
      </c>
      <c r="AA1002" s="12">
        <v>3813.94</v>
      </c>
      <c r="AB1002" s="2">
        <v>540901</v>
      </c>
      <c r="AC1002" s="25">
        <v>4.1000000000000002E-2</v>
      </c>
      <c r="AD1002" s="12">
        <v>4393.33</v>
      </c>
      <c r="AE1002" s="25">
        <v>-0.13200000000000001</v>
      </c>
    </row>
    <row r="1003" spans="1:31" x14ac:dyDescent="0.3">
      <c r="A1003" t="s">
        <v>1849</v>
      </c>
      <c r="B1003" s="2">
        <v>787</v>
      </c>
      <c r="C1003" s="25">
        <v>8.5117888816785642E-2</v>
      </c>
      <c r="D1003" s="2"/>
      <c r="E1003" s="2">
        <v>658</v>
      </c>
      <c r="F1003" s="25">
        <v>6.7287043664996396E-2</v>
      </c>
      <c r="G1003" s="12"/>
      <c r="H1003" s="2">
        <v>738</v>
      </c>
      <c r="I1003" s="25">
        <v>7.9835569017741234E-2</v>
      </c>
      <c r="J1003" s="12"/>
      <c r="K1003" s="25">
        <v>-6.226175349428209E-2</v>
      </c>
      <c r="L1003" s="2">
        <v>4936</v>
      </c>
      <c r="M1003" s="25">
        <v>0.12155839038565729</v>
      </c>
      <c r="N1003" s="2">
        <v>233.333333333333</v>
      </c>
      <c r="O1003" s="2">
        <v>3755</v>
      </c>
      <c r="P1003" s="25">
        <v>9.0364345189392112E-2</v>
      </c>
      <c r="Q1003" s="12">
        <v>212.72727272727201</v>
      </c>
      <c r="R1003" s="2">
        <v>4078</v>
      </c>
      <c r="S1003" s="25">
        <v>9.3523529951380607E-2</v>
      </c>
      <c r="T1003" s="12">
        <v>312.121216</v>
      </c>
      <c r="U1003" s="25">
        <v>-0.17382495948136142</v>
      </c>
      <c r="V1003" s="2">
        <v>1392399</v>
      </c>
      <c r="W1003" s="25">
        <v>0.112</v>
      </c>
      <c r="X1003" s="2">
        <v>6965</v>
      </c>
      <c r="Y1003" s="2">
        <v>1118670</v>
      </c>
      <c r="Z1003" s="25">
        <v>8.7999999999999995E-2</v>
      </c>
      <c r="AA1003" s="12">
        <v>6626.67</v>
      </c>
      <c r="AB1003" s="2">
        <v>1125581</v>
      </c>
      <c r="AC1003" s="25">
        <v>8.5999999999999993E-2</v>
      </c>
      <c r="AD1003" s="12">
        <v>6369.09</v>
      </c>
      <c r="AE1003" s="25">
        <v>-0.192</v>
      </c>
    </row>
    <row r="1004" spans="1:31" x14ac:dyDescent="0.3">
      <c r="A1004" t="s">
        <v>1850</v>
      </c>
      <c r="B1004" s="2">
        <v>1340</v>
      </c>
      <c r="C1004" s="25">
        <v>0.14492753623188417</v>
      </c>
      <c r="D1004" s="2"/>
      <c r="E1004" s="2">
        <v>1043</v>
      </c>
      <c r="F1004" s="25">
        <v>0.1066571224051539</v>
      </c>
      <c r="G1004" s="12"/>
      <c r="H1004" s="2">
        <v>829</v>
      </c>
      <c r="I1004" s="25">
        <v>8.9679792297706618E-2</v>
      </c>
      <c r="J1004" s="12"/>
      <c r="K1004" s="25">
        <v>-0.38134328358208958</v>
      </c>
      <c r="L1004" s="2">
        <v>5519</v>
      </c>
      <c r="M1004" s="25">
        <v>0.13591587450130524</v>
      </c>
      <c r="N1004" s="2">
        <v>227.272727272727</v>
      </c>
      <c r="O1004" s="2">
        <v>4758</v>
      </c>
      <c r="P1004" s="25">
        <v>0.11450161235982095</v>
      </c>
      <c r="Q1004" s="12">
        <v>244.84848484848399</v>
      </c>
      <c r="R1004" s="2">
        <v>4463</v>
      </c>
      <c r="S1004" s="25">
        <v>0.10235299513806073</v>
      </c>
      <c r="T1004" s="12">
        <v>258.78787199999999</v>
      </c>
      <c r="U1004" s="25">
        <v>-0.19133901069034245</v>
      </c>
      <c r="V1004" s="2">
        <v>1776660</v>
      </c>
      <c r="W1004" s="25">
        <v>0.14299999999999999</v>
      </c>
      <c r="X1004" s="2">
        <v>5961</v>
      </c>
      <c r="Y1004" s="2">
        <v>1609408</v>
      </c>
      <c r="Z1004" s="25">
        <v>0.127</v>
      </c>
      <c r="AA1004" s="12">
        <v>5460</v>
      </c>
      <c r="AB1004" s="2">
        <v>1495971</v>
      </c>
      <c r="AC1004" s="25">
        <v>0.114</v>
      </c>
      <c r="AD1004" s="12">
        <v>5607.88</v>
      </c>
      <c r="AE1004" s="25">
        <v>-0.158</v>
      </c>
    </row>
    <row r="1005" spans="1:31" x14ac:dyDescent="0.3">
      <c r="A1005" t="s">
        <v>1851</v>
      </c>
      <c r="B1005" s="2">
        <v>606</v>
      </c>
      <c r="C1005" s="25">
        <v>6.5541855937702787E-2</v>
      </c>
      <c r="D1005" s="2"/>
      <c r="E1005" s="2">
        <v>639</v>
      </c>
      <c r="F1005" s="25">
        <v>6.5344104714183449E-2</v>
      </c>
      <c r="G1005" s="12"/>
      <c r="H1005" s="2">
        <v>528</v>
      </c>
      <c r="I1005" s="25">
        <v>5.7118130679359586E-2</v>
      </c>
      <c r="J1005" s="12"/>
      <c r="K1005" s="25">
        <v>-0.12871287128712872</v>
      </c>
      <c r="L1005" s="2">
        <v>2381</v>
      </c>
      <c r="M1005" s="25">
        <v>5.8636654681574155E-2</v>
      </c>
      <c r="N1005" s="2">
        <v>155.75757575757501</v>
      </c>
      <c r="O1005" s="2">
        <v>2512</v>
      </c>
      <c r="P1005" s="25">
        <v>6.0451460749867639E-2</v>
      </c>
      <c r="Q1005" s="12">
        <v>171.51515151515099</v>
      </c>
      <c r="R1005" s="2">
        <v>2398</v>
      </c>
      <c r="S1005" s="25">
        <v>5.49949545913219E-2</v>
      </c>
      <c r="T1005" s="12">
        <v>180</v>
      </c>
      <c r="U1005" s="25">
        <v>7.1398572028559433E-3</v>
      </c>
      <c r="V1005" s="2">
        <v>813869</v>
      </c>
      <c r="W1005" s="25">
        <v>6.6000000000000003E-2</v>
      </c>
      <c r="X1005" s="2">
        <v>3792</v>
      </c>
      <c r="Y1005" s="2">
        <v>839054</v>
      </c>
      <c r="Z1005" s="25">
        <v>6.6000000000000003E-2</v>
      </c>
      <c r="AA1005" s="12">
        <v>3862.42</v>
      </c>
      <c r="AB1005" s="2">
        <v>864397</v>
      </c>
      <c r="AC1005" s="25">
        <v>6.6000000000000003E-2</v>
      </c>
      <c r="AD1005" s="12">
        <v>3821.82</v>
      </c>
      <c r="AE1005" s="25">
        <v>6.2E-2</v>
      </c>
    </row>
    <row r="1006" spans="1:31" x14ac:dyDescent="0.3">
      <c r="A1006" t="s">
        <v>1852</v>
      </c>
      <c r="B1006" s="2">
        <v>390</v>
      </c>
      <c r="C1006" s="25">
        <v>4.218040233614536E-2</v>
      </c>
      <c r="D1006" s="2"/>
      <c r="E1006" s="2">
        <v>519</v>
      </c>
      <c r="F1006" s="25">
        <v>5.3072911340627874E-2</v>
      </c>
      <c r="G1006" s="12"/>
      <c r="H1006" s="2">
        <v>522</v>
      </c>
      <c r="I1006" s="25">
        <v>5.6469061012548678E-2</v>
      </c>
      <c r="J1006" s="12"/>
      <c r="K1006" s="25">
        <v>0.33846153846153837</v>
      </c>
      <c r="L1006" s="2">
        <v>2020</v>
      </c>
      <c r="M1006" s="25">
        <v>4.9746342904989409E-2</v>
      </c>
      <c r="N1006" s="2">
        <v>155.75757575757501</v>
      </c>
      <c r="O1006" s="2">
        <v>1948</v>
      </c>
      <c r="P1006" s="25">
        <v>4.68787601674929E-2</v>
      </c>
      <c r="Q1006" s="12">
        <v>143.030303030303</v>
      </c>
      <c r="R1006" s="2">
        <v>2148</v>
      </c>
      <c r="S1006" s="25">
        <v>4.9261535638932208E-2</v>
      </c>
      <c r="T1006" s="12">
        <v>177.57576</v>
      </c>
      <c r="U1006" s="25">
        <v>6.3366336633663367E-2</v>
      </c>
      <c r="V1006" s="2">
        <v>688141</v>
      </c>
      <c r="W1006" s="25">
        <v>5.6000000000000001E-2</v>
      </c>
      <c r="X1006" s="2">
        <v>3475</v>
      </c>
      <c r="Y1006" s="2">
        <v>775417</v>
      </c>
      <c r="Z1006" s="25">
        <v>6.0999999999999999E-2</v>
      </c>
      <c r="AA1006" s="12">
        <v>3055.76</v>
      </c>
      <c r="AB1006" s="2">
        <v>837798</v>
      </c>
      <c r="AC1006" s="25">
        <v>6.4000000000000001E-2</v>
      </c>
      <c r="AD1006" s="12">
        <v>3904.24</v>
      </c>
      <c r="AE1006" s="25">
        <v>0.217</v>
      </c>
    </row>
    <row r="1007" spans="1:31" x14ac:dyDescent="0.3">
      <c r="A1007" t="s">
        <v>1853</v>
      </c>
      <c r="B1007" s="2">
        <v>763</v>
      </c>
      <c r="C1007" s="25">
        <v>8.2522171749945916E-2</v>
      </c>
      <c r="D1007" s="2"/>
      <c r="E1007" s="2">
        <v>767</v>
      </c>
      <c r="F1007" s="25">
        <v>7.8433377645976077E-2</v>
      </c>
      <c r="G1007" s="12"/>
      <c r="H1007" s="2">
        <v>839</v>
      </c>
      <c r="I1007" s="25">
        <v>9.0761575075724799E-2</v>
      </c>
      <c r="J1007" s="12"/>
      <c r="K1007" s="25">
        <v>9.9606815203145516E-2</v>
      </c>
      <c r="L1007" s="2">
        <v>2874</v>
      </c>
      <c r="M1007" s="25">
        <v>7.0777717578682953E-2</v>
      </c>
      <c r="N1007" s="2">
        <v>136.363636363636</v>
      </c>
      <c r="O1007" s="2">
        <v>3074</v>
      </c>
      <c r="P1007" s="25">
        <v>7.3976031188333249E-2</v>
      </c>
      <c r="Q1007" s="12">
        <v>127.272727272727</v>
      </c>
      <c r="R1007" s="2">
        <v>3960</v>
      </c>
      <c r="S1007" s="25">
        <v>9.081735620585267E-2</v>
      </c>
      <c r="T1007" s="12">
        <v>149.69697600000001</v>
      </c>
      <c r="U1007" s="25">
        <v>0.37787056367432148</v>
      </c>
      <c r="V1007" s="2">
        <v>921303</v>
      </c>
      <c r="W1007" s="25">
        <v>7.3999999999999996E-2</v>
      </c>
      <c r="X1007" s="2">
        <v>3688</v>
      </c>
      <c r="Y1007" s="2">
        <v>1118344</v>
      </c>
      <c r="Z1007" s="25">
        <v>8.7999999999999995E-2</v>
      </c>
      <c r="AA1007" s="12">
        <v>3675.76</v>
      </c>
      <c r="AB1007" s="2">
        <v>1350393</v>
      </c>
      <c r="AC1007" s="25">
        <v>0.10299999999999999</v>
      </c>
      <c r="AD1007" s="12">
        <v>4352.12</v>
      </c>
      <c r="AE1007" s="25">
        <v>0.46600000000000003</v>
      </c>
    </row>
    <row r="1008" spans="1:31" x14ac:dyDescent="0.3">
      <c r="A1008" t="s">
        <v>1854</v>
      </c>
      <c r="B1008" s="2">
        <v>452</v>
      </c>
      <c r="C1008" s="25">
        <v>4.888600475881464E-2</v>
      </c>
      <c r="D1008" s="2"/>
      <c r="E1008" s="2">
        <v>463</v>
      </c>
      <c r="F1008" s="25">
        <v>4.7346354432968606E-2</v>
      </c>
      <c r="G1008" s="12"/>
      <c r="H1008" s="2">
        <v>448</v>
      </c>
      <c r="I1008" s="25">
        <v>4.8463868455214193E-2</v>
      </c>
      <c r="J1008" s="12"/>
      <c r="K1008" s="25">
        <v>-8.8495575221239076E-3</v>
      </c>
      <c r="L1008" s="2">
        <v>1734</v>
      </c>
      <c r="M1008" s="25">
        <v>4.2703048810520609E-2</v>
      </c>
      <c r="N1008" s="2">
        <v>127.272727272727</v>
      </c>
      <c r="O1008" s="2">
        <v>1769</v>
      </c>
      <c r="P1008" s="25">
        <v>4.2571112287625737E-2</v>
      </c>
      <c r="Q1008" s="12">
        <v>132.12121212121201</v>
      </c>
      <c r="R1008" s="2">
        <v>2141</v>
      </c>
      <c r="S1008" s="25">
        <v>4.9100999908265296E-2</v>
      </c>
      <c r="T1008" s="12">
        <v>145.454544</v>
      </c>
      <c r="U1008" s="25">
        <v>0.23471741637831603</v>
      </c>
      <c r="V1008" s="2">
        <v>618188</v>
      </c>
      <c r="W1008" s="25">
        <v>0.05</v>
      </c>
      <c r="X1008" s="2">
        <v>3266</v>
      </c>
      <c r="Y1008" s="2">
        <v>623277</v>
      </c>
      <c r="Z1008" s="25">
        <v>4.9000000000000002E-2</v>
      </c>
      <c r="AA1008" s="12">
        <v>2783.03</v>
      </c>
      <c r="AB1008" s="2">
        <v>688443</v>
      </c>
      <c r="AC1008" s="25">
        <v>5.2999999999999999E-2</v>
      </c>
      <c r="AD1008" s="12">
        <v>3160</v>
      </c>
      <c r="AE1008" s="25">
        <v>0.114</v>
      </c>
    </row>
    <row r="1009" spans="1:31" x14ac:dyDescent="0.3">
      <c r="A1009" t="s">
        <v>1855</v>
      </c>
      <c r="B1009" s="2">
        <v>139</v>
      </c>
      <c r="C1009" s="25">
        <v>1.5033528012113346E-2</v>
      </c>
      <c r="D1009" s="2"/>
      <c r="E1009" s="2">
        <v>204</v>
      </c>
      <c r="F1009" s="25">
        <v>2.0861028735044484E-2</v>
      </c>
      <c r="G1009" s="12"/>
      <c r="H1009" s="2">
        <v>128</v>
      </c>
      <c r="I1009" s="25">
        <v>1.3846819558632626E-2</v>
      </c>
      <c r="J1009" s="12"/>
      <c r="K1009" s="25">
        <v>-7.9136690647481966E-2</v>
      </c>
      <c r="L1009" s="2">
        <v>585</v>
      </c>
      <c r="M1009" s="25">
        <v>1.440673792050436E-2</v>
      </c>
      <c r="N1009" s="2">
        <v>79.393939393939405</v>
      </c>
      <c r="O1009" s="2">
        <v>743</v>
      </c>
      <c r="P1009" s="25">
        <v>1.7880348462241902E-2</v>
      </c>
      <c r="Q1009" s="12">
        <v>87.878787878787904</v>
      </c>
      <c r="R1009" s="2">
        <v>816</v>
      </c>
      <c r="S1009" s="25">
        <v>1.8713879460599946E-2</v>
      </c>
      <c r="T1009" s="12">
        <v>124.848488</v>
      </c>
      <c r="U1009" s="25">
        <v>0.39487179487179486</v>
      </c>
      <c r="V1009" s="2">
        <v>225345</v>
      </c>
      <c r="W1009" s="25">
        <v>1.7999999999999999E-2</v>
      </c>
      <c r="X1009" s="2">
        <v>1919</v>
      </c>
      <c r="Y1009" s="2">
        <v>264039</v>
      </c>
      <c r="Z1009" s="25">
        <v>2.1000000000000001E-2</v>
      </c>
      <c r="AA1009" s="12">
        <v>1879.39</v>
      </c>
      <c r="AB1009" s="2">
        <v>301853</v>
      </c>
      <c r="AC1009" s="25">
        <v>2.3E-2</v>
      </c>
      <c r="AD1009" s="12">
        <v>2457.58</v>
      </c>
      <c r="AE1009" s="25">
        <v>0.34</v>
      </c>
    </row>
    <row r="1010" spans="1:31" x14ac:dyDescent="0.3">
      <c r="A1010" t="s">
        <v>1539</v>
      </c>
      <c r="B1010" s="2">
        <v>4395</v>
      </c>
      <c r="C1010" s="25">
        <v>0.4753406878650227</v>
      </c>
      <c r="D1010" s="2"/>
      <c r="E1010" s="2">
        <v>5083</v>
      </c>
      <c r="F1010" s="25">
        <v>0.51978729931485834</v>
      </c>
      <c r="G1010" s="12"/>
      <c r="H1010" s="2">
        <v>4946</v>
      </c>
      <c r="I1010" s="25">
        <v>0.53504976200778886</v>
      </c>
      <c r="J1010" s="12"/>
      <c r="K1010" s="25">
        <v>0.12536973833902154</v>
      </c>
      <c r="L1010" s="2">
        <v>17868</v>
      </c>
      <c r="M1010" s="25">
        <v>0.44003349258730234</v>
      </c>
      <c r="N1010" s="2">
        <v>461.21212121212102</v>
      </c>
      <c r="O1010" s="2">
        <v>20191</v>
      </c>
      <c r="P1010" s="25">
        <v>0.48589786783462485</v>
      </c>
      <c r="Q1010" s="12">
        <v>476.969696969697</v>
      </c>
      <c r="R1010" s="2">
        <v>20236</v>
      </c>
      <c r="S1010" s="25">
        <v>0.46408586368223098</v>
      </c>
      <c r="T1010" s="12">
        <v>543.63635299999999</v>
      </c>
      <c r="U1010" s="25">
        <v>0.13252742332661741</v>
      </c>
      <c r="V1010" s="2">
        <v>5280802</v>
      </c>
      <c r="W1010" s="25">
        <v>0.42599999999999999</v>
      </c>
      <c r="X1010" s="2">
        <v>12172</v>
      </c>
      <c r="Y1010" s="2">
        <v>5808625</v>
      </c>
      <c r="Z1010" s="25">
        <v>0.45700000000000002</v>
      </c>
      <c r="AA1010" s="12">
        <v>12618.79</v>
      </c>
      <c r="AB1010" s="2">
        <v>5861796</v>
      </c>
      <c r="AC1010" s="25">
        <v>0.44700000000000001</v>
      </c>
      <c r="AD1010" s="12">
        <v>12320</v>
      </c>
      <c r="AE1010" s="25">
        <v>0.11</v>
      </c>
    </row>
    <row r="1011" spans="1:31" x14ac:dyDescent="0.3">
      <c r="A1011" t="s">
        <v>1847</v>
      </c>
      <c r="B1011" s="2">
        <v>470</v>
      </c>
      <c r="C1011" s="25">
        <v>5.0832792558944406E-2</v>
      </c>
      <c r="D1011" s="2"/>
      <c r="E1011" s="2">
        <v>549</v>
      </c>
      <c r="F1011" s="25">
        <v>5.614070968401675E-2</v>
      </c>
      <c r="G1011" s="12"/>
      <c r="H1011" s="2">
        <v>406</v>
      </c>
      <c r="I1011" s="25">
        <v>4.3920380787537863E-2</v>
      </c>
      <c r="J1011" s="12"/>
      <c r="K1011" s="25">
        <v>-0.13617021276595742</v>
      </c>
      <c r="L1011" s="2">
        <v>1836</v>
      </c>
      <c r="M1011" s="25">
        <v>4.5214992858198293E-2</v>
      </c>
      <c r="N1011" s="2">
        <v>197.575757575757</v>
      </c>
      <c r="O1011" s="2">
        <v>1993</v>
      </c>
      <c r="P1011" s="25">
        <v>4.796168840544833E-2</v>
      </c>
      <c r="Q1011" s="12">
        <v>150.90909090909</v>
      </c>
      <c r="R1011" s="2">
        <v>2078</v>
      </c>
      <c r="S1011" s="25">
        <v>4.7656178332263092E-2</v>
      </c>
      <c r="T1011" s="12">
        <v>191.515152</v>
      </c>
      <c r="U1011" s="25">
        <v>0.13180827886710239</v>
      </c>
      <c r="V1011" s="2">
        <v>456257</v>
      </c>
      <c r="W1011" s="25">
        <v>3.6999999999999998E-2</v>
      </c>
      <c r="X1011" s="2">
        <v>2583</v>
      </c>
      <c r="Y1011" s="2">
        <v>384335</v>
      </c>
      <c r="Z1011" s="25">
        <v>0.03</v>
      </c>
      <c r="AA1011" s="12">
        <v>2112.73</v>
      </c>
      <c r="AB1011" s="2">
        <v>323571</v>
      </c>
      <c r="AC1011" s="25">
        <v>2.5000000000000001E-2</v>
      </c>
      <c r="AD1011" s="12">
        <v>2834.55</v>
      </c>
      <c r="AE1011" s="25">
        <v>-0.29099999999999998</v>
      </c>
    </row>
    <row r="1012" spans="1:31" x14ac:dyDescent="0.3">
      <c r="A1012" t="s">
        <v>1848</v>
      </c>
      <c r="B1012" s="2">
        <v>1611</v>
      </c>
      <c r="C1012" s="25">
        <v>0.17423750811161584</v>
      </c>
      <c r="D1012" s="2"/>
      <c r="E1012" s="2">
        <v>1927</v>
      </c>
      <c r="F1012" s="25">
        <v>0.19705491359034666</v>
      </c>
      <c r="G1012" s="12"/>
      <c r="H1012" s="2">
        <v>1363</v>
      </c>
      <c r="I1012" s="25">
        <v>0.14744699264387712</v>
      </c>
      <c r="J1012" s="12"/>
      <c r="K1012" s="25">
        <v>-0.15394165114835501</v>
      </c>
      <c r="L1012" s="2">
        <v>5702</v>
      </c>
      <c r="M1012" s="25">
        <v>0.14042259764566814</v>
      </c>
      <c r="N1012" s="2">
        <v>312.72727272727201</v>
      </c>
      <c r="O1012" s="2">
        <v>6664</v>
      </c>
      <c r="P1012" s="25">
        <v>0.16036963950522212</v>
      </c>
      <c r="Q1012" s="12">
        <v>296.36363636363598</v>
      </c>
      <c r="R1012" s="2">
        <v>5541</v>
      </c>
      <c r="S1012" s="25">
        <v>0.12707549766076506</v>
      </c>
      <c r="T1012" s="12">
        <v>301.81817599999999</v>
      </c>
      <c r="U1012" s="25">
        <v>-2.8235706769554541E-2</v>
      </c>
      <c r="V1012" s="2">
        <v>1429692</v>
      </c>
      <c r="W1012" s="25">
        <v>0.115</v>
      </c>
      <c r="X1012" s="2">
        <v>4084</v>
      </c>
      <c r="Y1012" s="2">
        <v>1485189</v>
      </c>
      <c r="Z1012" s="25">
        <v>0.11700000000000001</v>
      </c>
      <c r="AA1012" s="12">
        <v>4508.4799999999996</v>
      </c>
      <c r="AB1012" s="2">
        <v>1482081</v>
      </c>
      <c r="AC1012" s="25">
        <v>0.113</v>
      </c>
      <c r="AD1012" s="12">
        <v>4931.5200000000004</v>
      </c>
      <c r="AE1012" s="25">
        <v>3.6999999999999998E-2</v>
      </c>
    </row>
    <row r="1013" spans="1:31" x14ac:dyDescent="0.3">
      <c r="A1013" t="s">
        <v>1849</v>
      </c>
      <c r="B1013" s="2">
        <v>1029</v>
      </c>
      <c r="C1013" s="25">
        <v>0.11129136924075281</v>
      </c>
      <c r="D1013" s="2"/>
      <c r="E1013" s="2">
        <v>1002</v>
      </c>
      <c r="F1013" s="25">
        <v>0.10246446466918908</v>
      </c>
      <c r="G1013" s="12"/>
      <c r="H1013" s="2">
        <v>1298</v>
      </c>
      <c r="I1013" s="25">
        <v>0.14041540458675897</v>
      </c>
      <c r="J1013" s="12"/>
      <c r="K1013" s="25">
        <v>0.26141885325558789</v>
      </c>
      <c r="L1013" s="2">
        <v>3953</v>
      </c>
      <c r="M1013" s="25">
        <v>9.7350145298724322E-2</v>
      </c>
      <c r="N1013" s="2">
        <v>237.575757575757</v>
      </c>
      <c r="O1013" s="2">
        <v>4350</v>
      </c>
      <c r="P1013" s="25">
        <v>0.10468306300235837</v>
      </c>
      <c r="Q1013" s="12">
        <v>258.78787878787801</v>
      </c>
      <c r="R1013" s="2">
        <v>4684</v>
      </c>
      <c r="S1013" s="25">
        <v>0.10742133749197322</v>
      </c>
      <c r="T1013" s="12">
        <v>301.21212800000001</v>
      </c>
      <c r="U1013" s="25">
        <v>0.18492284341006832</v>
      </c>
      <c r="V1013" s="2">
        <v>1226915</v>
      </c>
      <c r="W1013" s="25">
        <v>9.9000000000000005E-2</v>
      </c>
      <c r="X1013" s="2">
        <v>6407</v>
      </c>
      <c r="Y1013" s="2">
        <v>1358294</v>
      </c>
      <c r="Z1013" s="25">
        <v>0.107</v>
      </c>
      <c r="AA1013" s="12">
        <v>6284.85</v>
      </c>
      <c r="AB1013" s="2">
        <v>1325925</v>
      </c>
      <c r="AC1013" s="25">
        <v>0.10100000000000001</v>
      </c>
      <c r="AD1013" s="12">
        <v>5760</v>
      </c>
      <c r="AE1013" s="25">
        <v>8.1000000000000003E-2</v>
      </c>
    </row>
    <row r="1014" spans="1:31" x14ac:dyDescent="0.3">
      <c r="A1014" t="s">
        <v>1850</v>
      </c>
      <c r="B1014" s="2">
        <v>592</v>
      </c>
      <c r="C1014" s="25">
        <v>6.4027687648712986E-2</v>
      </c>
      <c r="D1014" s="2"/>
      <c r="E1014" s="2">
        <v>809</v>
      </c>
      <c r="F1014" s="25">
        <v>8.2728295326720519E-2</v>
      </c>
      <c r="G1014" s="12"/>
      <c r="H1014" s="2">
        <v>894</v>
      </c>
      <c r="I1014" s="25">
        <v>9.6711380354824752E-2</v>
      </c>
      <c r="J1014" s="12"/>
      <c r="K1014" s="25">
        <v>0.51013513513513509</v>
      </c>
      <c r="L1014" s="2">
        <v>3235</v>
      </c>
      <c r="M1014" s="25">
        <v>7.9668029355267692E-2</v>
      </c>
      <c r="N1014" s="2">
        <v>245.45454545454501</v>
      </c>
      <c r="O1014" s="2">
        <v>3338</v>
      </c>
      <c r="P1014" s="25">
        <v>8.0329210184338445E-2</v>
      </c>
      <c r="Q1014" s="12">
        <v>227.272727272727</v>
      </c>
      <c r="R1014" s="2">
        <v>3191</v>
      </c>
      <c r="S1014" s="25">
        <v>7.3181359508301985E-2</v>
      </c>
      <c r="T1014" s="12">
        <v>247.27271999999999</v>
      </c>
      <c r="U1014" s="25">
        <v>-1.3601236476043277E-2</v>
      </c>
      <c r="V1014" s="2">
        <v>976897</v>
      </c>
      <c r="W1014" s="25">
        <v>7.9000000000000001E-2</v>
      </c>
      <c r="X1014" s="2">
        <v>5471</v>
      </c>
      <c r="Y1014" s="2">
        <v>1095563</v>
      </c>
      <c r="Z1014" s="25">
        <v>8.5999999999999993E-2</v>
      </c>
      <c r="AA1014" s="12">
        <v>5083.03</v>
      </c>
      <c r="AB1014" s="2">
        <v>1064992</v>
      </c>
      <c r="AC1014" s="25">
        <v>8.1000000000000003E-2</v>
      </c>
      <c r="AD1014" s="12">
        <v>5327.88</v>
      </c>
      <c r="AE1014" s="25">
        <v>0.09</v>
      </c>
    </row>
    <row r="1015" spans="1:31" x14ac:dyDescent="0.3">
      <c r="A1015" t="s">
        <v>1851</v>
      </c>
      <c r="B1015" s="2">
        <v>130</v>
      </c>
      <c r="C1015" s="25">
        <v>1.4060134112048459E-2</v>
      </c>
      <c r="D1015" s="2"/>
      <c r="E1015" s="2">
        <v>204</v>
      </c>
      <c r="F1015" s="25">
        <v>2.0861028735044484E-2</v>
      </c>
      <c r="G1015" s="12"/>
      <c r="H1015" s="2">
        <v>264</v>
      </c>
      <c r="I1015" s="25">
        <v>2.8559065339679793E-2</v>
      </c>
      <c r="J1015" s="12"/>
      <c r="K1015" s="25">
        <v>1.0307692307692307</v>
      </c>
      <c r="L1015" s="2">
        <v>915</v>
      </c>
      <c r="M1015" s="25">
        <v>2.2533615721814511E-2</v>
      </c>
      <c r="N1015" s="2">
        <v>130.30303030303</v>
      </c>
      <c r="O1015" s="2">
        <v>1031</v>
      </c>
      <c r="P1015" s="25">
        <v>2.4811089185156662E-2</v>
      </c>
      <c r="Q1015" s="12">
        <v>127.272727272727</v>
      </c>
      <c r="R1015" s="2">
        <v>1354</v>
      </c>
      <c r="S1015" s="25">
        <v>3.1052197046142555E-2</v>
      </c>
      <c r="T1015" s="12">
        <v>187.27271999999999</v>
      </c>
      <c r="U1015" s="25">
        <v>0.47978142076502733</v>
      </c>
      <c r="V1015" s="2">
        <v>337805</v>
      </c>
      <c r="W1015" s="25">
        <v>2.7E-2</v>
      </c>
      <c r="X1015" s="2">
        <v>2638</v>
      </c>
      <c r="Y1015" s="2">
        <v>418969</v>
      </c>
      <c r="Z1015" s="25">
        <v>3.3000000000000002E-2</v>
      </c>
      <c r="AA1015" s="12">
        <v>3058.18</v>
      </c>
      <c r="AB1015" s="2">
        <v>438686</v>
      </c>
      <c r="AC1015" s="25">
        <v>3.3000000000000002E-2</v>
      </c>
      <c r="AD1015" s="12">
        <v>3086.67</v>
      </c>
      <c r="AE1015" s="25">
        <v>0.29899999999999999</v>
      </c>
    </row>
    <row r="1016" spans="1:31" x14ac:dyDescent="0.3">
      <c r="A1016" t="s">
        <v>1852</v>
      </c>
      <c r="B1016" s="2">
        <v>171</v>
      </c>
      <c r="C1016" s="25">
        <v>1.8494484101232965E-2</v>
      </c>
      <c r="D1016" s="2"/>
      <c r="E1016" s="2">
        <v>211</v>
      </c>
      <c r="F1016" s="25">
        <v>2.1576848348501893E-2</v>
      </c>
      <c r="G1016" s="12"/>
      <c r="H1016" s="2">
        <v>275</v>
      </c>
      <c r="I1016" s="25">
        <v>2.9749026395499784E-2</v>
      </c>
      <c r="J1016" s="12"/>
      <c r="K1016" s="25">
        <v>0.60818713450292394</v>
      </c>
      <c r="L1016" s="2">
        <v>573</v>
      </c>
      <c r="M1016" s="25">
        <v>1.4111215091365807E-2</v>
      </c>
      <c r="N1016" s="2">
        <v>92.121212121212096</v>
      </c>
      <c r="O1016" s="2">
        <v>1000</v>
      </c>
      <c r="P1016" s="25">
        <v>2.4065071954565143E-2</v>
      </c>
      <c r="Q1016" s="12">
        <v>107.272727272727</v>
      </c>
      <c r="R1016" s="2">
        <v>1130</v>
      </c>
      <c r="S1016" s="25">
        <v>2.5915053664801395E-2</v>
      </c>
      <c r="T1016" s="12">
        <v>178.78787199999999</v>
      </c>
      <c r="U1016" s="25">
        <v>0.97207678883071558</v>
      </c>
      <c r="V1016" s="2">
        <v>247646</v>
      </c>
      <c r="W1016" s="25">
        <v>0.02</v>
      </c>
      <c r="X1016" s="2">
        <v>2556</v>
      </c>
      <c r="Y1016" s="2">
        <v>328579</v>
      </c>
      <c r="Z1016" s="25">
        <v>2.5999999999999999E-2</v>
      </c>
      <c r="AA1016" s="12">
        <v>2441.8200000000002</v>
      </c>
      <c r="AB1016" s="2">
        <v>368380</v>
      </c>
      <c r="AC1016" s="25">
        <v>2.8000000000000001E-2</v>
      </c>
      <c r="AD1016" s="12">
        <v>3237.58</v>
      </c>
      <c r="AE1016" s="25">
        <v>0.48799999999999999</v>
      </c>
    </row>
    <row r="1017" spans="1:31" x14ac:dyDescent="0.3">
      <c r="A1017" t="s">
        <v>1853</v>
      </c>
      <c r="B1017" s="2">
        <v>220</v>
      </c>
      <c r="C1017" s="25">
        <v>2.3794073112697392E-2</v>
      </c>
      <c r="D1017" s="2"/>
      <c r="E1017" s="2">
        <v>223</v>
      </c>
      <c r="F1017" s="25">
        <v>2.2803967685857449E-2</v>
      </c>
      <c r="G1017" s="12"/>
      <c r="H1017" s="2">
        <v>291</v>
      </c>
      <c r="I1017" s="25">
        <v>3.1479878840328837E-2</v>
      </c>
      <c r="J1017" s="12"/>
      <c r="K1017" s="25">
        <v>0.32272727272727275</v>
      </c>
      <c r="L1017" s="2">
        <v>843</v>
      </c>
      <c r="M1017" s="25">
        <v>2.0760478746983203E-2</v>
      </c>
      <c r="N1017" s="2">
        <v>112.72727272727199</v>
      </c>
      <c r="O1017" s="2">
        <v>1099</v>
      </c>
      <c r="P1017" s="25">
        <v>2.6447514078067093E-2</v>
      </c>
      <c r="Q1017" s="12">
        <v>110.90909090909</v>
      </c>
      <c r="R1017" s="2">
        <v>1470</v>
      </c>
      <c r="S1017" s="25">
        <v>3.3712503440051368E-2</v>
      </c>
      <c r="T1017" s="12">
        <v>173.33332799999999</v>
      </c>
      <c r="U1017" s="25">
        <v>0.74377224199288261</v>
      </c>
      <c r="V1017" s="2">
        <v>301734</v>
      </c>
      <c r="W1017" s="25">
        <v>2.4E-2</v>
      </c>
      <c r="X1017" s="2">
        <v>2385</v>
      </c>
      <c r="Y1017" s="2">
        <v>395774</v>
      </c>
      <c r="Z1017" s="25">
        <v>3.1E-2</v>
      </c>
      <c r="AA1017" s="12">
        <v>2150.91</v>
      </c>
      <c r="AB1017" s="2">
        <v>484266</v>
      </c>
      <c r="AC1017" s="25">
        <v>3.6999999999999998E-2</v>
      </c>
      <c r="AD1017" s="12">
        <v>3093.94</v>
      </c>
      <c r="AE1017" s="25">
        <v>0.60499999999999998</v>
      </c>
    </row>
    <row r="1018" spans="1:31" x14ac:dyDescent="0.3">
      <c r="A1018" t="s">
        <v>1854</v>
      </c>
      <c r="B1018" s="2">
        <v>151</v>
      </c>
      <c r="C1018" s="25">
        <v>1.6331386545533205E-2</v>
      </c>
      <c r="D1018" s="2"/>
      <c r="E1018" s="2">
        <v>126</v>
      </c>
      <c r="F1018" s="25">
        <v>1.2884753042233358E-2</v>
      </c>
      <c r="G1018" s="12"/>
      <c r="H1018" s="2">
        <v>130</v>
      </c>
      <c r="I1018" s="25">
        <v>1.4063176114236261E-2</v>
      </c>
      <c r="J1018" s="12"/>
      <c r="K1018" s="25">
        <v>-0.13907284768211925</v>
      </c>
      <c r="L1018" s="2">
        <v>619</v>
      </c>
      <c r="M1018" s="25">
        <v>1.5244052603063586E-2</v>
      </c>
      <c r="N1018" s="2">
        <v>90.909090909090907</v>
      </c>
      <c r="O1018" s="2">
        <v>536</v>
      </c>
      <c r="P1018" s="25">
        <v>1.2898878567646918E-2</v>
      </c>
      <c r="Q1018" s="12">
        <v>90.303030303030297</v>
      </c>
      <c r="R1018" s="2">
        <v>644</v>
      </c>
      <c r="S1018" s="25">
        <v>1.4769287221355839E-2</v>
      </c>
      <c r="T1018" s="12">
        <v>93.939390000000003</v>
      </c>
      <c r="U1018" s="25">
        <v>4.0387722132471729E-2</v>
      </c>
      <c r="V1018" s="2">
        <v>205258</v>
      </c>
      <c r="W1018" s="25">
        <v>1.7000000000000001E-2</v>
      </c>
      <c r="X1018" s="2">
        <v>1752</v>
      </c>
      <c r="Y1018" s="2">
        <v>217251</v>
      </c>
      <c r="Z1018" s="25">
        <v>1.7000000000000001E-2</v>
      </c>
      <c r="AA1018" s="12">
        <v>1866.06</v>
      </c>
      <c r="AB1018" s="2">
        <v>234067</v>
      </c>
      <c r="AC1018" s="25">
        <v>1.7999999999999999E-2</v>
      </c>
      <c r="AD1018" s="12">
        <v>2017.58</v>
      </c>
      <c r="AE1018" s="25">
        <v>0.14000000000000001</v>
      </c>
    </row>
    <row r="1019" spans="1:31" x14ac:dyDescent="0.3">
      <c r="A1019" t="s">
        <v>1855</v>
      </c>
      <c r="B1019" s="2">
        <v>21</v>
      </c>
      <c r="C1019" s="25">
        <v>2.2712524334847495E-3</v>
      </c>
      <c r="D1019" s="2"/>
      <c r="E1019" s="2">
        <v>32</v>
      </c>
      <c r="F1019" s="25">
        <v>3.272318232948154E-3</v>
      </c>
      <c r="G1019" s="12"/>
      <c r="H1019" s="2">
        <v>25</v>
      </c>
      <c r="I1019" s="25">
        <v>2.7044569450454348E-3</v>
      </c>
      <c r="J1019" s="12"/>
      <c r="K1019" s="25">
        <v>0.19047619047619047</v>
      </c>
      <c r="L1019" s="2">
        <v>192</v>
      </c>
      <c r="M1019" s="25">
        <v>4.7283652662168151E-3</v>
      </c>
      <c r="N1019" s="2">
        <v>50.909090909090899</v>
      </c>
      <c r="O1019" s="2">
        <v>180</v>
      </c>
      <c r="P1019" s="25">
        <v>4.3317129518217262E-3</v>
      </c>
      <c r="Q1019" s="12">
        <v>56.363636363636303</v>
      </c>
      <c r="R1019" s="2">
        <v>144</v>
      </c>
      <c r="S1019" s="25">
        <v>3.3024493165764611E-3</v>
      </c>
      <c r="T1019" s="12">
        <v>41.818179999999998</v>
      </c>
      <c r="U1019" s="25">
        <v>-0.25</v>
      </c>
      <c r="V1019" s="2">
        <v>98598</v>
      </c>
      <c r="W1019" s="25">
        <v>8.0000000000000002E-3</v>
      </c>
      <c r="X1019" s="2">
        <v>1211</v>
      </c>
      <c r="Y1019" s="2">
        <v>124671</v>
      </c>
      <c r="Z1019" s="25">
        <v>0.01</v>
      </c>
      <c r="AA1019" s="12">
        <v>1250.3</v>
      </c>
      <c r="AB1019" s="2">
        <v>139828</v>
      </c>
      <c r="AC1019" s="25">
        <v>1.0999999999999999E-2</v>
      </c>
      <c r="AD1019" s="12">
        <v>1893.33</v>
      </c>
      <c r="AE1019" s="25">
        <v>0.41799999999999998</v>
      </c>
    </row>
    <row r="1020" spans="1:31" x14ac:dyDescent="0.3">
      <c r="A1020" s="16"/>
      <c r="B1020" s="16"/>
      <c r="C1020" s="16"/>
      <c r="D1020" s="16"/>
      <c r="E1020" s="16"/>
      <c r="F1020" s="16"/>
      <c r="G1020" s="16"/>
      <c r="H1020" s="16"/>
      <c r="I1020" s="16"/>
      <c r="J1020" s="16"/>
      <c r="K1020" s="16"/>
      <c r="L1020" s="16"/>
      <c r="M1020" s="16"/>
      <c r="N1020" s="16"/>
      <c r="O1020" s="16"/>
      <c r="P1020" s="16"/>
      <c r="Q1020" s="16"/>
      <c r="R1020" s="16"/>
      <c r="S1020" s="16"/>
      <c r="T1020" s="16"/>
      <c r="U1020" s="16"/>
      <c r="V1020" s="16"/>
      <c r="W1020" s="16"/>
      <c r="X1020" s="16"/>
      <c r="Y1020" s="16"/>
      <c r="Z1020" s="16"/>
      <c r="AA1020" s="16"/>
      <c r="AB1020" s="16"/>
      <c r="AC1020" s="16"/>
      <c r="AD1020" s="16"/>
      <c r="AE1020" s="16"/>
    </row>
    <row r="1021" spans="1:31" x14ac:dyDescent="0.3">
      <c r="A1021" s="103" t="s">
        <v>1856</v>
      </c>
      <c r="B1021" s="103"/>
      <c r="C1021" s="103"/>
      <c r="D1021" s="103"/>
      <c r="E1021" s="103"/>
      <c r="F1021" s="103"/>
      <c r="G1021" s="103"/>
      <c r="H1021" s="103"/>
      <c r="I1021" s="103"/>
      <c r="J1021" s="103"/>
      <c r="K1021" s="103"/>
      <c r="L1021" s="103"/>
      <c r="M1021" s="103"/>
      <c r="N1021" s="103"/>
      <c r="O1021" s="103"/>
      <c r="P1021" s="103"/>
      <c r="Q1021" s="103"/>
      <c r="R1021" s="103"/>
      <c r="S1021" s="103"/>
      <c r="T1021" s="103"/>
      <c r="U1021" s="103"/>
      <c r="V1021" s="103"/>
      <c r="W1021" s="103"/>
      <c r="X1021" s="103"/>
      <c r="Y1021" s="103"/>
      <c r="Z1021" s="103"/>
      <c r="AA1021" s="103"/>
      <c r="AB1021" s="103"/>
      <c r="AC1021" s="103"/>
      <c r="AD1021" s="103"/>
      <c r="AE1021" s="103"/>
    </row>
    <row r="1022" spans="1:31" x14ac:dyDescent="0.3">
      <c r="B1022" s="188"/>
      <c r="C1022" s="188"/>
      <c r="D1022" s="188"/>
      <c r="E1022" s="188"/>
      <c r="F1022" s="188"/>
      <c r="G1022" s="188"/>
      <c r="H1022" s="188"/>
      <c r="I1022" s="188"/>
      <c r="J1022" s="188"/>
      <c r="L1022" s="188" t="s">
        <v>1649</v>
      </c>
      <c r="M1022" s="188"/>
      <c r="N1022" s="188" t="s">
        <v>1650</v>
      </c>
      <c r="O1022" s="188" t="s">
        <v>1649</v>
      </c>
      <c r="P1022" s="188"/>
      <c r="Q1022" s="188" t="s">
        <v>1650</v>
      </c>
      <c r="R1022" s="188" t="s">
        <v>1649</v>
      </c>
      <c r="S1022" s="188"/>
      <c r="T1022" s="188" t="s">
        <v>1650</v>
      </c>
      <c r="U1022" t="s">
        <v>165</v>
      </c>
      <c r="V1022" s="188" t="s">
        <v>1649</v>
      </c>
      <c r="W1022" s="188"/>
      <c r="X1022" s="188" t="s">
        <v>1650</v>
      </c>
      <c r="Y1022" s="188" t="s">
        <v>1649</v>
      </c>
      <c r="Z1022" s="188"/>
      <c r="AA1022" s="188" t="s">
        <v>1650</v>
      </c>
      <c r="AB1022" s="188" t="s">
        <v>1649</v>
      </c>
      <c r="AC1022" s="188"/>
      <c r="AD1022" s="188" t="s">
        <v>1650</v>
      </c>
      <c r="AE1022" t="s">
        <v>165</v>
      </c>
    </row>
    <row r="1023" spans="1:31" x14ac:dyDescent="0.3">
      <c r="A1023" t="s">
        <v>167</v>
      </c>
      <c r="B1023" s="2">
        <v>9246</v>
      </c>
      <c r="C1023" s="25" t="s">
        <v>2472</v>
      </c>
      <c r="D1023" s="2"/>
      <c r="E1023" s="2">
        <v>9779</v>
      </c>
      <c r="F1023" s="25" t="s">
        <v>2472</v>
      </c>
      <c r="G1023" s="12"/>
      <c r="H1023" s="2">
        <v>9244</v>
      </c>
      <c r="I1023" s="25" t="s">
        <v>2472</v>
      </c>
      <c r="J1023" s="12"/>
      <c r="K1023" s="25">
        <v>-2.1630975556996557E-4</v>
      </c>
      <c r="L1023" s="2">
        <v>40606</v>
      </c>
      <c r="M1023" s="25" t="s">
        <v>165</v>
      </c>
      <c r="N1023" s="2">
        <v>450.30303030303003</v>
      </c>
      <c r="O1023" s="2">
        <v>41554</v>
      </c>
      <c r="P1023" s="25" t="s">
        <v>165</v>
      </c>
      <c r="Q1023" s="12">
        <v>340</v>
      </c>
      <c r="R1023" s="2">
        <v>43604</v>
      </c>
      <c r="S1023" s="25" t="s">
        <v>165</v>
      </c>
      <c r="T1023" s="12">
        <v>256.36364700000001</v>
      </c>
      <c r="U1023" s="25">
        <v>7.3831453479781317E-2</v>
      </c>
      <c r="V1023" s="2">
        <v>12392852</v>
      </c>
      <c r="W1023" s="25" t="s">
        <v>165</v>
      </c>
      <c r="X1023" s="2">
        <v>13533</v>
      </c>
      <c r="Y1023" s="2">
        <v>12717801</v>
      </c>
      <c r="Z1023" s="25" t="s">
        <v>165</v>
      </c>
      <c r="AA1023" s="12">
        <v>11122.42</v>
      </c>
      <c r="AB1023" s="2">
        <v>13103114</v>
      </c>
      <c r="AC1023" s="25" t="s">
        <v>165</v>
      </c>
      <c r="AD1023" s="12">
        <v>11237.58</v>
      </c>
      <c r="AE1023" s="25">
        <v>5.7000000000000002E-2</v>
      </c>
    </row>
    <row r="1024" spans="1:31" x14ac:dyDescent="0.3">
      <c r="A1024" t="s">
        <v>1536</v>
      </c>
      <c r="B1024" s="2">
        <v>4851</v>
      </c>
      <c r="C1024" s="25">
        <v>0.5246593121349773</v>
      </c>
      <c r="D1024" s="2"/>
      <c r="E1024" s="2">
        <v>4696</v>
      </c>
      <c r="F1024" s="25">
        <v>0.4802127006851416</v>
      </c>
      <c r="G1024" s="12"/>
      <c r="H1024" s="2">
        <v>4298</v>
      </c>
      <c r="I1024" s="25">
        <v>0.4649502379922108</v>
      </c>
      <c r="J1024" s="12"/>
      <c r="K1024" s="25">
        <v>-0.11399711399711399</v>
      </c>
      <c r="L1024" s="2">
        <v>22738</v>
      </c>
      <c r="M1024" s="25">
        <v>0.5599665074126976</v>
      </c>
      <c r="N1024" s="2">
        <v>350.90909090909003</v>
      </c>
      <c r="O1024" s="2">
        <v>21363</v>
      </c>
      <c r="P1024" s="25">
        <v>0.51410213216537515</v>
      </c>
      <c r="Q1024" s="12">
        <v>433.93939393939399</v>
      </c>
      <c r="R1024" s="2">
        <v>23368</v>
      </c>
      <c r="S1024" s="25">
        <v>0.53591413631776896</v>
      </c>
      <c r="T1024" s="12">
        <v>514.54549999999995</v>
      </c>
      <c r="U1024" s="25">
        <v>2.7706922332658986E-2</v>
      </c>
      <c r="V1024" s="2">
        <v>7112050</v>
      </c>
      <c r="W1024" s="25">
        <v>0.57399999999999995</v>
      </c>
      <c r="X1024" s="2">
        <v>23474</v>
      </c>
      <c r="Y1024" s="2">
        <v>6909176</v>
      </c>
      <c r="Z1024" s="25">
        <v>0.54300000000000004</v>
      </c>
      <c r="AA1024" s="12">
        <v>22243.03</v>
      </c>
      <c r="AB1024" s="2">
        <v>7241318</v>
      </c>
      <c r="AC1024" s="25">
        <v>0.55300000000000005</v>
      </c>
      <c r="AD1024" s="12">
        <v>21643.03</v>
      </c>
      <c r="AE1024" s="25">
        <v>1.7999999999999999E-2</v>
      </c>
    </row>
    <row r="1025" spans="1:31" x14ac:dyDescent="0.3">
      <c r="A1025" t="s">
        <v>1323</v>
      </c>
      <c r="B1025" s="2">
        <v>830</v>
      </c>
      <c r="C1025" s="25">
        <v>8.9768548561540096E-2</v>
      </c>
      <c r="D1025" s="2"/>
      <c r="E1025" s="2">
        <v>686</v>
      </c>
      <c r="F1025" s="25">
        <v>7.0150322118826061E-2</v>
      </c>
      <c r="G1025" s="12"/>
      <c r="H1025" s="2">
        <v>733</v>
      </c>
      <c r="I1025" s="25">
        <v>7.9294677628732158E-2</v>
      </c>
      <c r="J1025" s="12"/>
      <c r="K1025" s="25">
        <v>-0.11686746987951813</v>
      </c>
      <c r="L1025" s="2">
        <v>3721</v>
      </c>
      <c r="M1025" s="25">
        <v>9.163670393537901E-2</v>
      </c>
      <c r="N1025" s="2">
        <v>204.84848484848399</v>
      </c>
      <c r="O1025" s="2">
        <v>3468</v>
      </c>
      <c r="P1025" s="25">
        <v>8.3457669538431922E-2</v>
      </c>
      <c r="Q1025" s="12">
        <v>189.69696969696901</v>
      </c>
      <c r="R1025" s="2">
        <v>3694</v>
      </c>
      <c r="S1025" s="25">
        <v>8.4716998440510047E-2</v>
      </c>
      <c r="T1025" s="12">
        <v>255.75756799999999</v>
      </c>
      <c r="U1025" s="25">
        <v>-7.2561139478634776E-3</v>
      </c>
      <c r="V1025" s="2">
        <v>1405969</v>
      </c>
      <c r="W1025" s="25">
        <v>0.113</v>
      </c>
      <c r="X1025" s="2">
        <v>6385</v>
      </c>
      <c r="Y1025" s="2">
        <v>1378940</v>
      </c>
      <c r="Z1025" s="25">
        <v>0.108</v>
      </c>
      <c r="AA1025" s="12">
        <v>4830.91</v>
      </c>
      <c r="AB1025" s="2">
        <v>1416913</v>
      </c>
      <c r="AC1025" s="25">
        <v>0.108</v>
      </c>
      <c r="AD1025" s="12">
        <v>5881.82</v>
      </c>
      <c r="AE1025" s="25">
        <v>8.0000000000000002E-3</v>
      </c>
    </row>
    <row r="1026" spans="1:31" x14ac:dyDescent="0.3">
      <c r="A1026" t="s">
        <v>1316</v>
      </c>
      <c r="B1026" s="2">
        <v>1750</v>
      </c>
      <c r="C1026" s="25">
        <v>0.18927103612372925</v>
      </c>
      <c r="D1026" s="2"/>
      <c r="E1026" s="2">
        <v>1527</v>
      </c>
      <c r="F1026" s="25">
        <v>0.15615093567849478</v>
      </c>
      <c r="G1026" s="12"/>
      <c r="H1026" s="2">
        <v>1326</v>
      </c>
      <c r="I1026" s="25">
        <v>0.14344439636520998</v>
      </c>
      <c r="J1026" s="12"/>
      <c r="K1026" s="25">
        <v>-0.24228571428571433</v>
      </c>
      <c r="L1026" s="2">
        <v>7094</v>
      </c>
      <c r="M1026" s="25">
        <v>0.17470324582574004</v>
      </c>
      <c r="N1026" s="2">
        <v>270.90909090909003</v>
      </c>
      <c r="O1026" s="2">
        <v>6628</v>
      </c>
      <c r="P1026" s="25">
        <v>0.15950329691485776</v>
      </c>
      <c r="Q1026" s="12">
        <v>233.333333333333</v>
      </c>
      <c r="R1026" s="2">
        <v>7071</v>
      </c>
      <c r="S1026" s="25">
        <v>0.16216402164938998</v>
      </c>
      <c r="T1026" s="12">
        <v>333.93939999999998</v>
      </c>
      <c r="U1026" s="25">
        <v>-3.2421764871722581E-3</v>
      </c>
      <c r="V1026" s="2">
        <v>2330823</v>
      </c>
      <c r="W1026" s="25">
        <v>0.188</v>
      </c>
      <c r="X1026" s="2">
        <v>6027</v>
      </c>
      <c r="Y1026" s="2">
        <v>2326406</v>
      </c>
      <c r="Z1026" s="25">
        <v>0.183</v>
      </c>
      <c r="AA1026" s="12">
        <v>6117</v>
      </c>
      <c r="AB1026" s="2">
        <v>2403865</v>
      </c>
      <c r="AC1026" s="25">
        <v>0.183</v>
      </c>
      <c r="AD1026" s="12">
        <v>7264.24</v>
      </c>
      <c r="AE1026" s="25">
        <v>3.1E-2</v>
      </c>
    </row>
    <row r="1027" spans="1:31" x14ac:dyDescent="0.3">
      <c r="A1027" t="s">
        <v>1317</v>
      </c>
      <c r="B1027" s="2">
        <v>626</v>
      </c>
      <c r="C1027" s="25">
        <v>6.7704953493402581E-2</v>
      </c>
      <c r="D1027" s="2"/>
      <c r="E1027" s="2">
        <v>881</v>
      </c>
      <c r="F1027" s="25">
        <v>9.0091011350853872E-2</v>
      </c>
      <c r="G1027" s="12"/>
      <c r="H1027" s="2">
        <v>613</v>
      </c>
      <c r="I1027" s="25">
        <v>6.6313284292514069E-2</v>
      </c>
      <c r="J1027" s="12"/>
      <c r="K1027" s="25">
        <v>-2.0766773162939289E-2</v>
      </c>
      <c r="L1027" s="2">
        <v>3388</v>
      </c>
      <c r="M1027" s="25">
        <v>8.3435945426784217E-2</v>
      </c>
      <c r="N1027" s="2">
        <v>210.90909090909</v>
      </c>
      <c r="O1027" s="2">
        <v>4229</v>
      </c>
      <c r="P1027" s="25">
        <v>0.10177118929585599</v>
      </c>
      <c r="Q1027" s="12">
        <v>237.575757575757</v>
      </c>
      <c r="R1027" s="2">
        <v>4338</v>
      </c>
      <c r="S1027" s="25">
        <v>9.9486285661865889E-2</v>
      </c>
      <c r="T1027" s="12">
        <v>284.84848</v>
      </c>
      <c r="U1027" s="25">
        <v>0.28040141676505315</v>
      </c>
      <c r="V1027" s="2">
        <v>1163753</v>
      </c>
      <c r="W1027" s="25">
        <v>9.4E-2</v>
      </c>
      <c r="X1027" s="2">
        <v>7259</v>
      </c>
      <c r="Y1027" s="2">
        <v>1154860</v>
      </c>
      <c r="Z1027" s="25">
        <v>9.0999999999999998E-2</v>
      </c>
      <c r="AA1027" s="12">
        <v>7000</v>
      </c>
      <c r="AB1027" s="2">
        <v>1235833</v>
      </c>
      <c r="AC1027" s="25">
        <v>9.4E-2</v>
      </c>
      <c r="AD1027" s="12">
        <v>8075.76</v>
      </c>
      <c r="AE1027" s="25">
        <v>6.2E-2</v>
      </c>
    </row>
    <row r="1028" spans="1:31" x14ac:dyDescent="0.3">
      <c r="A1028" t="s">
        <v>1318</v>
      </c>
      <c r="B1028" s="2">
        <v>781</v>
      </c>
      <c r="C1028" s="25">
        <v>8.4468959550075703E-2</v>
      </c>
      <c r="D1028" s="2"/>
      <c r="E1028" s="2">
        <v>555</v>
      </c>
      <c r="F1028" s="25">
        <v>5.675426935269455E-2</v>
      </c>
      <c r="G1028" s="12"/>
      <c r="H1028" s="2">
        <v>813</v>
      </c>
      <c r="I1028" s="25">
        <v>8.7948939852877536E-2</v>
      </c>
      <c r="J1028" s="12"/>
      <c r="K1028" s="25">
        <v>4.0973111395646633E-2</v>
      </c>
      <c r="L1028" s="2">
        <v>4271</v>
      </c>
      <c r="M1028" s="25">
        <v>0.10518150027089593</v>
      </c>
      <c r="N1028" s="2">
        <v>237.575757575757</v>
      </c>
      <c r="O1028" s="2">
        <v>2862</v>
      </c>
      <c r="P1028" s="25">
        <v>6.8874235933965439E-2</v>
      </c>
      <c r="Q1028" s="12">
        <v>225.45454545454501</v>
      </c>
      <c r="R1028" s="2">
        <v>4161</v>
      </c>
      <c r="S1028" s="25">
        <v>9.542702504357399E-2</v>
      </c>
      <c r="T1028" s="12">
        <v>304.84848</v>
      </c>
      <c r="U1028" s="25">
        <v>-2.5755092484195739E-2</v>
      </c>
      <c r="V1028" s="2">
        <v>1186528</v>
      </c>
      <c r="W1028" s="25">
        <v>9.6000000000000002E-2</v>
      </c>
      <c r="X1028" s="2">
        <v>8910</v>
      </c>
      <c r="Y1028" s="2">
        <v>1101829</v>
      </c>
      <c r="Z1028" s="25">
        <v>8.6999999999999994E-2</v>
      </c>
      <c r="AA1028" s="12">
        <v>8118.79</v>
      </c>
      <c r="AB1028" s="2">
        <v>1182987</v>
      </c>
      <c r="AC1028" s="25">
        <v>0.09</v>
      </c>
      <c r="AD1028" s="12">
        <v>7695.15</v>
      </c>
      <c r="AE1028" s="25">
        <v>-3.0000000000000001E-3</v>
      </c>
    </row>
    <row r="1029" spans="1:31" x14ac:dyDescent="0.3">
      <c r="A1029" t="s">
        <v>1319</v>
      </c>
      <c r="B1029" s="2">
        <v>363</v>
      </c>
      <c r="C1029" s="25">
        <v>3.9260220635950679E-2</v>
      </c>
      <c r="D1029" s="2"/>
      <c r="E1029" s="2">
        <v>667</v>
      </c>
      <c r="F1029" s="25">
        <v>6.8207383168013086E-2</v>
      </c>
      <c r="G1029" s="12"/>
      <c r="H1029" s="2">
        <v>451</v>
      </c>
      <c r="I1029" s="25">
        <v>4.8788403288619643E-2</v>
      </c>
      <c r="J1029" s="12"/>
      <c r="K1029" s="25">
        <v>0.24242424242424243</v>
      </c>
      <c r="L1029" s="2">
        <v>2197</v>
      </c>
      <c r="M1029" s="25">
        <v>5.4105304634783039E-2</v>
      </c>
      <c r="N1029" s="2">
        <v>173.939393939393</v>
      </c>
      <c r="O1029" s="2">
        <v>2179</v>
      </c>
      <c r="P1029" s="25">
        <v>5.2437791788997448E-2</v>
      </c>
      <c r="Q1029" s="12">
        <v>210.30303030303</v>
      </c>
      <c r="R1029" s="2">
        <v>2443</v>
      </c>
      <c r="S1029" s="25">
        <v>5.6026970002752044E-2</v>
      </c>
      <c r="T1029" s="12">
        <v>230.909088</v>
      </c>
      <c r="U1029" s="25">
        <v>0.11197086936731906</v>
      </c>
      <c r="V1029" s="2">
        <v>581579</v>
      </c>
      <c r="W1029" s="25">
        <v>4.7E-2</v>
      </c>
      <c r="X1029" s="2">
        <v>3349</v>
      </c>
      <c r="Y1029" s="2">
        <v>531306</v>
      </c>
      <c r="Z1029" s="25">
        <v>4.2000000000000003E-2</v>
      </c>
      <c r="AA1029" s="12">
        <v>3215.76</v>
      </c>
      <c r="AB1029" s="2">
        <v>567528</v>
      </c>
      <c r="AC1029" s="25">
        <v>4.2999999999999997E-2</v>
      </c>
      <c r="AD1029" s="12">
        <v>3196.97</v>
      </c>
      <c r="AE1029" s="25">
        <v>-2.4E-2</v>
      </c>
    </row>
    <row r="1030" spans="1:31" x14ac:dyDescent="0.3">
      <c r="A1030" t="s">
        <v>1320</v>
      </c>
      <c r="B1030" s="2">
        <v>395</v>
      </c>
      <c r="C1030" s="25">
        <v>4.2721176725070302E-2</v>
      </c>
      <c r="D1030" s="2"/>
      <c r="E1030" s="2">
        <v>154</v>
      </c>
      <c r="F1030" s="25">
        <v>1.5748031496062985E-2</v>
      </c>
      <c r="G1030" s="12"/>
      <c r="H1030" s="2">
        <v>190</v>
      </c>
      <c r="I1030" s="25">
        <v>2.0553872782345304E-2</v>
      </c>
      <c r="J1030" s="12"/>
      <c r="K1030" s="25">
        <v>-0.51898734177215189</v>
      </c>
      <c r="L1030" s="2">
        <v>1335</v>
      </c>
      <c r="M1030" s="25">
        <v>3.2876914741663793E-2</v>
      </c>
      <c r="N1030" s="2">
        <v>189.69696969696901</v>
      </c>
      <c r="O1030" s="2">
        <v>1199</v>
      </c>
      <c r="P1030" s="25">
        <v>2.8854021273523607E-2</v>
      </c>
      <c r="Q1030" s="12">
        <v>141.81818181818099</v>
      </c>
      <c r="R1030" s="2">
        <v>1113</v>
      </c>
      <c r="S1030" s="25">
        <v>2.5525181176038896E-2</v>
      </c>
      <c r="T1030" s="12">
        <v>167.878784</v>
      </c>
      <c r="U1030" s="25">
        <v>-0.16629213483146069</v>
      </c>
      <c r="V1030" s="2">
        <v>248675</v>
      </c>
      <c r="W1030" s="25">
        <v>0.02</v>
      </c>
      <c r="X1030" s="2">
        <v>2164</v>
      </c>
      <c r="Y1030" s="2">
        <v>230695</v>
      </c>
      <c r="Z1030" s="25">
        <v>1.7999999999999999E-2</v>
      </c>
      <c r="AA1030" s="12">
        <v>1857.58</v>
      </c>
      <c r="AB1030" s="2">
        <v>238866</v>
      </c>
      <c r="AC1030" s="25">
        <v>1.7999999999999999E-2</v>
      </c>
      <c r="AD1030" s="12">
        <v>2767.88</v>
      </c>
      <c r="AE1030" s="25">
        <v>-3.9E-2</v>
      </c>
    </row>
    <row r="1031" spans="1:31" x14ac:dyDescent="0.3">
      <c r="A1031" t="s">
        <v>1378</v>
      </c>
      <c r="B1031" s="2">
        <v>106</v>
      </c>
      <c r="C1031" s="25">
        <v>1.1464417045208739E-2</v>
      </c>
      <c r="D1031" s="2"/>
      <c r="E1031" s="2">
        <v>226</v>
      </c>
      <c r="F1031" s="25">
        <v>2.3110747520196338E-2</v>
      </c>
      <c r="G1031" s="12"/>
      <c r="H1031" s="2">
        <v>172</v>
      </c>
      <c r="I1031" s="25">
        <v>1.8606663781912593E-2</v>
      </c>
      <c r="J1031" s="12"/>
      <c r="K1031" s="25">
        <v>0.62264150943396235</v>
      </c>
      <c r="L1031" s="2">
        <v>732</v>
      </c>
      <c r="M1031" s="25">
        <v>1.8026892577451607E-2</v>
      </c>
      <c r="N1031" s="2">
        <v>113.333333333333</v>
      </c>
      <c r="O1031" s="2">
        <v>798</v>
      </c>
      <c r="P1031" s="25">
        <v>1.9203927419742986E-2</v>
      </c>
      <c r="Q1031" s="12">
        <v>114.54545454545401</v>
      </c>
      <c r="R1031" s="2">
        <v>548</v>
      </c>
      <c r="S1031" s="25">
        <v>1.2567654343638199E-2</v>
      </c>
      <c r="T1031" s="12">
        <v>113.939392</v>
      </c>
      <c r="U1031" s="25">
        <v>-0.25136612021857924</v>
      </c>
      <c r="V1031" s="2">
        <v>194723</v>
      </c>
      <c r="W1031" s="25">
        <v>1.6E-2</v>
      </c>
      <c r="X1031" s="2">
        <v>1988</v>
      </c>
      <c r="Y1031" s="2">
        <v>185140</v>
      </c>
      <c r="Z1031" s="25">
        <v>1.4999999999999999E-2</v>
      </c>
      <c r="AA1031" s="12">
        <v>1433.33</v>
      </c>
      <c r="AB1031" s="2">
        <v>195326</v>
      </c>
      <c r="AC1031" s="25">
        <v>1.4999999999999999E-2</v>
      </c>
      <c r="AD1031" s="12">
        <v>2181.21</v>
      </c>
      <c r="AE1031" s="25">
        <v>3.0000000000000001E-3</v>
      </c>
    </row>
    <row r="1032" spans="1:31" x14ac:dyDescent="0.3">
      <c r="A1032" t="s">
        <v>1539</v>
      </c>
      <c r="B1032" s="2">
        <v>4395</v>
      </c>
      <c r="C1032" s="25">
        <v>0.4753406878650227</v>
      </c>
      <c r="D1032" s="2"/>
      <c r="E1032" s="2">
        <v>5083</v>
      </c>
      <c r="F1032" s="25">
        <v>0.51978729931485834</v>
      </c>
      <c r="G1032" s="12"/>
      <c r="H1032" s="2">
        <v>4946</v>
      </c>
      <c r="I1032" s="25">
        <v>0.53504976200778886</v>
      </c>
      <c r="J1032" s="12"/>
      <c r="K1032" s="25">
        <v>0.12536973833902154</v>
      </c>
      <c r="L1032" s="2">
        <v>17868</v>
      </c>
      <c r="M1032" s="25">
        <v>0.44003349258730234</v>
      </c>
      <c r="N1032" s="2">
        <v>461.21212121212102</v>
      </c>
      <c r="O1032" s="2">
        <v>20191</v>
      </c>
      <c r="P1032" s="25">
        <v>0.48589786783462485</v>
      </c>
      <c r="Q1032" s="12">
        <v>476.969696969697</v>
      </c>
      <c r="R1032" s="2">
        <v>20236</v>
      </c>
      <c r="S1032" s="25">
        <v>0.46408586368223098</v>
      </c>
      <c r="T1032" s="12">
        <v>543.63635299999999</v>
      </c>
      <c r="U1032" s="25">
        <v>0.13252742332661741</v>
      </c>
      <c r="V1032" s="2">
        <v>5280802</v>
      </c>
      <c r="W1032" s="25">
        <v>0.42599999999999999</v>
      </c>
      <c r="X1032" s="2">
        <v>12172</v>
      </c>
      <c r="Y1032" s="2">
        <v>5808625</v>
      </c>
      <c r="Z1032" s="25">
        <v>0.45700000000000002</v>
      </c>
      <c r="AA1032" s="12">
        <v>12618.79</v>
      </c>
      <c r="AB1032" s="2">
        <v>5861796</v>
      </c>
      <c r="AC1032" s="25">
        <v>0.44700000000000001</v>
      </c>
      <c r="AD1032" s="12">
        <v>12320</v>
      </c>
      <c r="AE1032" s="25">
        <v>0.11</v>
      </c>
    </row>
    <row r="1033" spans="1:31" x14ac:dyDescent="0.3">
      <c r="A1033" t="s">
        <v>1323</v>
      </c>
      <c r="B1033" s="2">
        <v>647</v>
      </c>
      <c r="C1033" s="25">
        <v>6.9976205926887303E-2</v>
      </c>
      <c r="D1033" s="2"/>
      <c r="E1033" s="2">
        <v>494</v>
      </c>
      <c r="F1033" s="25">
        <v>5.0516412721137133E-2</v>
      </c>
      <c r="G1033" s="12"/>
      <c r="H1033" s="2">
        <v>614</v>
      </c>
      <c r="I1033" s="25">
        <v>6.6421462570315878E-2</v>
      </c>
      <c r="J1033" s="12"/>
      <c r="K1033" s="25">
        <v>-5.1004636785162316E-2</v>
      </c>
      <c r="L1033" s="2">
        <v>3557</v>
      </c>
      <c r="M1033" s="25">
        <v>8.7597891937152145E-2</v>
      </c>
      <c r="N1033" s="2">
        <v>264.24242424242402</v>
      </c>
      <c r="O1033" s="2">
        <v>3828</v>
      </c>
      <c r="P1033" s="25">
        <v>9.2121095442075376E-2</v>
      </c>
      <c r="Q1033" s="12">
        <v>249.09090909090901</v>
      </c>
      <c r="R1033" s="2">
        <v>3745</v>
      </c>
      <c r="S1033" s="25">
        <v>8.5886615906797539E-2</v>
      </c>
      <c r="T1033" s="12">
        <v>316.96969999999999</v>
      </c>
      <c r="U1033" s="25">
        <v>5.2853528254146756E-2</v>
      </c>
      <c r="V1033" s="2">
        <v>1616397</v>
      </c>
      <c r="W1033" s="25">
        <v>0.13</v>
      </c>
      <c r="X1033" s="2">
        <v>4507</v>
      </c>
      <c r="Y1033" s="2">
        <v>1683572</v>
      </c>
      <c r="Z1033" s="25">
        <v>0.13200000000000001</v>
      </c>
      <c r="AA1033" s="12">
        <v>4906.0600000000004</v>
      </c>
      <c r="AB1033" s="2">
        <v>1697906</v>
      </c>
      <c r="AC1033" s="25">
        <v>0.13</v>
      </c>
      <c r="AD1033" s="12">
        <v>6390.91</v>
      </c>
      <c r="AE1033" s="25">
        <v>0.05</v>
      </c>
    </row>
    <row r="1034" spans="1:31" x14ac:dyDescent="0.3">
      <c r="A1034" t="s">
        <v>1316</v>
      </c>
      <c r="B1034" s="2">
        <v>712</v>
      </c>
      <c r="C1034" s="25">
        <v>7.7006272982911531E-2</v>
      </c>
      <c r="D1034" s="2"/>
      <c r="E1034" s="2">
        <v>1421</v>
      </c>
      <c r="F1034" s="25">
        <v>0.14531138153185386</v>
      </c>
      <c r="G1034" s="12"/>
      <c r="H1034" s="2">
        <v>1053</v>
      </c>
      <c r="I1034" s="25">
        <v>0.11391172652531371</v>
      </c>
      <c r="J1034" s="12"/>
      <c r="K1034" s="25">
        <v>0.47893258426966301</v>
      </c>
      <c r="L1034" s="2">
        <v>3480</v>
      </c>
      <c r="M1034" s="25">
        <v>8.5701620450179775E-2</v>
      </c>
      <c r="N1034" s="2">
        <v>260</v>
      </c>
      <c r="O1034" s="2">
        <v>5309</v>
      </c>
      <c r="P1034" s="25">
        <v>0.12776146700678634</v>
      </c>
      <c r="Q1034" s="12">
        <v>288.48484848484799</v>
      </c>
      <c r="R1034" s="2">
        <v>4521</v>
      </c>
      <c r="S1034" s="25">
        <v>0.10368314833501513</v>
      </c>
      <c r="T1034" s="12">
        <v>340.60604899999998</v>
      </c>
      <c r="U1034" s="25">
        <v>0.29913793103448277</v>
      </c>
      <c r="V1034" s="2">
        <v>1371410</v>
      </c>
      <c r="W1034" s="25">
        <v>0.111</v>
      </c>
      <c r="X1034" s="2">
        <v>5114</v>
      </c>
      <c r="Y1034" s="2">
        <v>1496497</v>
      </c>
      <c r="Z1034" s="25">
        <v>0.11799999999999999</v>
      </c>
      <c r="AA1034" s="12">
        <v>5261.82</v>
      </c>
      <c r="AB1034" s="2">
        <v>1579529</v>
      </c>
      <c r="AC1034" s="25">
        <v>0.121</v>
      </c>
      <c r="AD1034" s="12">
        <v>6388.49</v>
      </c>
      <c r="AE1034" s="25">
        <v>0.152</v>
      </c>
    </row>
    <row r="1035" spans="1:31" x14ac:dyDescent="0.3">
      <c r="A1035" t="s">
        <v>1317</v>
      </c>
      <c r="B1035" s="2">
        <v>921</v>
      </c>
      <c r="C1035" s="25">
        <v>9.9610642439974084E-2</v>
      </c>
      <c r="D1035" s="2"/>
      <c r="E1035" s="2">
        <v>1122</v>
      </c>
      <c r="F1035" s="25">
        <v>0.11473565804274466</v>
      </c>
      <c r="G1035" s="12"/>
      <c r="H1035" s="2">
        <v>877</v>
      </c>
      <c r="I1035" s="25">
        <v>9.4872349632193861E-2</v>
      </c>
      <c r="J1035" s="12"/>
      <c r="K1035" s="25">
        <v>-4.7774158523344212E-2</v>
      </c>
      <c r="L1035" s="2">
        <v>3211</v>
      </c>
      <c r="M1035" s="25">
        <v>7.9076983696990594E-2</v>
      </c>
      <c r="N1035" s="2">
        <v>265.45454545454498</v>
      </c>
      <c r="O1035" s="2">
        <v>3822</v>
      </c>
      <c r="P1035" s="25">
        <v>9.1976705010347978E-2</v>
      </c>
      <c r="Q1035" s="12">
        <v>245.45454545454501</v>
      </c>
      <c r="R1035" s="2">
        <v>3902</v>
      </c>
      <c r="S1035" s="25">
        <v>8.9487203008898272E-2</v>
      </c>
      <c r="T1035" s="12">
        <v>345.45455900000002</v>
      </c>
      <c r="U1035" s="25">
        <v>0.21519775770787916</v>
      </c>
      <c r="V1035" s="2">
        <v>845304</v>
      </c>
      <c r="W1035" s="25">
        <v>6.8000000000000005E-2</v>
      </c>
      <c r="X1035" s="2">
        <v>4173</v>
      </c>
      <c r="Y1035" s="2">
        <v>949092</v>
      </c>
      <c r="Z1035" s="25">
        <v>7.4999999999999997E-2</v>
      </c>
      <c r="AA1035" s="12">
        <v>4541.21</v>
      </c>
      <c r="AB1035" s="2">
        <v>954485</v>
      </c>
      <c r="AC1035" s="25">
        <v>7.2999999999999995E-2</v>
      </c>
      <c r="AD1035" s="12">
        <v>5022.42</v>
      </c>
      <c r="AE1035" s="25">
        <v>0.129</v>
      </c>
    </row>
    <row r="1036" spans="1:31" x14ac:dyDescent="0.3">
      <c r="A1036" t="s">
        <v>1318</v>
      </c>
      <c r="B1036" s="2">
        <v>1238</v>
      </c>
      <c r="C1036" s="25">
        <v>0.13389573869781532</v>
      </c>
      <c r="D1036" s="2"/>
      <c r="E1036" s="2">
        <v>943</v>
      </c>
      <c r="F1036" s="25">
        <v>9.6431127927190885E-2</v>
      </c>
      <c r="G1036" s="12"/>
      <c r="H1036" s="2">
        <v>1237</v>
      </c>
      <c r="I1036" s="25">
        <v>0.13381652964084811</v>
      </c>
      <c r="J1036" s="12"/>
      <c r="K1036" s="25">
        <v>-8.077544426494665E-4</v>
      </c>
      <c r="L1036" s="2">
        <v>3629</v>
      </c>
      <c r="M1036" s="25">
        <v>8.9371028911983452E-2</v>
      </c>
      <c r="N1036" s="2">
        <v>287.27272727272702</v>
      </c>
      <c r="O1036" s="2">
        <v>3226</v>
      </c>
      <c r="P1036" s="25">
        <v>7.7633922125427149E-2</v>
      </c>
      <c r="Q1036" s="12">
        <v>245.45454545454501</v>
      </c>
      <c r="R1036" s="2">
        <v>3857</v>
      </c>
      <c r="S1036" s="25">
        <v>8.8455187597468121E-2</v>
      </c>
      <c r="T1036" s="12">
        <v>343.63635299999999</v>
      </c>
      <c r="U1036" s="25">
        <v>6.2827225130890049E-2</v>
      </c>
      <c r="V1036" s="2">
        <v>708825</v>
      </c>
      <c r="W1036" s="25">
        <v>5.7000000000000002E-2</v>
      </c>
      <c r="X1036" s="2">
        <v>3997</v>
      </c>
      <c r="Y1036" s="2">
        <v>819216</v>
      </c>
      <c r="Z1036" s="25">
        <v>6.4000000000000001E-2</v>
      </c>
      <c r="AA1036" s="12">
        <v>4351.5200000000004</v>
      </c>
      <c r="AB1036" s="2">
        <v>822078</v>
      </c>
      <c r="AC1036" s="25">
        <v>6.3E-2</v>
      </c>
      <c r="AD1036" s="12">
        <v>4349.7</v>
      </c>
      <c r="AE1036" s="25">
        <v>0.16</v>
      </c>
    </row>
    <row r="1037" spans="1:31" x14ac:dyDescent="0.3">
      <c r="A1037" t="s">
        <v>1319</v>
      </c>
      <c r="B1037" s="2">
        <v>488</v>
      </c>
      <c r="C1037" s="25">
        <v>5.2779580359074194E-2</v>
      </c>
      <c r="D1037" s="2"/>
      <c r="E1037" s="2">
        <v>624</v>
      </c>
      <c r="F1037" s="25">
        <v>6.3810205542489007E-2</v>
      </c>
      <c r="G1037" s="12"/>
      <c r="H1037" s="2">
        <v>739</v>
      </c>
      <c r="I1037" s="25">
        <v>7.9943747295543058E-2</v>
      </c>
      <c r="J1037" s="12"/>
      <c r="K1037" s="25">
        <v>0.51434426229508201</v>
      </c>
      <c r="L1037" s="2">
        <v>2181</v>
      </c>
      <c r="M1037" s="25">
        <v>5.3711274195931635E-2</v>
      </c>
      <c r="N1037" s="2">
        <v>209.09090909090901</v>
      </c>
      <c r="O1037" s="2">
        <v>1935</v>
      </c>
      <c r="P1037" s="25">
        <v>4.6565914232083554E-2</v>
      </c>
      <c r="Q1037" s="12">
        <v>163.030303030303</v>
      </c>
      <c r="R1037" s="2">
        <v>2525</v>
      </c>
      <c r="S1037" s="25">
        <v>5.7907531419135856E-2</v>
      </c>
      <c r="T1037" s="12">
        <v>236.363632</v>
      </c>
      <c r="U1037" s="25">
        <v>0.15772581384685924</v>
      </c>
      <c r="V1037" s="2">
        <v>408054</v>
      </c>
      <c r="W1037" s="25">
        <v>3.3000000000000002E-2</v>
      </c>
      <c r="X1037" s="2">
        <v>3277</v>
      </c>
      <c r="Y1037" s="2">
        <v>477229</v>
      </c>
      <c r="Z1037" s="25">
        <v>3.7999999999999999E-2</v>
      </c>
      <c r="AA1037" s="12">
        <v>3864.85</v>
      </c>
      <c r="AB1037" s="2">
        <v>458328</v>
      </c>
      <c r="AC1037" s="25">
        <v>3.5000000000000003E-2</v>
      </c>
      <c r="AD1037" s="12">
        <v>3618.18</v>
      </c>
      <c r="AE1037" s="25">
        <v>0.123</v>
      </c>
    </row>
    <row r="1038" spans="1:31" x14ac:dyDescent="0.3">
      <c r="A1038" t="s">
        <v>1320</v>
      </c>
      <c r="B1038" s="2">
        <v>145</v>
      </c>
      <c r="C1038" s="25">
        <v>1.5682457278823274E-2</v>
      </c>
      <c r="D1038" s="2"/>
      <c r="E1038" s="2">
        <v>348</v>
      </c>
      <c r="F1038" s="25">
        <v>3.5586460783311166E-2</v>
      </c>
      <c r="G1038" s="12"/>
      <c r="H1038" s="2">
        <v>223</v>
      </c>
      <c r="I1038" s="25">
        <v>2.412375594980528E-2</v>
      </c>
      <c r="J1038" s="12"/>
      <c r="K1038" s="25">
        <v>0.53793103448275859</v>
      </c>
      <c r="L1038" s="2">
        <v>1097</v>
      </c>
      <c r="M1038" s="25">
        <v>2.70157119637492E-2</v>
      </c>
      <c r="N1038" s="2">
        <v>164.24242424242399</v>
      </c>
      <c r="O1038" s="2">
        <v>1400</v>
      </c>
      <c r="P1038" s="25">
        <v>3.36911007363912E-2</v>
      </c>
      <c r="Q1038" s="12">
        <v>160.60606060606</v>
      </c>
      <c r="R1038" s="2">
        <v>1103</v>
      </c>
      <c r="S1038" s="25">
        <v>2.5295844417943306E-2</v>
      </c>
      <c r="T1038" s="12">
        <v>178.78787199999999</v>
      </c>
      <c r="U1038" s="25">
        <v>5.4694621695533276E-3</v>
      </c>
      <c r="V1038" s="2">
        <v>186736</v>
      </c>
      <c r="W1038" s="25">
        <v>1.4999999999999999E-2</v>
      </c>
      <c r="X1038" s="2">
        <v>2579</v>
      </c>
      <c r="Y1038" s="2">
        <v>218765</v>
      </c>
      <c r="Z1038" s="25">
        <v>1.7000000000000001E-2</v>
      </c>
      <c r="AA1038" s="12">
        <v>2463.64</v>
      </c>
      <c r="AB1038" s="2">
        <v>201263</v>
      </c>
      <c r="AC1038" s="25">
        <v>1.4999999999999999E-2</v>
      </c>
      <c r="AD1038" s="12">
        <v>2613.33</v>
      </c>
      <c r="AE1038" s="25">
        <v>7.8E-2</v>
      </c>
    </row>
    <row r="1039" spans="1:31" x14ac:dyDescent="0.3">
      <c r="A1039" t="s">
        <v>1378</v>
      </c>
      <c r="B1039" s="2">
        <v>244</v>
      </c>
      <c r="C1039" s="25">
        <v>2.6389790179537097E-2</v>
      </c>
      <c r="D1039" s="2"/>
      <c r="E1039" s="2">
        <v>131</v>
      </c>
      <c r="F1039" s="25">
        <v>1.3396052766131506E-2</v>
      </c>
      <c r="G1039" s="12"/>
      <c r="H1039" s="2">
        <v>203</v>
      </c>
      <c r="I1039" s="25">
        <v>2.1960190393768932E-2</v>
      </c>
      <c r="J1039" s="12"/>
      <c r="K1039" s="25">
        <v>-0.16803278688524592</v>
      </c>
      <c r="L1039" s="2">
        <v>713</v>
      </c>
      <c r="M1039" s="25">
        <v>1.7558981431315568E-2</v>
      </c>
      <c r="N1039" s="2">
        <v>135.15151515151501</v>
      </c>
      <c r="O1039" s="2">
        <v>671</v>
      </c>
      <c r="P1039" s="25">
        <v>1.6147663281513212E-2</v>
      </c>
      <c r="Q1039" s="12">
        <v>107.87878787878699</v>
      </c>
      <c r="R1039" s="2">
        <v>583</v>
      </c>
      <c r="S1039" s="25">
        <v>1.3370332996972755E-2</v>
      </c>
      <c r="T1039" s="12">
        <v>84.848489999999998</v>
      </c>
      <c r="U1039" s="25">
        <v>-0.182328190743338</v>
      </c>
      <c r="V1039" s="2">
        <v>144076</v>
      </c>
      <c r="W1039" s="25">
        <v>1.2E-2</v>
      </c>
      <c r="X1039" s="2">
        <v>2010</v>
      </c>
      <c r="Y1039" s="2">
        <v>164254</v>
      </c>
      <c r="Z1039" s="25">
        <v>1.2999999999999999E-2</v>
      </c>
      <c r="AA1039" s="12">
        <v>1972.73</v>
      </c>
      <c r="AB1039" s="2">
        <v>148207</v>
      </c>
      <c r="AC1039" s="25">
        <v>1.0999999999999999E-2</v>
      </c>
      <c r="AD1039" s="12">
        <v>2323.64</v>
      </c>
      <c r="AE1039" s="25">
        <v>2.9000000000000001E-2</v>
      </c>
    </row>
    <row r="1040" spans="1:31" x14ac:dyDescent="0.3">
      <c r="A1040" s="16"/>
      <c r="B1040" s="16"/>
      <c r="C1040" s="16"/>
      <c r="D1040" s="16"/>
      <c r="E1040" s="16"/>
      <c r="F1040" s="16"/>
      <c r="G1040" s="16"/>
      <c r="H1040" s="16"/>
      <c r="I1040" s="16"/>
      <c r="J1040" s="16"/>
      <c r="K1040" s="16"/>
      <c r="L1040" s="16"/>
      <c r="M1040" s="16"/>
      <c r="N1040" s="16"/>
      <c r="O1040" s="16"/>
      <c r="P1040" s="16"/>
      <c r="Q1040" s="16"/>
      <c r="R1040" s="16"/>
      <c r="S1040" s="16"/>
      <c r="T1040" s="16"/>
      <c r="U1040" s="16"/>
      <c r="V1040" s="16"/>
      <c r="W1040" s="16"/>
      <c r="X1040" s="16"/>
      <c r="Y1040" s="16"/>
      <c r="Z1040" s="16"/>
      <c r="AA1040" s="16"/>
      <c r="AB1040" s="16"/>
      <c r="AC1040" s="16"/>
      <c r="AD1040" s="16"/>
      <c r="AE1040" s="16"/>
    </row>
    <row r="1041" spans="1:31" x14ac:dyDescent="0.3">
      <c r="A1041" s="103" t="s">
        <v>1857</v>
      </c>
      <c r="B1041" s="103"/>
      <c r="C1041" s="103"/>
      <c r="D1041" s="103"/>
      <c r="E1041" s="103"/>
      <c r="F1041" s="103"/>
      <c r="G1041" s="103"/>
      <c r="H1041" s="103"/>
      <c r="I1041" s="103"/>
      <c r="J1041" s="103"/>
      <c r="K1041" s="103"/>
      <c r="L1041" s="103"/>
      <c r="M1041" s="103"/>
      <c r="N1041" s="103"/>
      <c r="O1041" s="103"/>
      <c r="P1041" s="103"/>
      <c r="Q1041" s="103"/>
      <c r="R1041" s="103"/>
      <c r="S1041" s="103"/>
      <c r="T1041" s="103"/>
      <c r="U1041" s="103"/>
      <c r="V1041" s="103"/>
      <c r="W1041" s="103"/>
      <c r="X1041" s="103"/>
      <c r="Y1041" s="103"/>
      <c r="Z1041" s="103"/>
      <c r="AA1041" s="103"/>
      <c r="AB1041" s="103"/>
      <c r="AC1041" s="103"/>
      <c r="AD1041" s="103"/>
      <c r="AE1041" s="103"/>
    </row>
    <row r="1042" spans="1:31" x14ac:dyDescent="0.3">
      <c r="B1042" s="188"/>
      <c r="C1042" s="188"/>
      <c r="D1042" s="188"/>
      <c r="E1042" s="188"/>
      <c r="F1042" s="188"/>
      <c r="G1042" s="188"/>
      <c r="H1042" s="188"/>
      <c r="I1042" s="188"/>
      <c r="J1042" s="188"/>
      <c r="L1042" s="188" t="s">
        <v>1649</v>
      </c>
      <c r="M1042" s="188"/>
      <c r="N1042" s="188" t="s">
        <v>1650</v>
      </c>
      <c r="O1042" s="188" t="s">
        <v>1649</v>
      </c>
      <c r="P1042" s="188"/>
      <c r="Q1042" s="188" t="s">
        <v>1650</v>
      </c>
      <c r="R1042" s="188" t="s">
        <v>1649</v>
      </c>
      <c r="S1042" s="188"/>
      <c r="T1042" s="188" t="s">
        <v>1650</v>
      </c>
      <c r="U1042" t="s">
        <v>165</v>
      </c>
      <c r="V1042" s="188" t="s">
        <v>1649</v>
      </c>
      <c r="W1042" s="188"/>
      <c r="X1042" s="188" t="s">
        <v>1650</v>
      </c>
      <c r="Y1042" s="188" t="s">
        <v>1649</v>
      </c>
      <c r="Z1042" s="188"/>
      <c r="AA1042" s="188" t="s">
        <v>1650</v>
      </c>
      <c r="AB1042" s="188" t="s">
        <v>1649</v>
      </c>
      <c r="AC1042" s="188"/>
      <c r="AD1042" s="188" t="s">
        <v>1650</v>
      </c>
      <c r="AE1042" t="s">
        <v>165</v>
      </c>
    </row>
    <row r="1043" spans="1:31" x14ac:dyDescent="0.3">
      <c r="A1043" t="s">
        <v>1858</v>
      </c>
      <c r="B1043" s="12" t="e">
        <v>#N/A</v>
      </c>
      <c r="C1043" s="25" t="e">
        <v>#N/A</v>
      </c>
      <c r="D1043" s="12"/>
      <c r="E1043" s="12" t="e">
        <v>#N/A</v>
      </c>
      <c r="F1043" s="25" t="e">
        <v>#N/A</v>
      </c>
      <c r="G1043" s="12"/>
      <c r="H1043" s="12" t="e">
        <v>#N/A</v>
      </c>
      <c r="I1043" s="25" t="e">
        <v>#N/A</v>
      </c>
      <c r="J1043" s="12"/>
      <c r="K1043" s="25" t="e">
        <v>#N/A</v>
      </c>
      <c r="L1043" s="12">
        <v>3.3</v>
      </c>
      <c r="M1043" s="25" t="s">
        <v>165</v>
      </c>
      <c r="N1043" s="12">
        <v>1.818181818181E-2</v>
      </c>
      <c r="O1043" s="12">
        <v>3.19</v>
      </c>
      <c r="P1043" s="25" t="s">
        <v>165</v>
      </c>
      <c r="Q1043" s="12">
        <v>1.818181818181E-2</v>
      </c>
      <c r="R1043" s="12">
        <v>3.14</v>
      </c>
      <c r="S1043" s="25" t="s">
        <v>165</v>
      </c>
      <c r="T1043" s="12">
        <v>1.81818176E-2</v>
      </c>
      <c r="U1043" s="25">
        <v>-4.8484848484848395E-2</v>
      </c>
      <c r="V1043" s="12">
        <v>2.89</v>
      </c>
      <c r="W1043" s="25" t="s">
        <v>165</v>
      </c>
      <c r="X1043" s="12">
        <v>0.01</v>
      </c>
      <c r="Y1043" s="12">
        <v>2.96</v>
      </c>
      <c r="Z1043" s="25" t="s">
        <v>165</v>
      </c>
      <c r="AA1043" s="12">
        <v>0.01</v>
      </c>
      <c r="AB1043" s="12">
        <v>2.94</v>
      </c>
      <c r="AC1043" s="25" t="s">
        <v>165</v>
      </c>
      <c r="AD1043" s="12">
        <v>0.01</v>
      </c>
      <c r="AE1043" s="25">
        <v>1.7000000000000001E-2</v>
      </c>
    </row>
    <row r="1044" spans="1:31" x14ac:dyDescent="0.3">
      <c r="A1044" t="s">
        <v>1859</v>
      </c>
      <c r="B1044" s="12" t="e">
        <v>#N/A</v>
      </c>
      <c r="C1044" s="25" t="e">
        <v>#N/A</v>
      </c>
      <c r="D1044" s="12"/>
      <c r="E1044" s="12" t="e">
        <v>#N/A</v>
      </c>
      <c r="F1044" s="25" t="e">
        <v>#N/A</v>
      </c>
      <c r="G1044" s="12"/>
      <c r="H1044" s="12" t="e">
        <v>#N/A</v>
      </c>
      <c r="I1044" s="25" t="e">
        <v>#N/A</v>
      </c>
      <c r="J1044" s="12"/>
      <c r="K1044" s="25" t="e">
        <v>#N/A</v>
      </c>
      <c r="L1044" s="12">
        <v>3.18</v>
      </c>
      <c r="M1044" s="25" t="s">
        <v>165</v>
      </c>
      <c r="N1044" s="12">
        <v>4.2424242424239998E-2</v>
      </c>
      <c r="O1044" s="12">
        <v>3.18</v>
      </c>
      <c r="P1044" s="25" t="s">
        <v>165</v>
      </c>
      <c r="Q1044" s="12">
        <v>3.6363636363629999E-2</v>
      </c>
      <c r="R1044" s="12">
        <v>3.12</v>
      </c>
      <c r="S1044" s="25" t="s">
        <v>165</v>
      </c>
      <c r="T1044" s="12">
        <v>4.2424242899999999E-2</v>
      </c>
      <c r="U1044" s="25">
        <v>-1.8867924528301903E-2</v>
      </c>
      <c r="V1044" s="12">
        <v>2.97</v>
      </c>
      <c r="W1044" s="25" t="s">
        <v>165</v>
      </c>
      <c r="X1044" s="12">
        <v>0.01</v>
      </c>
      <c r="Y1044" s="12">
        <v>3</v>
      </c>
      <c r="Z1044" s="25" t="s">
        <v>165</v>
      </c>
      <c r="AA1044" s="12">
        <v>0.01</v>
      </c>
      <c r="AB1044" s="12">
        <v>3.01</v>
      </c>
      <c r="AC1044" s="25" t="s">
        <v>165</v>
      </c>
      <c r="AD1044" s="12">
        <v>0.01</v>
      </c>
      <c r="AE1044" s="25">
        <v>1.2999999999999999E-2</v>
      </c>
    </row>
    <row r="1045" spans="1:31" x14ac:dyDescent="0.3">
      <c r="A1045" t="s">
        <v>1860</v>
      </c>
      <c r="B1045" s="12" t="e">
        <v>#N/A</v>
      </c>
      <c r="C1045" s="25" t="e">
        <v>#N/A</v>
      </c>
      <c r="D1045" s="12"/>
      <c r="E1045" s="12" t="e">
        <v>#N/A</v>
      </c>
      <c r="F1045" s="25" t="e">
        <v>#N/A</v>
      </c>
      <c r="G1045" s="12"/>
      <c r="H1045" s="12" t="e">
        <v>#N/A</v>
      </c>
      <c r="I1045" s="25" t="e">
        <v>#N/A</v>
      </c>
      <c r="J1045" s="12"/>
      <c r="K1045" s="25" t="e">
        <v>#N/A</v>
      </c>
      <c r="L1045" s="12">
        <v>3.45</v>
      </c>
      <c r="M1045" s="25" t="s">
        <v>165</v>
      </c>
      <c r="N1045" s="12">
        <v>6.0606060606059997E-2</v>
      </c>
      <c r="O1045" s="12">
        <v>3.2</v>
      </c>
      <c r="P1045" s="25" t="s">
        <v>165</v>
      </c>
      <c r="Q1045" s="12">
        <v>4.8484848484839999E-2</v>
      </c>
      <c r="R1045" s="12">
        <v>3.17</v>
      </c>
      <c r="S1045" s="25" t="s">
        <v>165</v>
      </c>
      <c r="T1045" s="12">
        <v>5.4545454700000003E-2</v>
      </c>
      <c r="U1045" s="25">
        <v>-8.1159420289855136E-2</v>
      </c>
      <c r="V1045" s="12">
        <v>2.79</v>
      </c>
      <c r="W1045" s="25" t="s">
        <v>165</v>
      </c>
      <c r="X1045" s="12">
        <v>0.02</v>
      </c>
      <c r="Y1045" s="12">
        <v>2.91</v>
      </c>
      <c r="Z1045" s="25" t="s">
        <v>165</v>
      </c>
      <c r="AA1045" s="12">
        <v>0.01</v>
      </c>
      <c r="AB1045" s="12">
        <v>2.85</v>
      </c>
      <c r="AC1045" s="25" t="s">
        <v>165</v>
      </c>
      <c r="AD1045" s="12">
        <v>0.01</v>
      </c>
      <c r="AE1045" s="25">
        <v>2.1999999999999999E-2</v>
      </c>
    </row>
    <row r="1046" spans="1:31" x14ac:dyDescent="0.3">
      <c r="A1046" s="16"/>
      <c r="B1046" s="16"/>
      <c r="C1046" s="16"/>
      <c r="D1046" s="16"/>
      <c r="E1046" s="16"/>
      <c r="F1046" s="16"/>
      <c r="G1046" s="16"/>
      <c r="H1046" s="16"/>
      <c r="I1046" s="16"/>
      <c r="J1046" s="16"/>
      <c r="K1046" s="16"/>
      <c r="L1046" s="16"/>
      <c r="M1046" s="16"/>
      <c r="N1046" s="16"/>
      <c r="O1046" s="16"/>
      <c r="P1046" s="16"/>
      <c r="Q1046" s="16"/>
      <c r="R1046" s="16"/>
      <c r="S1046" s="16"/>
      <c r="T1046" s="16"/>
      <c r="U1046" s="16"/>
      <c r="V1046" s="16"/>
      <c r="W1046" s="16"/>
      <c r="X1046" s="16"/>
      <c r="Y1046" s="16"/>
      <c r="Z1046" s="16"/>
      <c r="AA1046" s="16"/>
      <c r="AB1046" s="16"/>
      <c r="AC1046" s="16"/>
      <c r="AD1046" s="16"/>
      <c r="AE1046" s="16"/>
    </row>
    <row r="1047" spans="1:31" x14ac:dyDescent="0.3">
      <c r="A1047" s="103" t="s">
        <v>1861</v>
      </c>
      <c r="B1047" s="103"/>
      <c r="C1047" s="103"/>
      <c r="D1047" s="103"/>
      <c r="E1047" s="103"/>
      <c r="F1047" s="103"/>
      <c r="G1047" s="103"/>
      <c r="H1047" s="103"/>
      <c r="I1047" s="103"/>
      <c r="J1047" s="103"/>
      <c r="K1047" s="103"/>
      <c r="L1047" s="103"/>
      <c r="M1047" s="103"/>
      <c r="N1047" s="103"/>
      <c r="O1047" s="103"/>
      <c r="P1047" s="103"/>
      <c r="Q1047" s="103"/>
      <c r="R1047" s="103"/>
      <c r="S1047" s="103"/>
      <c r="T1047" s="103"/>
      <c r="U1047" s="103"/>
      <c r="V1047" s="103"/>
      <c r="W1047" s="103"/>
      <c r="X1047" s="103"/>
      <c r="Y1047" s="103"/>
      <c r="Z1047" s="103"/>
      <c r="AA1047" s="103"/>
      <c r="AB1047" s="103"/>
      <c r="AC1047" s="103"/>
      <c r="AD1047" s="103"/>
      <c r="AE1047" s="103"/>
    </row>
    <row r="1048" spans="1:31" x14ac:dyDescent="0.3">
      <c r="B1048" s="188"/>
      <c r="C1048" s="188"/>
      <c r="D1048" s="188"/>
      <c r="E1048" s="188"/>
      <c r="F1048" s="188"/>
      <c r="G1048" s="188"/>
      <c r="H1048" s="188"/>
      <c r="I1048" s="188"/>
      <c r="J1048" s="188"/>
      <c r="L1048" s="188" t="s">
        <v>1649</v>
      </c>
      <c r="M1048" s="188"/>
      <c r="N1048" s="188" t="s">
        <v>1650</v>
      </c>
      <c r="O1048" s="188" t="s">
        <v>1649</v>
      </c>
      <c r="P1048" s="188"/>
      <c r="Q1048" s="188" t="s">
        <v>1650</v>
      </c>
      <c r="R1048" s="188" t="s">
        <v>1649</v>
      </c>
      <c r="S1048" s="188"/>
      <c r="T1048" s="188" t="s">
        <v>1650</v>
      </c>
      <c r="U1048" t="s">
        <v>165</v>
      </c>
      <c r="V1048" s="188" t="s">
        <v>1649</v>
      </c>
      <c r="W1048" s="188"/>
      <c r="X1048" s="188" t="s">
        <v>1650</v>
      </c>
      <c r="Y1048" s="188" t="s">
        <v>1649</v>
      </c>
      <c r="Z1048" s="188"/>
      <c r="AA1048" s="188" t="s">
        <v>1650</v>
      </c>
      <c r="AB1048" s="188" t="s">
        <v>1649</v>
      </c>
      <c r="AC1048" s="188"/>
      <c r="AD1048" s="188" t="s">
        <v>1650</v>
      </c>
      <c r="AE1048" t="s">
        <v>165</v>
      </c>
    </row>
    <row r="1049" spans="1:31" x14ac:dyDescent="0.3">
      <c r="A1049" t="s">
        <v>167</v>
      </c>
      <c r="B1049" s="2">
        <v>9246</v>
      </c>
      <c r="C1049" s="25" t="s">
        <v>2472</v>
      </c>
      <c r="D1049" s="2"/>
      <c r="E1049" s="2">
        <v>9779</v>
      </c>
      <c r="F1049" s="25" t="s">
        <v>2472</v>
      </c>
      <c r="G1049" s="12"/>
      <c r="H1049" s="2">
        <v>9244</v>
      </c>
      <c r="I1049" s="25" t="s">
        <v>2472</v>
      </c>
      <c r="J1049" s="12"/>
      <c r="K1049" s="25">
        <v>-2.1630975556996557E-4</v>
      </c>
      <c r="L1049" s="2">
        <v>40606</v>
      </c>
      <c r="M1049" s="25" t="s">
        <v>165</v>
      </c>
      <c r="N1049" s="2">
        <v>450.30303030303003</v>
      </c>
      <c r="O1049" s="2">
        <v>41554</v>
      </c>
      <c r="P1049" s="25" t="s">
        <v>165</v>
      </c>
      <c r="Q1049" s="12">
        <v>340</v>
      </c>
      <c r="R1049" s="2">
        <v>43604</v>
      </c>
      <c r="S1049" s="25" t="s">
        <v>165</v>
      </c>
      <c r="T1049" s="12">
        <v>256.36364700000001</v>
      </c>
      <c r="U1049" s="25">
        <v>7.3831453479781317E-2</v>
      </c>
      <c r="V1049" s="2">
        <v>12392852</v>
      </c>
      <c r="W1049" s="25" t="s">
        <v>165</v>
      </c>
      <c r="X1049" s="2">
        <v>13533</v>
      </c>
      <c r="Y1049" s="2">
        <v>12717801</v>
      </c>
      <c r="Z1049" s="25" t="s">
        <v>165</v>
      </c>
      <c r="AA1049" s="12">
        <v>11122.42</v>
      </c>
      <c r="AB1049" s="2">
        <v>13103114</v>
      </c>
      <c r="AC1049" s="25" t="s">
        <v>165</v>
      </c>
      <c r="AD1049" s="12">
        <v>11237.58</v>
      </c>
      <c r="AE1049" s="25">
        <v>5.7000000000000002E-2</v>
      </c>
    </row>
    <row r="1050" spans="1:31" x14ac:dyDescent="0.3">
      <c r="A1050" t="s">
        <v>1536</v>
      </c>
      <c r="B1050" s="2">
        <v>4851</v>
      </c>
      <c r="C1050" s="25">
        <v>0.5246593121349773</v>
      </c>
      <c r="D1050" s="2"/>
      <c r="E1050" s="2">
        <v>4696</v>
      </c>
      <c r="F1050" s="25">
        <v>0.4802127006851416</v>
      </c>
      <c r="G1050" s="12"/>
      <c r="H1050" s="2">
        <v>4298</v>
      </c>
      <c r="I1050" s="25">
        <v>0.4649502379922108</v>
      </c>
      <c r="J1050" s="12"/>
      <c r="K1050" s="25">
        <v>-0.11399711399711399</v>
      </c>
      <c r="L1050" s="2">
        <v>22738</v>
      </c>
      <c r="M1050" s="25">
        <v>0.5599665074126976</v>
      </c>
      <c r="N1050" s="2">
        <v>350.90909090909003</v>
      </c>
      <c r="O1050" s="2">
        <v>21363</v>
      </c>
      <c r="P1050" s="25">
        <v>0.51410213216537515</v>
      </c>
      <c r="Q1050" s="12">
        <v>433.93939393939399</v>
      </c>
      <c r="R1050" s="2">
        <v>23368</v>
      </c>
      <c r="S1050" s="25">
        <v>0.53591413631776896</v>
      </c>
      <c r="T1050" s="12">
        <v>514.54549999999995</v>
      </c>
      <c r="U1050" s="25">
        <v>2.7706922332658986E-2</v>
      </c>
      <c r="V1050" s="2">
        <v>7112050</v>
      </c>
      <c r="W1050" s="25">
        <v>0.57399999999999995</v>
      </c>
      <c r="X1050" s="2">
        <v>23474</v>
      </c>
      <c r="Y1050" s="2">
        <v>6909176</v>
      </c>
      <c r="Z1050" s="25">
        <v>0.54300000000000004</v>
      </c>
      <c r="AA1050" s="12">
        <v>22243.03</v>
      </c>
      <c r="AB1050" s="2">
        <v>7241318</v>
      </c>
      <c r="AC1050" s="25">
        <v>0.55300000000000005</v>
      </c>
      <c r="AD1050" s="12">
        <v>21643.03</v>
      </c>
      <c r="AE1050" s="25">
        <v>1.7999999999999999E-2</v>
      </c>
    </row>
    <row r="1051" spans="1:31" x14ac:dyDescent="0.3">
      <c r="A1051" t="s">
        <v>1862</v>
      </c>
      <c r="B1051" s="2">
        <v>3208</v>
      </c>
      <c r="C1051" s="25">
        <v>0.34696084793424181</v>
      </c>
      <c r="D1051" s="2"/>
      <c r="E1051" s="2">
        <v>2739</v>
      </c>
      <c r="F1051" s="25">
        <v>0.28008998875140606</v>
      </c>
      <c r="G1051" s="12"/>
      <c r="H1051" s="2">
        <v>2705</v>
      </c>
      <c r="I1051" s="25">
        <v>0.29262224145391608</v>
      </c>
      <c r="J1051" s="12"/>
      <c r="K1051" s="25">
        <v>-0.15679551122194513</v>
      </c>
      <c r="L1051" s="2">
        <v>13756</v>
      </c>
      <c r="M1051" s="25">
        <v>0.33876766980249223</v>
      </c>
      <c r="N1051" s="2">
        <v>337.575757575757</v>
      </c>
      <c r="O1051" s="2">
        <v>12965</v>
      </c>
      <c r="P1051" s="25">
        <v>0.31200365789093709</v>
      </c>
      <c r="Q1051" s="12">
        <v>320</v>
      </c>
      <c r="R1051" s="2">
        <v>14174</v>
      </c>
      <c r="S1051" s="25">
        <v>0.32506192092468583</v>
      </c>
      <c r="T1051" s="12">
        <v>385.45455900000002</v>
      </c>
      <c r="U1051" s="25">
        <v>3.0386740331491711E-2</v>
      </c>
      <c r="V1051" s="2">
        <v>4721154</v>
      </c>
      <c r="W1051" s="25">
        <v>0.38100000000000001</v>
      </c>
      <c r="X1051" s="2">
        <v>15447</v>
      </c>
      <c r="Y1051" s="2">
        <v>4696891</v>
      </c>
      <c r="Z1051" s="25">
        <v>0.36899999999999999</v>
      </c>
      <c r="AA1051" s="12">
        <v>14040.61</v>
      </c>
      <c r="AB1051" s="2">
        <v>4877300</v>
      </c>
      <c r="AC1051" s="25">
        <v>0.372</v>
      </c>
      <c r="AD1051" s="12">
        <v>15085.45</v>
      </c>
      <c r="AE1051" s="25">
        <v>3.3000000000000002E-2</v>
      </c>
    </row>
    <row r="1052" spans="1:31" x14ac:dyDescent="0.3">
      <c r="A1052" t="s">
        <v>1863</v>
      </c>
      <c r="B1052" s="2">
        <v>1338</v>
      </c>
      <c r="C1052" s="25">
        <v>0.14471122647631407</v>
      </c>
      <c r="D1052" s="2"/>
      <c r="E1052" s="2">
        <v>1649</v>
      </c>
      <c r="F1052" s="25">
        <v>0.16862664894160956</v>
      </c>
      <c r="G1052" s="12"/>
      <c r="H1052" s="2">
        <v>1379</v>
      </c>
      <c r="I1052" s="25">
        <v>0.14917784508870618</v>
      </c>
      <c r="J1052" s="12"/>
      <c r="K1052" s="25">
        <v>3.0642750373692129E-2</v>
      </c>
      <c r="L1052" s="2">
        <v>7714</v>
      </c>
      <c r="M1052" s="25">
        <v>0.18997192533123183</v>
      </c>
      <c r="N1052" s="2">
        <v>318.78787878787801</v>
      </c>
      <c r="O1052" s="2">
        <v>7142</v>
      </c>
      <c r="P1052" s="25">
        <v>0.17187274389950427</v>
      </c>
      <c r="Q1052" s="12">
        <v>353.93939393939303</v>
      </c>
      <c r="R1052" s="2">
        <v>7996</v>
      </c>
      <c r="S1052" s="25">
        <v>0.1833776717732318</v>
      </c>
      <c r="T1052" s="12">
        <v>390.30304000000001</v>
      </c>
      <c r="U1052" s="25">
        <v>3.6556909515167227E-2</v>
      </c>
      <c r="V1052" s="2">
        <v>2102208</v>
      </c>
      <c r="W1052" s="25">
        <v>0.17</v>
      </c>
      <c r="X1052" s="2">
        <v>9783</v>
      </c>
      <c r="Y1052" s="2">
        <v>1935162</v>
      </c>
      <c r="Z1052" s="25">
        <v>0.152</v>
      </c>
      <c r="AA1052" s="12">
        <v>9130.91</v>
      </c>
      <c r="AB1052" s="2">
        <v>2061561</v>
      </c>
      <c r="AC1052" s="25">
        <v>0.157</v>
      </c>
      <c r="AD1052" s="12">
        <v>8872.1200000000008</v>
      </c>
      <c r="AE1052" s="25">
        <v>-1.9E-2</v>
      </c>
    </row>
    <row r="1053" spans="1:31" x14ac:dyDescent="0.3">
      <c r="A1053" t="s">
        <v>1864</v>
      </c>
      <c r="B1053" s="2">
        <v>245</v>
      </c>
      <c r="C1053" s="25">
        <v>2.6497945057322086E-2</v>
      </c>
      <c r="D1053" s="2"/>
      <c r="E1053" s="2">
        <v>210</v>
      </c>
      <c r="F1053" s="25">
        <v>2.1474588403722263E-2</v>
      </c>
      <c r="G1053" s="12"/>
      <c r="H1053" s="2">
        <v>101</v>
      </c>
      <c r="I1053" s="25">
        <v>1.0926006057983557E-2</v>
      </c>
      <c r="J1053" s="12"/>
      <c r="K1053" s="25">
        <v>-0.58775510204081627</v>
      </c>
      <c r="L1053" s="2">
        <v>845</v>
      </c>
      <c r="M1053" s="25">
        <v>2.080973255183963E-2</v>
      </c>
      <c r="N1053" s="2">
        <v>115.757575757575</v>
      </c>
      <c r="O1053" s="2">
        <v>966</v>
      </c>
      <c r="P1053" s="25">
        <v>2.3246859508109931E-2</v>
      </c>
      <c r="Q1053" s="12">
        <v>131.51515151515099</v>
      </c>
      <c r="R1053" s="2">
        <v>915</v>
      </c>
      <c r="S1053" s="25">
        <v>2.0984313365746261E-2</v>
      </c>
      <c r="T1053" s="12">
        <v>161.21212800000001</v>
      </c>
      <c r="U1053" s="25">
        <v>8.2840236686390539E-2</v>
      </c>
      <c r="V1053" s="2">
        <v>222257</v>
      </c>
      <c r="W1053" s="25">
        <v>1.7999999999999999E-2</v>
      </c>
      <c r="X1053" s="2">
        <v>1829</v>
      </c>
      <c r="Y1053" s="2">
        <v>207612</v>
      </c>
      <c r="Z1053" s="25">
        <v>1.6E-2</v>
      </c>
      <c r="AA1053" s="12">
        <v>1716.36</v>
      </c>
      <c r="AB1053" s="2">
        <v>223040</v>
      </c>
      <c r="AC1053" s="25">
        <v>1.7000000000000001E-2</v>
      </c>
      <c r="AD1053" s="12">
        <v>2067.88</v>
      </c>
      <c r="AE1053" s="25">
        <v>4.0000000000000001E-3</v>
      </c>
    </row>
    <row r="1054" spans="1:31" x14ac:dyDescent="0.3">
      <c r="A1054" t="s">
        <v>1865</v>
      </c>
      <c r="B1054" s="2">
        <v>58</v>
      </c>
      <c r="C1054" s="25">
        <v>6.2729829115293102E-3</v>
      </c>
      <c r="D1054" s="2"/>
      <c r="E1054" s="2">
        <v>96</v>
      </c>
      <c r="F1054" s="25">
        <v>9.8169546988444625E-3</v>
      </c>
      <c r="G1054" s="12"/>
      <c r="H1054" s="2">
        <v>105</v>
      </c>
      <c r="I1054" s="25">
        <v>1.1358719169190826E-2</v>
      </c>
      <c r="J1054" s="12"/>
      <c r="K1054" s="25">
        <v>0.81034482758620685</v>
      </c>
      <c r="L1054" s="2">
        <v>362</v>
      </c>
      <c r="M1054" s="25">
        <v>8.9149386790129542E-3</v>
      </c>
      <c r="N1054" s="2">
        <v>81.818181818181799</v>
      </c>
      <c r="O1054" s="2">
        <v>270</v>
      </c>
      <c r="P1054" s="25">
        <v>6.4975694277325888E-3</v>
      </c>
      <c r="Q1054" s="12">
        <v>76.969696969696898</v>
      </c>
      <c r="R1054" s="2">
        <v>157</v>
      </c>
      <c r="S1054" s="25">
        <v>3.6005871021007247E-3</v>
      </c>
      <c r="T1054" s="12">
        <v>60.606059999999999</v>
      </c>
      <c r="U1054" s="25">
        <v>-0.56629834254143652</v>
      </c>
      <c r="V1054" s="2">
        <v>51841</v>
      </c>
      <c r="W1054" s="25">
        <v>4.0000000000000001E-3</v>
      </c>
      <c r="X1054" s="2">
        <v>842</v>
      </c>
      <c r="Y1054" s="2">
        <v>50034</v>
      </c>
      <c r="Z1054" s="25">
        <v>4.0000000000000001E-3</v>
      </c>
      <c r="AA1054" s="12">
        <v>863.03</v>
      </c>
      <c r="AB1054" s="2">
        <v>55769</v>
      </c>
      <c r="AC1054" s="25">
        <v>4.0000000000000001E-3</v>
      </c>
      <c r="AD1054" s="12">
        <v>1151.52</v>
      </c>
      <c r="AE1054" s="25">
        <v>7.5999999999999998E-2</v>
      </c>
    </row>
    <row r="1055" spans="1:31" x14ac:dyDescent="0.3">
      <c r="A1055" t="s">
        <v>1866</v>
      </c>
      <c r="B1055" s="2">
        <v>2</v>
      </c>
      <c r="C1055" s="25">
        <v>2.1630975556997619E-4</v>
      </c>
      <c r="D1055" s="2"/>
      <c r="E1055" s="2">
        <v>2</v>
      </c>
      <c r="F1055" s="25">
        <v>2.0451988955925963E-4</v>
      </c>
      <c r="G1055" s="12"/>
      <c r="H1055" s="2">
        <v>8</v>
      </c>
      <c r="I1055" s="25">
        <v>8.6542622241453913E-4</v>
      </c>
      <c r="J1055" s="12"/>
      <c r="K1055" s="25">
        <v>3</v>
      </c>
      <c r="L1055" s="2">
        <v>61</v>
      </c>
      <c r="M1055" s="25">
        <v>1.5022410481209674E-3</v>
      </c>
      <c r="N1055" s="2">
        <v>26.060606060605998</v>
      </c>
      <c r="O1055" s="2">
        <v>20</v>
      </c>
      <c r="P1055" s="25">
        <v>4.8130143909130287E-4</v>
      </c>
      <c r="Q1055" s="12">
        <v>12.1212121212121</v>
      </c>
      <c r="R1055" s="2">
        <v>126</v>
      </c>
      <c r="S1055" s="25">
        <v>2.8896431520044033E-3</v>
      </c>
      <c r="T1055" s="12">
        <v>52.727271999999999</v>
      </c>
      <c r="U1055" s="25">
        <v>1.0655737704918034</v>
      </c>
      <c r="V1055" s="2">
        <v>14590</v>
      </c>
      <c r="W1055" s="25">
        <v>1E-3</v>
      </c>
      <c r="X1055" s="2">
        <v>523</v>
      </c>
      <c r="Y1055" s="2">
        <v>19477</v>
      </c>
      <c r="Z1055" s="25">
        <v>2E-3</v>
      </c>
      <c r="AA1055" s="12">
        <v>616.36</v>
      </c>
      <c r="AB1055" s="2">
        <v>23648</v>
      </c>
      <c r="AC1055" s="25">
        <v>2E-3</v>
      </c>
      <c r="AD1055" s="12">
        <v>733.94</v>
      </c>
      <c r="AE1055" s="25">
        <v>0.621</v>
      </c>
    </row>
    <row r="1056" spans="1:31" x14ac:dyDescent="0.3">
      <c r="A1056" t="s">
        <v>1539</v>
      </c>
      <c r="B1056" s="2">
        <v>4395</v>
      </c>
      <c r="C1056" s="25">
        <v>0.4753406878650227</v>
      </c>
      <c r="D1056" s="2"/>
      <c r="E1056" s="2">
        <v>5083</v>
      </c>
      <c r="F1056" s="25">
        <v>0.51978729931485834</v>
      </c>
      <c r="G1056" s="12"/>
      <c r="H1056" s="2">
        <v>4946</v>
      </c>
      <c r="I1056" s="25">
        <v>0.53504976200778886</v>
      </c>
      <c r="J1056" s="12"/>
      <c r="K1056" s="25">
        <v>0.12536973833902154</v>
      </c>
      <c r="L1056" s="2">
        <v>17868</v>
      </c>
      <c r="M1056" s="25">
        <v>0.44003349258730234</v>
      </c>
      <c r="N1056" s="2">
        <v>461.21212121212102</v>
      </c>
      <c r="O1056" s="2">
        <v>20191</v>
      </c>
      <c r="P1056" s="25">
        <v>0.48589786783462485</v>
      </c>
      <c r="Q1056" s="12">
        <v>476.969696969697</v>
      </c>
      <c r="R1056" s="2">
        <v>20236</v>
      </c>
      <c r="S1056" s="25">
        <v>0.46408586368223098</v>
      </c>
      <c r="T1056" s="12">
        <v>543.63635299999999</v>
      </c>
      <c r="U1056" s="25">
        <v>0.13252742332661741</v>
      </c>
      <c r="V1056" s="2">
        <v>5280802</v>
      </c>
      <c r="W1056" s="25">
        <v>0.42599999999999999</v>
      </c>
      <c r="X1056" s="2">
        <v>12172</v>
      </c>
      <c r="Y1056" s="2">
        <v>5808625</v>
      </c>
      <c r="Z1056" s="25">
        <v>0.45700000000000002</v>
      </c>
      <c r="AA1056" s="12">
        <v>12618.79</v>
      </c>
      <c r="AB1056" s="2">
        <v>5861796</v>
      </c>
      <c r="AC1056" s="25">
        <v>0.44700000000000001</v>
      </c>
      <c r="AD1056" s="12">
        <v>12320</v>
      </c>
      <c r="AE1056" s="25">
        <v>0.11</v>
      </c>
    </row>
    <row r="1057" spans="1:31" x14ac:dyDescent="0.3">
      <c r="A1057" t="s">
        <v>1862</v>
      </c>
      <c r="B1057" s="2">
        <v>1655</v>
      </c>
      <c r="C1057" s="25">
        <v>0.17899632273415539</v>
      </c>
      <c r="D1057" s="2"/>
      <c r="E1057" s="2">
        <v>2130</v>
      </c>
      <c r="F1057" s="25">
        <v>0.21781368238061152</v>
      </c>
      <c r="G1057" s="12"/>
      <c r="H1057" s="2">
        <v>1910</v>
      </c>
      <c r="I1057" s="25">
        <v>0.20662051060147121</v>
      </c>
      <c r="J1057" s="12"/>
      <c r="K1057" s="25">
        <v>0.15407854984894254</v>
      </c>
      <c r="L1057" s="2">
        <v>7373</v>
      </c>
      <c r="M1057" s="25">
        <v>0.18157415160321136</v>
      </c>
      <c r="N1057" s="2">
        <v>327.27272727272702</v>
      </c>
      <c r="O1057" s="2">
        <v>9018</v>
      </c>
      <c r="P1057" s="25">
        <v>0.21701881888626848</v>
      </c>
      <c r="Q1057" s="12">
        <v>331.51515151515099</v>
      </c>
      <c r="R1057" s="2">
        <v>8043</v>
      </c>
      <c r="S1057" s="25">
        <v>0.18445555453628107</v>
      </c>
      <c r="T1057" s="12">
        <v>387.27273600000001</v>
      </c>
      <c r="U1057" s="25">
        <v>9.0872100908721012E-2</v>
      </c>
      <c r="V1057" s="2">
        <v>2493007</v>
      </c>
      <c r="W1057" s="25">
        <v>0.20100000000000001</v>
      </c>
      <c r="X1057" s="2">
        <v>5738</v>
      </c>
      <c r="Y1057" s="2">
        <v>2655186</v>
      </c>
      <c r="Z1057" s="25">
        <v>0.20899999999999999</v>
      </c>
      <c r="AA1057" s="12">
        <v>6076.36</v>
      </c>
      <c r="AB1057" s="2">
        <v>2629954</v>
      </c>
      <c r="AC1057" s="25">
        <v>0.20100000000000001</v>
      </c>
      <c r="AD1057" s="12">
        <v>7487.27</v>
      </c>
      <c r="AE1057" s="25">
        <v>5.5E-2</v>
      </c>
    </row>
    <row r="1058" spans="1:31" x14ac:dyDescent="0.3">
      <c r="A1058" t="s">
        <v>1863</v>
      </c>
      <c r="B1058" s="2">
        <v>2357</v>
      </c>
      <c r="C1058" s="25">
        <v>0.25492104693921686</v>
      </c>
      <c r="D1058" s="2"/>
      <c r="E1058" s="2">
        <v>2546</v>
      </c>
      <c r="F1058" s="25">
        <v>0.26035381940893754</v>
      </c>
      <c r="G1058" s="12"/>
      <c r="H1058" s="2">
        <v>2534</v>
      </c>
      <c r="I1058" s="25">
        <v>0.27412375594980526</v>
      </c>
      <c r="J1058" s="12"/>
      <c r="K1058" s="25">
        <v>7.5095460330929065E-2</v>
      </c>
      <c r="L1058" s="2">
        <v>8233</v>
      </c>
      <c r="M1058" s="25">
        <v>0.20275328769147416</v>
      </c>
      <c r="N1058" s="2">
        <v>357.575757575757</v>
      </c>
      <c r="O1058" s="2">
        <v>8629</v>
      </c>
      <c r="P1058" s="25">
        <v>0.20765750589594262</v>
      </c>
      <c r="Q1058" s="12">
        <v>413.93939393939399</v>
      </c>
      <c r="R1058" s="2">
        <v>9741</v>
      </c>
      <c r="S1058" s="25">
        <v>0.22339693606091185</v>
      </c>
      <c r="T1058" s="12">
        <v>454.54544099999998</v>
      </c>
      <c r="U1058" s="25">
        <v>0.18316531033645087</v>
      </c>
      <c r="V1058" s="2">
        <v>2089411</v>
      </c>
      <c r="W1058" s="25">
        <v>0.16900000000000001</v>
      </c>
      <c r="X1058" s="2">
        <v>7867</v>
      </c>
      <c r="Y1058" s="2">
        <v>2389383</v>
      </c>
      <c r="Z1058" s="25">
        <v>0.188</v>
      </c>
      <c r="AA1058" s="12">
        <v>8010.91</v>
      </c>
      <c r="AB1058" s="2">
        <v>2458561</v>
      </c>
      <c r="AC1058" s="25">
        <v>0.188</v>
      </c>
      <c r="AD1058" s="12">
        <v>7194.55</v>
      </c>
      <c r="AE1058" s="25">
        <v>0.17699999999999999</v>
      </c>
    </row>
    <row r="1059" spans="1:31" x14ac:dyDescent="0.3">
      <c r="A1059" t="s">
        <v>1864</v>
      </c>
      <c r="B1059" s="2">
        <v>286</v>
      </c>
      <c r="C1059" s="25">
        <v>3.0932295046506585E-2</v>
      </c>
      <c r="D1059" s="2"/>
      <c r="E1059" s="2">
        <v>311</v>
      </c>
      <c r="F1059" s="25">
        <v>3.1802842826464874E-2</v>
      </c>
      <c r="G1059" s="12"/>
      <c r="H1059" s="2">
        <v>364</v>
      </c>
      <c r="I1059" s="25">
        <v>3.9376893119861534E-2</v>
      </c>
      <c r="J1059" s="12"/>
      <c r="K1059" s="25">
        <v>0.27272727272727271</v>
      </c>
      <c r="L1059" s="2">
        <v>1818</v>
      </c>
      <c r="M1059" s="25">
        <v>4.4771708614490473E-2</v>
      </c>
      <c r="N1059" s="2">
        <v>197.575757575757</v>
      </c>
      <c r="O1059" s="2">
        <v>1903</v>
      </c>
      <c r="P1059" s="25">
        <v>4.579583192953747E-2</v>
      </c>
      <c r="Q1059" s="12">
        <v>176.363636363636</v>
      </c>
      <c r="R1059" s="2">
        <v>1752</v>
      </c>
      <c r="S1059" s="25">
        <v>4.0179800018346944E-2</v>
      </c>
      <c r="T1059" s="12">
        <v>207.27271999999999</v>
      </c>
      <c r="U1059" s="25">
        <v>-3.6303630363036306E-2</v>
      </c>
      <c r="V1059" s="2">
        <v>431095</v>
      </c>
      <c r="W1059" s="25">
        <v>3.5000000000000003E-2</v>
      </c>
      <c r="X1059" s="2">
        <v>3668</v>
      </c>
      <c r="Y1059" s="2">
        <v>476947</v>
      </c>
      <c r="Z1059" s="25">
        <v>3.7999999999999999E-2</v>
      </c>
      <c r="AA1059" s="12">
        <v>3240.61</v>
      </c>
      <c r="AB1059" s="2">
        <v>457713</v>
      </c>
      <c r="AC1059" s="25">
        <v>3.5000000000000003E-2</v>
      </c>
      <c r="AD1059" s="12">
        <v>3654.55</v>
      </c>
      <c r="AE1059" s="25">
        <v>6.2E-2</v>
      </c>
    </row>
    <row r="1060" spans="1:31" x14ac:dyDescent="0.3">
      <c r="A1060" t="s">
        <v>1865</v>
      </c>
      <c r="B1060" s="2">
        <v>61</v>
      </c>
      <c r="C1060" s="25">
        <v>6.5974475448842742E-3</v>
      </c>
      <c r="D1060" s="2"/>
      <c r="E1060" s="2">
        <v>92</v>
      </c>
      <c r="F1060" s="25">
        <v>9.4079149197259428E-3</v>
      </c>
      <c r="G1060" s="12"/>
      <c r="H1060" s="2">
        <v>127</v>
      </c>
      <c r="I1060" s="25">
        <v>1.3738641280830809E-2</v>
      </c>
      <c r="J1060" s="12"/>
      <c r="K1060" s="25">
        <v>1.081967213114754</v>
      </c>
      <c r="L1060" s="2">
        <v>351</v>
      </c>
      <c r="M1060" s="25">
        <v>8.6440427523026154E-3</v>
      </c>
      <c r="N1060" s="2">
        <v>79.393939393939405</v>
      </c>
      <c r="O1060" s="2">
        <v>446</v>
      </c>
      <c r="P1060" s="25">
        <v>1.0733022091736055E-2</v>
      </c>
      <c r="Q1060" s="12">
        <v>115.151515151515</v>
      </c>
      <c r="R1060" s="2">
        <v>588</v>
      </c>
      <c r="S1060" s="25">
        <v>1.3485001376020548E-2</v>
      </c>
      <c r="T1060" s="12">
        <v>127.878784</v>
      </c>
      <c r="U1060" s="25">
        <v>0.67521367521367526</v>
      </c>
      <c r="V1060" s="2">
        <v>187251</v>
      </c>
      <c r="W1060" s="25">
        <v>1.4999999999999999E-2</v>
      </c>
      <c r="X1060" s="2">
        <v>1951</v>
      </c>
      <c r="Y1060" s="2">
        <v>208523</v>
      </c>
      <c r="Z1060" s="25">
        <v>1.6E-2</v>
      </c>
      <c r="AA1060" s="12">
        <v>1948.48</v>
      </c>
      <c r="AB1060" s="2">
        <v>231456</v>
      </c>
      <c r="AC1060" s="25">
        <v>1.7999999999999999E-2</v>
      </c>
      <c r="AD1060" s="12">
        <v>2403.0300000000002</v>
      </c>
      <c r="AE1060" s="25">
        <v>0.23599999999999999</v>
      </c>
    </row>
    <row r="1061" spans="1:31" x14ac:dyDescent="0.3">
      <c r="A1061" t="s">
        <v>1866</v>
      </c>
      <c r="B1061" s="2">
        <v>36</v>
      </c>
      <c r="C1061" s="25">
        <v>3.8935756002595732E-3</v>
      </c>
      <c r="D1061" s="2"/>
      <c r="E1061" s="2">
        <v>4</v>
      </c>
      <c r="F1061" s="25">
        <v>4.0903977911851925E-4</v>
      </c>
      <c r="G1061" s="12"/>
      <c r="H1061" s="2">
        <v>11</v>
      </c>
      <c r="I1061" s="25">
        <v>1.1899610558199914E-3</v>
      </c>
      <c r="J1061" s="12"/>
      <c r="K1061" s="25">
        <v>-0.69444444444444442</v>
      </c>
      <c r="L1061" s="2">
        <v>93</v>
      </c>
      <c r="M1061" s="25">
        <v>2.2903019258237699E-3</v>
      </c>
      <c r="N1061" s="2">
        <v>49.090909090909101</v>
      </c>
      <c r="O1061" s="2">
        <v>195</v>
      </c>
      <c r="P1061" s="25">
        <v>4.6926890311402032E-3</v>
      </c>
      <c r="Q1061" s="12">
        <v>65.454545454545396</v>
      </c>
      <c r="R1061" s="2">
        <v>112</v>
      </c>
      <c r="S1061" s="25">
        <v>2.5685716906705806E-3</v>
      </c>
      <c r="T1061" s="12">
        <v>44.242424</v>
      </c>
      <c r="U1061" s="25">
        <v>0.20430107526881722</v>
      </c>
      <c r="V1061" s="2">
        <v>80038</v>
      </c>
      <c r="W1061" s="25">
        <v>6.0000000000000001E-3</v>
      </c>
      <c r="X1061" s="2">
        <v>1284</v>
      </c>
      <c r="Y1061" s="2">
        <v>78586</v>
      </c>
      <c r="Z1061" s="25">
        <v>6.0000000000000001E-3</v>
      </c>
      <c r="AA1061" s="12">
        <v>1063.03</v>
      </c>
      <c r="AB1061" s="2">
        <v>84112</v>
      </c>
      <c r="AC1061" s="25">
        <v>6.0000000000000001E-3</v>
      </c>
      <c r="AD1061" s="12">
        <v>1450.3</v>
      </c>
      <c r="AE1061" s="25">
        <v>5.0999999999999997E-2</v>
      </c>
    </row>
    <row r="1062" spans="1:31" x14ac:dyDescent="0.3">
      <c r="A1062" s="16"/>
      <c r="B1062" s="16"/>
      <c r="C1062" s="16"/>
      <c r="D1062" s="16"/>
      <c r="E1062" s="16"/>
      <c r="F1062" s="16"/>
      <c r="G1062" s="16"/>
      <c r="H1062" s="16"/>
      <c r="I1062" s="16"/>
      <c r="J1062" s="16"/>
      <c r="K1062" s="16"/>
      <c r="L1062" s="16"/>
      <c r="M1062" s="16"/>
      <c r="N1062" s="16"/>
      <c r="O1062" s="16"/>
      <c r="P1062" s="16"/>
      <c r="Q1062" s="16"/>
      <c r="R1062" s="16"/>
      <c r="S1062" s="16"/>
      <c r="T1062" s="16"/>
      <c r="U1062" s="16"/>
      <c r="V1062" s="16"/>
      <c r="W1062" s="16"/>
      <c r="X1062" s="16"/>
      <c r="Y1062" s="16"/>
      <c r="Z1062" s="16"/>
      <c r="AA1062" s="16"/>
      <c r="AB1062" s="16"/>
      <c r="AC1062" s="16"/>
      <c r="AD1062" s="16"/>
      <c r="AE1062" s="16"/>
    </row>
    <row r="1063" spans="1:31" x14ac:dyDescent="0.3">
      <c r="A1063" s="103" t="s">
        <v>1867</v>
      </c>
      <c r="B1063" s="103"/>
      <c r="C1063" s="103"/>
      <c r="D1063" s="103"/>
      <c r="E1063" s="103"/>
      <c r="F1063" s="103"/>
      <c r="G1063" s="103"/>
      <c r="H1063" s="103"/>
      <c r="I1063" s="103"/>
      <c r="J1063" s="103"/>
      <c r="K1063" s="103"/>
      <c r="L1063" s="103"/>
      <c r="M1063" s="103"/>
      <c r="N1063" s="103"/>
      <c r="O1063" s="103"/>
      <c r="P1063" s="103"/>
      <c r="Q1063" s="103"/>
      <c r="R1063" s="103"/>
      <c r="S1063" s="103"/>
      <c r="T1063" s="103"/>
      <c r="U1063" s="103"/>
      <c r="V1063" s="103"/>
      <c r="W1063" s="103"/>
      <c r="X1063" s="103"/>
      <c r="Y1063" s="103"/>
      <c r="Z1063" s="103"/>
      <c r="AA1063" s="103"/>
      <c r="AB1063" s="103"/>
      <c r="AC1063" s="103"/>
      <c r="AD1063" s="103"/>
      <c r="AE1063" s="103"/>
    </row>
    <row r="1064" spans="1:31" x14ac:dyDescent="0.3">
      <c r="B1064" s="188"/>
      <c r="C1064" s="188"/>
      <c r="D1064" s="188"/>
      <c r="E1064" s="188"/>
      <c r="F1064" s="188"/>
      <c r="G1064" s="188"/>
      <c r="H1064" s="188"/>
      <c r="I1064" s="188"/>
      <c r="J1064" s="188"/>
      <c r="L1064" s="188" t="s">
        <v>1649</v>
      </c>
      <c r="M1064" s="188"/>
      <c r="N1064" s="188" t="s">
        <v>1650</v>
      </c>
      <c r="O1064" s="188" t="s">
        <v>1649</v>
      </c>
      <c r="P1064" s="188"/>
      <c r="Q1064" s="188" t="s">
        <v>1650</v>
      </c>
      <c r="R1064" s="188" t="s">
        <v>1649</v>
      </c>
      <c r="S1064" s="188"/>
      <c r="T1064" s="188" t="s">
        <v>1650</v>
      </c>
      <c r="U1064" t="s">
        <v>165</v>
      </c>
      <c r="V1064" s="188" t="s">
        <v>1649</v>
      </c>
      <c r="W1064" s="188"/>
      <c r="X1064" s="188" t="s">
        <v>1650</v>
      </c>
      <c r="Y1064" s="188" t="s">
        <v>1649</v>
      </c>
      <c r="Z1064" s="188"/>
      <c r="AA1064" s="188" t="s">
        <v>1650</v>
      </c>
      <c r="AB1064" s="188" t="s">
        <v>1649</v>
      </c>
      <c r="AC1064" s="188"/>
      <c r="AD1064" s="188" t="s">
        <v>1650</v>
      </c>
      <c r="AE1064" t="s">
        <v>165</v>
      </c>
    </row>
    <row r="1065" spans="1:31" x14ac:dyDescent="0.3">
      <c r="A1065" t="s">
        <v>167</v>
      </c>
      <c r="B1065" s="2">
        <v>9246</v>
      </c>
      <c r="C1065" s="25" t="s">
        <v>2472</v>
      </c>
      <c r="D1065" s="2"/>
      <c r="E1065" s="2">
        <v>9779</v>
      </c>
      <c r="F1065" s="25" t="s">
        <v>2472</v>
      </c>
      <c r="G1065" s="12"/>
      <c r="H1065" s="2">
        <v>9244</v>
      </c>
      <c r="I1065" s="25" t="s">
        <v>2472</v>
      </c>
      <c r="J1065" s="12"/>
      <c r="K1065" s="25">
        <v>-2.1630975556996557E-4</v>
      </c>
      <c r="L1065" s="2">
        <v>40606</v>
      </c>
      <c r="M1065" s="25" t="s">
        <v>165</v>
      </c>
      <c r="N1065" s="2">
        <v>450.30303030303003</v>
      </c>
      <c r="O1065" s="2">
        <v>41554</v>
      </c>
      <c r="P1065" s="25" t="s">
        <v>165</v>
      </c>
      <c r="Q1065" s="12">
        <v>340</v>
      </c>
      <c r="R1065" s="2">
        <v>43604</v>
      </c>
      <c r="S1065" s="25" t="s">
        <v>165</v>
      </c>
      <c r="T1065" s="12">
        <v>256.36364700000001</v>
      </c>
      <c r="U1065" s="25">
        <v>7.3831453479781317E-2</v>
      </c>
      <c r="V1065" s="2">
        <v>12392852</v>
      </c>
      <c r="W1065" s="25" t="s">
        <v>165</v>
      </c>
      <c r="X1065" s="2">
        <v>13533</v>
      </c>
      <c r="Y1065" s="2">
        <v>12717801</v>
      </c>
      <c r="Z1065" s="25" t="s">
        <v>165</v>
      </c>
      <c r="AA1065" s="12">
        <v>11122.42</v>
      </c>
      <c r="AB1065" s="2">
        <v>13103114</v>
      </c>
      <c r="AC1065" s="25" t="s">
        <v>165</v>
      </c>
      <c r="AD1065" s="12">
        <v>11237.58</v>
      </c>
      <c r="AE1065" s="25">
        <v>5.7000000000000002E-2</v>
      </c>
    </row>
    <row r="1066" spans="1:31" x14ac:dyDescent="0.3">
      <c r="A1066" t="s">
        <v>1536</v>
      </c>
      <c r="B1066" s="2">
        <v>4851</v>
      </c>
      <c r="C1066" s="25">
        <v>0.5246593121349773</v>
      </c>
      <c r="D1066" s="2"/>
      <c r="E1066" s="2">
        <v>4696</v>
      </c>
      <c r="F1066" s="25">
        <v>0.4802127006851416</v>
      </c>
      <c r="G1066" s="12"/>
      <c r="H1066" s="2">
        <v>4298</v>
      </c>
      <c r="I1066" s="25">
        <v>0.4649502379922108</v>
      </c>
      <c r="J1066" s="12"/>
      <c r="K1066" s="25">
        <v>-0.11399711399711399</v>
      </c>
      <c r="L1066" s="2">
        <v>22738</v>
      </c>
      <c r="M1066" s="25">
        <v>0.5599665074126976</v>
      </c>
      <c r="N1066" s="2">
        <v>350.90909090909003</v>
      </c>
      <c r="O1066" s="2">
        <v>21363</v>
      </c>
      <c r="P1066" s="25">
        <v>0.51410213216537515</v>
      </c>
      <c r="Q1066" s="12">
        <v>433.93939393939399</v>
      </c>
      <c r="R1066" s="2">
        <v>23368</v>
      </c>
      <c r="S1066" s="25">
        <v>0.53591413631776896</v>
      </c>
      <c r="T1066" s="12">
        <v>514.54549999999995</v>
      </c>
      <c r="U1066" s="25">
        <v>2.7706922332658986E-2</v>
      </c>
      <c r="V1066" s="2">
        <v>7112050</v>
      </c>
      <c r="W1066" s="25">
        <v>0.57399999999999995</v>
      </c>
      <c r="X1066" s="2">
        <v>23474</v>
      </c>
      <c r="Y1066" s="2">
        <v>6909176</v>
      </c>
      <c r="Z1066" s="25">
        <v>0.54300000000000004</v>
      </c>
      <c r="AA1066" s="12">
        <v>22243.03</v>
      </c>
      <c r="AB1066" s="2">
        <v>7241318</v>
      </c>
      <c r="AC1066" s="25">
        <v>0.55300000000000005</v>
      </c>
      <c r="AD1066" s="12">
        <v>21643.03</v>
      </c>
      <c r="AE1066" s="25">
        <v>1.7999999999999999E-2</v>
      </c>
    </row>
    <row r="1067" spans="1:31" x14ac:dyDescent="0.3">
      <c r="A1067" t="s">
        <v>1868</v>
      </c>
      <c r="B1067" s="2">
        <v>374</v>
      </c>
      <c r="C1067" s="25">
        <v>4.0449924291585566E-2</v>
      </c>
      <c r="D1067" s="2"/>
      <c r="E1067" s="2">
        <v>403</v>
      </c>
      <c r="F1067" s="25">
        <v>4.1210757746190818E-2</v>
      </c>
      <c r="G1067" s="12"/>
      <c r="H1067" s="2">
        <v>266</v>
      </c>
      <c r="I1067" s="25">
        <v>2.8775421895283426E-2</v>
      </c>
      <c r="J1067" s="12"/>
      <c r="K1067" s="25">
        <v>-0.28877005347593587</v>
      </c>
      <c r="L1067" s="2">
        <v>2689</v>
      </c>
      <c r="M1067" s="25">
        <v>6.6221740629463621E-2</v>
      </c>
      <c r="N1067" s="2">
        <v>200.60606060606</v>
      </c>
      <c r="O1067" s="2">
        <v>2804</v>
      </c>
      <c r="P1067" s="25">
        <v>6.7478461760600669E-2</v>
      </c>
      <c r="Q1067" s="12">
        <v>213.939393939393</v>
      </c>
      <c r="R1067" s="2">
        <v>3364</v>
      </c>
      <c r="S1067" s="25">
        <v>7.7148885423355656E-2</v>
      </c>
      <c r="T1067" s="12">
        <v>259.39395100000002</v>
      </c>
      <c r="U1067" s="25">
        <v>0.251022685013016</v>
      </c>
      <c r="V1067" s="2">
        <v>676145</v>
      </c>
      <c r="W1067" s="25">
        <v>5.5E-2</v>
      </c>
      <c r="X1067" s="2">
        <v>4834</v>
      </c>
      <c r="Y1067" s="2">
        <v>560967</v>
      </c>
      <c r="Z1067" s="25">
        <v>4.3999999999999997E-2</v>
      </c>
      <c r="AA1067" s="12">
        <v>3996.97</v>
      </c>
      <c r="AB1067" s="2">
        <v>576882</v>
      </c>
      <c r="AC1067" s="25">
        <v>4.3999999999999997E-2</v>
      </c>
      <c r="AD1067" s="12">
        <v>4585.45</v>
      </c>
      <c r="AE1067" s="25">
        <v>-0.14699999999999999</v>
      </c>
    </row>
    <row r="1068" spans="1:31" x14ac:dyDescent="0.3">
      <c r="A1068" t="s">
        <v>1869</v>
      </c>
      <c r="B1068" s="2">
        <v>348</v>
      </c>
      <c r="C1068" s="25">
        <v>3.7637897469175861E-2</v>
      </c>
      <c r="D1068" s="2"/>
      <c r="E1068" s="2">
        <v>352</v>
      </c>
      <c r="F1068" s="25">
        <v>3.59955005624297E-2</v>
      </c>
      <c r="G1068" s="12"/>
      <c r="H1068" s="2">
        <v>265</v>
      </c>
      <c r="I1068" s="25">
        <v>2.8667243617481609E-2</v>
      </c>
      <c r="J1068" s="12"/>
      <c r="K1068" s="25">
        <v>-0.2385057471264368</v>
      </c>
      <c r="L1068" s="2">
        <v>2518</v>
      </c>
      <c r="M1068" s="25">
        <v>6.2010540314239276E-2</v>
      </c>
      <c r="N1068" s="2">
        <v>195.15151515151501</v>
      </c>
      <c r="O1068" s="2">
        <v>2611</v>
      </c>
      <c r="P1068" s="25">
        <v>6.2833902873369596E-2</v>
      </c>
      <c r="Q1068" s="12">
        <v>211.51515151515099</v>
      </c>
      <c r="R1068" s="2">
        <v>3212</v>
      </c>
      <c r="S1068" s="25">
        <v>7.3662966700302729E-2</v>
      </c>
      <c r="T1068" s="12">
        <v>259.39395100000002</v>
      </c>
      <c r="U1068" s="25">
        <v>0.27561556791104053</v>
      </c>
      <c r="V1068" s="2">
        <v>630523</v>
      </c>
      <c r="W1068" s="25">
        <v>5.0999999999999997E-2</v>
      </c>
      <c r="X1068" s="2">
        <v>4767</v>
      </c>
      <c r="Y1068" s="2">
        <v>526615</v>
      </c>
      <c r="Z1068" s="25">
        <v>4.1000000000000002E-2</v>
      </c>
      <c r="AA1068" s="12">
        <v>3851.52</v>
      </c>
      <c r="AB1068" s="2">
        <v>541276</v>
      </c>
      <c r="AC1068" s="25">
        <v>4.1000000000000002E-2</v>
      </c>
      <c r="AD1068" s="12">
        <v>4640.6099999999997</v>
      </c>
      <c r="AE1068" s="25">
        <v>-0.14199999999999999</v>
      </c>
    </row>
    <row r="1069" spans="1:31" x14ac:dyDescent="0.3">
      <c r="A1069" t="s">
        <v>1870</v>
      </c>
      <c r="B1069" s="2">
        <v>25</v>
      </c>
      <c r="C1069" s="25">
        <v>2.7038719446247027E-3</v>
      </c>
      <c r="D1069" s="2"/>
      <c r="E1069" s="2">
        <v>51</v>
      </c>
      <c r="F1069" s="25">
        <v>5.215257183761121E-3</v>
      </c>
      <c r="G1069" s="12"/>
      <c r="H1069" s="2">
        <v>1</v>
      </c>
      <c r="I1069" s="25">
        <v>1.0817827780181739E-4</v>
      </c>
      <c r="J1069" s="12"/>
      <c r="K1069" s="25">
        <v>-0.96</v>
      </c>
      <c r="L1069" s="2">
        <v>143</v>
      </c>
      <c r="M1069" s="25">
        <v>3.5216470472343988E-3</v>
      </c>
      <c r="N1069" s="2">
        <v>49.696969696969703</v>
      </c>
      <c r="O1069" s="2">
        <v>132</v>
      </c>
      <c r="P1069" s="25">
        <v>3.1765894980025989E-3</v>
      </c>
      <c r="Q1069" s="12">
        <v>41.212121212121197</v>
      </c>
      <c r="R1069" s="2">
        <v>144</v>
      </c>
      <c r="S1069" s="25">
        <v>3.3024493165764611E-3</v>
      </c>
      <c r="T1069" s="12">
        <v>54.5454559</v>
      </c>
      <c r="U1069" s="25">
        <v>6.993006993006993E-3</v>
      </c>
      <c r="V1069" s="2">
        <v>34733</v>
      </c>
      <c r="W1069" s="25">
        <v>3.0000000000000001E-3</v>
      </c>
      <c r="X1069" s="2">
        <v>759</v>
      </c>
      <c r="Y1069" s="2">
        <v>26024</v>
      </c>
      <c r="Z1069" s="25">
        <v>2E-3</v>
      </c>
      <c r="AA1069" s="12">
        <v>644.85</v>
      </c>
      <c r="AB1069" s="2">
        <v>25719</v>
      </c>
      <c r="AC1069" s="25">
        <v>2E-3</v>
      </c>
      <c r="AD1069" s="12">
        <v>815.15</v>
      </c>
      <c r="AE1069" s="25">
        <v>-0.26</v>
      </c>
    </row>
    <row r="1070" spans="1:31" x14ac:dyDescent="0.3">
      <c r="A1070" t="s">
        <v>1871</v>
      </c>
      <c r="B1070" s="2">
        <v>1</v>
      </c>
      <c r="C1070" s="25">
        <v>1.081548777849881E-4</v>
      </c>
      <c r="D1070" s="2"/>
      <c r="E1070" s="2">
        <v>0</v>
      </c>
      <c r="F1070" s="25">
        <v>0</v>
      </c>
      <c r="G1070" s="12"/>
      <c r="H1070" s="2">
        <v>0</v>
      </c>
      <c r="I1070" s="25">
        <v>0</v>
      </c>
      <c r="J1070" s="12"/>
      <c r="K1070" s="25">
        <v>-1</v>
      </c>
      <c r="L1070" s="2">
        <v>28</v>
      </c>
      <c r="M1070" s="25">
        <v>6.8955326798995225E-4</v>
      </c>
      <c r="N1070" s="2">
        <v>17.5757575757575</v>
      </c>
      <c r="O1070" s="2">
        <v>61</v>
      </c>
      <c r="P1070" s="25">
        <v>1.4679693892284738E-3</v>
      </c>
      <c r="Q1070" s="12">
        <v>43.636363636363598</v>
      </c>
      <c r="R1070" s="2">
        <v>8</v>
      </c>
      <c r="S1070" s="25">
        <v>1.8346940647647004E-4</v>
      </c>
      <c r="T1070" s="12">
        <v>7.8787880000000001</v>
      </c>
      <c r="U1070" s="25">
        <v>-0.7142857142857143</v>
      </c>
      <c r="V1070" s="2">
        <v>10889</v>
      </c>
      <c r="W1070" s="25">
        <v>1E-3</v>
      </c>
      <c r="X1070" s="2">
        <v>339</v>
      </c>
      <c r="Y1070" s="2">
        <v>8328</v>
      </c>
      <c r="Z1070" s="25">
        <v>1E-3</v>
      </c>
      <c r="AA1070" s="12">
        <v>358.18</v>
      </c>
      <c r="AB1070" s="2">
        <v>9887</v>
      </c>
      <c r="AC1070" s="25">
        <v>1E-3</v>
      </c>
      <c r="AD1070" s="12">
        <v>392.73</v>
      </c>
      <c r="AE1070" s="25">
        <v>-9.1999999999999998E-2</v>
      </c>
    </row>
    <row r="1071" spans="1:31" x14ac:dyDescent="0.3">
      <c r="A1071" t="s">
        <v>1872</v>
      </c>
      <c r="B1071" s="2">
        <v>3123</v>
      </c>
      <c r="C1071" s="25">
        <v>0.33776768332251783</v>
      </c>
      <c r="D1071" s="2"/>
      <c r="E1071" s="2">
        <v>2859</v>
      </c>
      <c r="F1071" s="25">
        <v>0.29236118212496165</v>
      </c>
      <c r="G1071" s="12"/>
      <c r="H1071" s="2">
        <v>2617</v>
      </c>
      <c r="I1071" s="25">
        <v>0.28310255300735615</v>
      </c>
      <c r="J1071" s="12"/>
      <c r="K1071" s="25">
        <v>-0.16202369516490556</v>
      </c>
      <c r="L1071" s="2">
        <v>14856</v>
      </c>
      <c r="M1071" s="25">
        <v>0.36585726247352607</v>
      </c>
      <c r="N1071" s="2">
        <v>367.27272727272702</v>
      </c>
      <c r="O1071" s="2">
        <v>12973</v>
      </c>
      <c r="P1071" s="25">
        <v>0.3121961784665736</v>
      </c>
      <c r="Q1071" s="12">
        <v>384.24242424242402</v>
      </c>
      <c r="R1071" s="2">
        <v>13087</v>
      </c>
      <c r="S1071" s="25">
        <v>0.30013301531969544</v>
      </c>
      <c r="T1071" s="12">
        <v>420</v>
      </c>
      <c r="U1071" s="25">
        <v>-0.11907646742057082</v>
      </c>
      <c r="V1071" s="2">
        <v>4671069</v>
      </c>
      <c r="W1071" s="25">
        <v>0.377</v>
      </c>
      <c r="X1071" s="2">
        <v>14495</v>
      </c>
      <c r="Y1071" s="2">
        <v>4342549</v>
      </c>
      <c r="Z1071" s="25">
        <v>0.34100000000000003</v>
      </c>
      <c r="AA1071" s="12">
        <v>14590.91</v>
      </c>
      <c r="AB1071" s="2">
        <v>4323747</v>
      </c>
      <c r="AC1071" s="25">
        <v>0.33</v>
      </c>
      <c r="AD1071" s="12">
        <v>14478.79</v>
      </c>
      <c r="AE1071" s="25">
        <v>-7.3999999999999996E-2</v>
      </c>
    </row>
    <row r="1072" spans="1:31" x14ac:dyDescent="0.3">
      <c r="A1072" t="s">
        <v>1869</v>
      </c>
      <c r="B1072" s="2">
        <v>2861</v>
      </c>
      <c r="C1072" s="25">
        <v>0.30943110534285095</v>
      </c>
      <c r="D1072" s="2"/>
      <c r="E1072" s="2">
        <v>2607</v>
      </c>
      <c r="F1072" s="25">
        <v>0.26659167604049483</v>
      </c>
      <c r="G1072" s="12"/>
      <c r="H1072" s="2">
        <v>2412</v>
      </c>
      <c r="I1072" s="25">
        <v>0.26092600605798355</v>
      </c>
      <c r="J1072" s="12"/>
      <c r="K1072" s="25">
        <v>-0.15693813351974839</v>
      </c>
      <c r="L1072" s="2">
        <v>13824</v>
      </c>
      <c r="M1072" s="25">
        <v>0.34044229916761071</v>
      </c>
      <c r="N1072" s="2">
        <v>367.87878787878702</v>
      </c>
      <c r="O1072" s="2">
        <v>11985</v>
      </c>
      <c r="P1072" s="25">
        <v>0.28841988737546326</v>
      </c>
      <c r="Q1072" s="12">
        <v>372.12121212121201</v>
      </c>
      <c r="R1072" s="2">
        <v>12110</v>
      </c>
      <c r="S1072" s="25">
        <v>0.27772681405375654</v>
      </c>
      <c r="T1072" s="12">
        <v>418.18182400000001</v>
      </c>
      <c r="U1072" s="25">
        <v>-0.12398726851851852</v>
      </c>
      <c r="V1072" s="2">
        <v>4446266</v>
      </c>
      <c r="W1072" s="25">
        <v>0.35899999999999999</v>
      </c>
      <c r="X1072" s="2">
        <v>14168</v>
      </c>
      <c r="Y1072" s="2">
        <v>4126101</v>
      </c>
      <c r="Z1072" s="25">
        <v>0.32400000000000001</v>
      </c>
      <c r="AA1072" s="12">
        <v>13644.24</v>
      </c>
      <c r="AB1072" s="2">
        <v>4092436</v>
      </c>
      <c r="AC1072" s="25">
        <v>0.312</v>
      </c>
      <c r="AD1072" s="12">
        <v>14065.45</v>
      </c>
      <c r="AE1072" s="25">
        <v>-0.08</v>
      </c>
    </row>
    <row r="1073" spans="1:31" x14ac:dyDescent="0.3">
      <c r="A1073" t="s">
        <v>1870</v>
      </c>
      <c r="B1073" s="2">
        <v>203</v>
      </c>
      <c r="C1073" s="25">
        <v>2.1955440190352601E-2</v>
      </c>
      <c r="D1073" s="2"/>
      <c r="E1073" s="2">
        <v>156</v>
      </c>
      <c r="F1073" s="25">
        <v>1.5952551385622252E-2</v>
      </c>
      <c r="G1073" s="12"/>
      <c r="H1073" s="2">
        <v>94</v>
      </c>
      <c r="I1073" s="25">
        <v>1.0168758113370835E-2</v>
      </c>
      <c r="J1073" s="12"/>
      <c r="K1073" s="25">
        <v>-0.53694581280788178</v>
      </c>
      <c r="L1073" s="2">
        <v>658</v>
      </c>
      <c r="M1073" s="25">
        <v>1.6204501797763879E-2</v>
      </c>
      <c r="N1073" s="2">
        <v>109.69696969696901</v>
      </c>
      <c r="O1073" s="2">
        <v>768</v>
      </c>
      <c r="P1073" s="25">
        <v>1.848197526110603E-2</v>
      </c>
      <c r="Q1073" s="12">
        <v>125.454545454545</v>
      </c>
      <c r="R1073" s="2">
        <v>717</v>
      </c>
      <c r="S1073" s="25">
        <v>1.6443445555453629E-2</v>
      </c>
      <c r="T1073" s="12">
        <v>142.42424</v>
      </c>
      <c r="U1073" s="25">
        <v>8.9665653495440728E-2</v>
      </c>
      <c r="V1073" s="2">
        <v>173737</v>
      </c>
      <c r="W1073" s="25">
        <v>1.4E-2</v>
      </c>
      <c r="X1073" s="2">
        <v>1567</v>
      </c>
      <c r="Y1073" s="2">
        <v>163467</v>
      </c>
      <c r="Z1073" s="25">
        <v>1.2999999999999999E-2</v>
      </c>
      <c r="AA1073" s="12">
        <v>1570.3</v>
      </c>
      <c r="AB1073" s="2">
        <v>172344</v>
      </c>
      <c r="AC1073" s="25">
        <v>1.2999999999999999E-2</v>
      </c>
      <c r="AD1073" s="12">
        <v>1890.91</v>
      </c>
      <c r="AE1073" s="25">
        <v>-8.0000000000000002E-3</v>
      </c>
    </row>
    <row r="1074" spans="1:31" x14ac:dyDescent="0.3">
      <c r="A1074" t="s">
        <v>1871</v>
      </c>
      <c r="B1074" s="2">
        <v>59</v>
      </c>
      <c r="C1074" s="25">
        <v>6.3811377893142956E-3</v>
      </c>
      <c r="D1074" s="2"/>
      <c r="E1074" s="2">
        <v>96</v>
      </c>
      <c r="F1074" s="25">
        <v>9.8169546988444625E-3</v>
      </c>
      <c r="G1074" s="12"/>
      <c r="H1074" s="2">
        <v>111</v>
      </c>
      <c r="I1074" s="25">
        <v>1.2007788836001732E-2</v>
      </c>
      <c r="J1074" s="12"/>
      <c r="K1074" s="25">
        <v>0.88135593220338992</v>
      </c>
      <c r="L1074" s="2">
        <v>374</v>
      </c>
      <c r="M1074" s="25">
        <v>9.2104615081515049E-3</v>
      </c>
      <c r="N1074" s="2">
        <v>80.606060606060595</v>
      </c>
      <c r="O1074" s="2">
        <v>220</v>
      </c>
      <c r="P1074" s="25">
        <v>5.2943158300043317E-3</v>
      </c>
      <c r="Q1074" s="12">
        <v>65.454545454545396</v>
      </c>
      <c r="R1074" s="2">
        <v>260</v>
      </c>
      <c r="S1074" s="25">
        <v>5.9627557104852767E-3</v>
      </c>
      <c r="T1074" s="12">
        <v>82.424239999999998</v>
      </c>
      <c r="U1074" s="25">
        <v>-0.30481283422459893</v>
      </c>
      <c r="V1074" s="2">
        <v>51066</v>
      </c>
      <c r="W1074" s="25">
        <v>4.0000000000000001E-3</v>
      </c>
      <c r="X1074" s="2">
        <v>982</v>
      </c>
      <c r="Y1074" s="2">
        <v>52981</v>
      </c>
      <c r="Z1074" s="25">
        <v>4.0000000000000001E-3</v>
      </c>
      <c r="AA1074" s="12">
        <v>972.12</v>
      </c>
      <c r="AB1074" s="2">
        <v>58967</v>
      </c>
      <c r="AC1074" s="25">
        <v>5.0000000000000001E-3</v>
      </c>
      <c r="AD1074" s="12">
        <v>1225.45</v>
      </c>
      <c r="AE1074" s="25">
        <v>0.155</v>
      </c>
    </row>
    <row r="1075" spans="1:31" x14ac:dyDescent="0.3">
      <c r="A1075" t="s">
        <v>1873</v>
      </c>
      <c r="B1075" s="2">
        <v>1354</v>
      </c>
      <c r="C1075" s="25">
        <v>0.14644170452087377</v>
      </c>
      <c r="D1075" s="2"/>
      <c r="E1075" s="2">
        <v>1434</v>
      </c>
      <c r="F1075" s="25">
        <v>0.14664076081398916</v>
      </c>
      <c r="G1075" s="12"/>
      <c r="H1075" s="2">
        <v>1415</v>
      </c>
      <c r="I1075" s="25">
        <v>0.15307226308957161</v>
      </c>
      <c r="J1075" s="12"/>
      <c r="K1075" s="25">
        <v>4.5051698670605544E-2</v>
      </c>
      <c r="L1075" s="2">
        <v>5193</v>
      </c>
      <c r="M1075" s="25">
        <v>0.12788750430970791</v>
      </c>
      <c r="N1075" s="2">
        <v>175.15151515151501</v>
      </c>
      <c r="O1075" s="2">
        <v>5586</v>
      </c>
      <c r="P1075" s="25">
        <v>0.13442749193820089</v>
      </c>
      <c r="Q1075" s="12">
        <v>185.45454545454501</v>
      </c>
      <c r="R1075" s="2">
        <v>6917</v>
      </c>
      <c r="S1075" s="25">
        <v>0.15863223557471792</v>
      </c>
      <c r="T1075" s="12">
        <v>204.24243200000001</v>
      </c>
      <c r="U1075" s="25">
        <v>0.33198536491430775</v>
      </c>
      <c r="V1075" s="2">
        <v>1764836</v>
      </c>
      <c r="W1075" s="25">
        <v>0.14199999999999999</v>
      </c>
      <c r="X1075" s="2">
        <v>6645</v>
      </c>
      <c r="Y1075" s="2">
        <v>2005660</v>
      </c>
      <c r="Z1075" s="25">
        <v>0.158</v>
      </c>
      <c r="AA1075" s="12">
        <v>6088.48</v>
      </c>
      <c r="AB1075" s="2">
        <v>2340689</v>
      </c>
      <c r="AC1075" s="25">
        <v>0.17899999999999999</v>
      </c>
      <c r="AD1075" s="12">
        <v>6058.79</v>
      </c>
      <c r="AE1075" s="25">
        <v>0.32600000000000001</v>
      </c>
    </row>
    <row r="1076" spans="1:31" x14ac:dyDescent="0.3">
      <c r="A1076" t="s">
        <v>1869</v>
      </c>
      <c r="B1076" s="2">
        <v>1337</v>
      </c>
      <c r="C1076" s="25">
        <v>0.14460307159852909</v>
      </c>
      <c r="D1076" s="2"/>
      <c r="E1076" s="2">
        <v>1429</v>
      </c>
      <c r="F1076" s="25">
        <v>0.14612946109009095</v>
      </c>
      <c r="G1076" s="12"/>
      <c r="H1076" s="2">
        <v>1407</v>
      </c>
      <c r="I1076" s="25">
        <v>0.15220683686715708</v>
      </c>
      <c r="J1076" s="12"/>
      <c r="K1076" s="25">
        <v>5.2356020942408321E-2</v>
      </c>
      <c r="L1076" s="2">
        <v>5128</v>
      </c>
      <c r="M1076" s="25">
        <v>0.12628675565187411</v>
      </c>
      <c r="N1076" s="2">
        <v>173.939393939393</v>
      </c>
      <c r="O1076" s="2">
        <v>5511</v>
      </c>
      <c r="P1076" s="25">
        <v>0.13262261154160851</v>
      </c>
      <c r="Q1076" s="12">
        <v>192.72727272727201</v>
      </c>
      <c r="R1076" s="2">
        <v>6848</v>
      </c>
      <c r="S1076" s="25">
        <v>0.15704981194385836</v>
      </c>
      <c r="T1076" s="12">
        <v>206.060608</v>
      </c>
      <c r="U1076" s="25">
        <v>0.33541341653666146</v>
      </c>
      <c r="V1076" s="2">
        <v>1746573</v>
      </c>
      <c r="W1076" s="25">
        <v>0.14099999999999999</v>
      </c>
      <c r="X1076" s="2">
        <v>6618</v>
      </c>
      <c r="Y1076" s="2">
        <v>1979337</v>
      </c>
      <c r="Z1076" s="25">
        <v>0.156</v>
      </c>
      <c r="AA1076" s="12">
        <v>6007.27</v>
      </c>
      <c r="AB1076" s="2">
        <v>2305149</v>
      </c>
      <c r="AC1076" s="25">
        <v>0.17599999999999999</v>
      </c>
      <c r="AD1076" s="12">
        <v>6152.73</v>
      </c>
      <c r="AE1076" s="25">
        <v>0.32</v>
      </c>
    </row>
    <row r="1077" spans="1:31" x14ac:dyDescent="0.3">
      <c r="A1077" t="s">
        <v>1870</v>
      </c>
      <c r="B1077" s="2">
        <v>17</v>
      </c>
      <c r="C1077" s="25">
        <v>1.8386329223447977E-3</v>
      </c>
      <c r="D1077" s="2"/>
      <c r="E1077" s="2">
        <v>3</v>
      </c>
      <c r="F1077" s="25">
        <v>3.0677983433888945E-4</v>
      </c>
      <c r="G1077" s="12"/>
      <c r="H1077" s="2">
        <v>6</v>
      </c>
      <c r="I1077" s="25">
        <v>6.490696668109044E-4</v>
      </c>
      <c r="J1077" s="12"/>
      <c r="K1077" s="25">
        <v>-0.64705882352941169</v>
      </c>
      <c r="L1077" s="2">
        <v>44</v>
      </c>
      <c r="M1077" s="25">
        <v>1.0835837068413534E-3</v>
      </c>
      <c r="N1077" s="2">
        <v>23.030303030302999</v>
      </c>
      <c r="O1077" s="2">
        <v>66</v>
      </c>
      <c r="P1077" s="25">
        <v>1.5882947490012994E-3</v>
      </c>
      <c r="Q1077" s="12">
        <v>33.939393939393902</v>
      </c>
      <c r="R1077" s="2">
        <v>54</v>
      </c>
      <c r="S1077" s="25">
        <v>1.2384184937161728E-3</v>
      </c>
      <c r="T1077" s="12">
        <v>37.5757561</v>
      </c>
      <c r="U1077" s="25">
        <v>0.22727272727272727</v>
      </c>
      <c r="V1077" s="2">
        <v>13787</v>
      </c>
      <c r="W1077" s="25">
        <v>1E-3</v>
      </c>
      <c r="X1077" s="2">
        <v>419</v>
      </c>
      <c r="Y1077" s="2">
        <v>18121</v>
      </c>
      <c r="Z1077" s="25">
        <v>1E-3</v>
      </c>
      <c r="AA1077" s="12">
        <v>492.12</v>
      </c>
      <c r="AB1077" s="2">
        <v>24977</v>
      </c>
      <c r="AC1077" s="25">
        <v>2E-3</v>
      </c>
      <c r="AD1077" s="12">
        <v>723.64</v>
      </c>
      <c r="AE1077" s="25">
        <v>0.81200000000000006</v>
      </c>
    </row>
    <row r="1078" spans="1:31" x14ac:dyDescent="0.3">
      <c r="A1078" t="s">
        <v>1871</v>
      </c>
      <c r="B1078" s="2">
        <v>0</v>
      </c>
      <c r="C1078" s="25">
        <v>0</v>
      </c>
      <c r="D1078" s="2"/>
      <c r="E1078" s="2">
        <v>2</v>
      </c>
      <c r="F1078" s="25">
        <v>2.0451988955925963E-4</v>
      </c>
      <c r="G1078" s="12"/>
      <c r="H1078" s="2">
        <v>2</v>
      </c>
      <c r="I1078" s="25">
        <v>2.1635655560363478E-4</v>
      </c>
      <c r="J1078" s="12"/>
      <c r="K1078" s="25" t="s">
        <v>2472</v>
      </c>
      <c r="L1078" s="2">
        <v>21</v>
      </c>
      <c r="M1078" s="25">
        <v>5.1716495099246422E-4</v>
      </c>
      <c r="N1078" s="2">
        <v>13.9393939393939</v>
      </c>
      <c r="O1078" s="2">
        <v>9</v>
      </c>
      <c r="P1078" s="25">
        <v>2.1658564759108629E-4</v>
      </c>
      <c r="Q1078" s="12">
        <v>7.2727272727272698</v>
      </c>
      <c r="R1078" s="2">
        <v>15</v>
      </c>
      <c r="S1078" s="25">
        <v>3.4400513714338132E-4</v>
      </c>
      <c r="T1078" s="12">
        <v>10.30303</v>
      </c>
      <c r="U1078" s="25">
        <v>-0.2857142857142857</v>
      </c>
      <c r="V1078" s="2">
        <v>4476</v>
      </c>
      <c r="W1078" s="25">
        <v>0</v>
      </c>
      <c r="X1078" s="2">
        <v>233</v>
      </c>
      <c r="Y1078" s="2">
        <v>8202</v>
      </c>
      <c r="Z1078" s="25">
        <v>1E-3</v>
      </c>
      <c r="AA1078" s="12">
        <v>310.91000000000003</v>
      </c>
      <c r="AB1078" s="2">
        <v>10563</v>
      </c>
      <c r="AC1078" s="25">
        <v>1E-3</v>
      </c>
      <c r="AD1078" s="12">
        <v>453.94</v>
      </c>
      <c r="AE1078" s="25">
        <v>1.36</v>
      </c>
    </row>
    <row r="1079" spans="1:31" x14ac:dyDescent="0.3">
      <c r="A1079" t="s">
        <v>1539</v>
      </c>
      <c r="B1079" s="2">
        <v>4395</v>
      </c>
      <c r="C1079" s="25">
        <v>0.4753406878650227</v>
      </c>
      <c r="D1079" s="2"/>
      <c r="E1079" s="2">
        <v>5083</v>
      </c>
      <c r="F1079" s="25">
        <v>0.51978729931485834</v>
      </c>
      <c r="G1079" s="12"/>
      <c r="H1079" s="2">
        <v>4946</v>
      </c>
      <c r="I1079" s="25">
        <v>0.53504976200778886</v>
      </c>
      <c r="J1079" s="12"/>
      <c r="K1079" s="25">
        <v>0.12536973833902154</v>
      </c>
      <c r="L1079" s="2">
        <v>17868</v>
      </c>
      <c r="M1079" s="25">
        <v>0.44003349258730234</v>
      </c>
      <c r="N1079" s="2">
        <v>461.21212121212102</v>
      </c>
      <c r="O1079" s="2">
        <v>20191</v>
      </c>
      <c r="P1079" s="25">
        <v>0.48589786783462485</v>
      </c>
      <c r="Q1079" s="12">
        <v>476.969696969697</v>
      </c>
      <c r="R1079" s="2">
        <v>20236</v>
      </c>
      <c r="S1079" s="25">
        <v>0.46408586368223098</v>
      </c>
      <c r="T1079" s="12">
        <v>543.63635299999999</v>
      </c>
      <c r="U1079" s="25">
        <v>0.13252742332661741</v>
      </c>
      <c r="V1079" s="2">
        <v>5280802</v>
      </c>
      <c r="W1079" s="25">
        <v>0.42599999999999999</v>
      </c>
      <c r="X1079" s="2">
        <v>12172</v>
      </c>
      <c r="Y1079" s="2">
        <v>5808625</v>
      </c>
      <c r="Z1079" s="25">
        <v>0.45700000000000002</v>
      </c>
      <c r="AA1079" s="12">
        <v>12618.79</v>
      </c>
      <c r="AB1079" s="2">
        <v>5861796</v>
      </c>
      <c r="AC1079" s="25">
        <v>0.44700000000000001</v>
      </c>
      <c r="AD1079" s="12">
        <v>12320</v>
      </c>
      <c r="AE1079" s="25">
        <v>0.11</v>
      </c>
    </row>
    <row r="1080" spans="1:31" x14ac:dyDescent="0.3">
      <c r="A1080" t="s">
        <v>1868</v>
      </c>
      <c r="B1080" s="2">
        <v>2081</v>
      </c>
      <c r="C1080" s="25">
        <v>0.22507030067056025</v>
      </c>
      <c r="D1080" s="2"/>
      <c r="E1080" s="2">
        <v>2476</v>
      </c>
      <c r="F1080" s="25">
        <v>0.25319562327436346</v>
      </c>
      <c r="G1080" s="12"/>
      <c r="H1080" s="2">
        <v>1769</v>
      </c>
      <c r="I1080" s="25">
        <v>0.19136737343141497</v>
      </c>
      <c r="J1080" s="12"/>
      <c r="K1080" s="25">
        <v>-0.14992791926958193</v>
      </c>
      <c r="L1080" s="2">
        <v>7538</v>
      </c>
      <c r="M1080" s="25">
        <v>0.18563759050386641</v>
      </c>
      <c r="N1080" s="2">
        <v>364.84848484848402</v>
      </c>
      <c r="O1080" s="2">
        <v>8657</v>
      </c>
      <c r="P1080" s="25">
        <v>0.20833132791067047</v>
      </c>
      <c r="Q1080" s="12">
        <v>312.12121212121201</v>
      </c>
      <c r="R1080" s="2">
        <v>7619</v>
      </c>
      <c r="S1080" s="25">
        <v>0.17473167599302816</v>
      </c>
      <c r="T1080" s="12">
        <v>355.75756799999999</v>
      </c>
      <c r="U1080" s="25">
        <v>1.0745555850358185E-2</v>
      </c>
      <c r="V1080" s="2">
        <v>1885949</v>
      </c>
      <c r="W1080" s="25">
        <v>0.152</v>
      </c>
      <c r="X1080" s="2">
        <v>4476</v>
      </c>
      <c r="Y1080" s="2">
        <v>1869524</v>
      </c>
      <c r="Z1080" s="25">
        <v>0.14699999999999999</v>
      </c>
      <c r="AA1080" s="12">
        <v>4770.3</v>
      </c>
      <c r="AB1080" s="2">
        <v>1805652</v>
      </c>
      <c r="AC1080" s="25">
        <v>0.13800000000000001</v>
      </c>
      <c r="AD1080" s="12">
        <v>5447.88</v>
      </c>
      <c r="AE1080" s="25">
        <v>-4.2999999999999997E-2</v>
      </c>
    </row>
    <row r="1081" spans="1:31" x14ac:dyDescent="0.3">
      <c r="A1081" t="s">
        <v>1869</v>
      </c>
      <c r="B1081" s="2">
        <v>1894</v>
      </c>
      <c r="C1081" s="25">
        <v>0.20484533852476738</v>
      </c>
      <c r="D1081" s="2"/>
      <c r="E1081" s="2">
        <v>2248</v>
      </c>
      <c r="F1081" s="25">
        <v>0.22988035586460784</v>
      </c>
      <c r="G1081" s="12"/>
      <c r="H1081" s="2">
        <v>1635</v>
      </c>
      <c r="I1081" s="25">
        <v>0.17687148420597143</v>
      </c>
      <c r="J1081" s="12"/>
      <c r="K1081" s="25">
        <v>-0.13674762407602958</v>
      </c>
      <c r="L1081" s="2">
        <v>6436</v>
      </c>
      <c r="M1081" s="25">
        <v>0.15849874402797617</v>
      </c>
      <c r="N1081" s="2">
        <v>351.51515151515099</v>
      </c>
      <c r="O1081" s="2">
        <v>7308</v>
      </c>
      <c r="P1081" s="25">
        <v>0.17586754584396208</v>
      </c>
      <c r="Q1081" s="12">
        <v>281.21212121212102</v>
      </c>
      <c r="R1081" s="2">
        <v>6517</v>
      </c>
      <c r="S1081" s="25">
        <v>0.14945876525089441</v>
      </c>
      <c r="T1081" s="12">
        <v>355.75756799999999</v>
      </c>
      <c r="U1081" s="25">
        <v>1.2585456805469235E-2</v>
      </c>
      <c r="V1081" s="2">
        <v>1599759</v>
      </c>
      <c r="W1081" s="25">
        <v>0.129</v>
      </c>
      <c r="X1081" s="2">
        <v>4309</v>
      </c>
      <c r="Y1081" s="2">
        <v>1596851</v>
      </c>
      <c r="Z1081" s="25">
        <v>0.126</v>
      </c>
      <c r="AA1081" s="12">
        <v>4894.55</v>
      </c>
      <c r="AB1081" s="2">
        <v>1548375</v>
      </c>
      <c r="AC1081" s="25">
        <v>0.11799999999999999</v>
      </c>
      <c r="AD1081" s="12">
        <v>4978.18</v>
      </c>
      <c r="AE1081" s="25">
        <v>-3.2000000000000001E-2</v>
      </c>
    </row>
    <row r="1082" spans="1:31" x14ac:dyDescent="0.3">
      <c r="A1082" t="s">
        <v>1870</v>
      </c>
      <c r="B1082" s="2">
        <v>114</v>
      </c>
      <c r="C1082" s="25">
        <v>1.2329656067488644E-2</v>
      </c>
      <c r="D1082" s="2"/>
      <c r="E1082" s="2">
        <v>168</v>
      </c>
      <c r="F1082" s="25">
        <v>1.7179670722977811E-2</v>
      </c>
      <c r="G1082" s="12"/>
      <c r="H1082" s="2">
        <v>42</v>
      </c>
      <c r="I1082" s="25">
        <v>4.5434876676763306E-3</v>
      </c>
      <c r="J1082" s="12"/>
      <c r="K1082" s="25">
        <v>-0.63157894736842102</v>
      </c>
      <c r="L1082" s="2">
        <v>907</v>
      </c>
      <c r="M1082" s="25">
        <v>2.2336600502388809E-2</v>
      </c>
      <c r="N1082" s="2">
        <v>140.60606060606</v>
      </c>
      <c r="O1082" s="2">
        <v>1104</v>
      </c>
      <c r="P1082" s="25">
        <v>2.656783943783992E-2</v>
      </c>
      <c r="Q1082" s="12">
        <v>148.48484848484799</v>
      </c>
      <c r="R1082" s="2">
        <v>715</v>
      </c>
      <c r="S1082" s="25">
        <v>1.6397578203834511E-2</v>
      </c>
      <c r="T1082" s="12">
        <v>122.42424</v>
      </c>
      <c r="U1082" s="25">
        <v>-0.21168687982359427</v>
      </c>
      <c r="V1082" s="2">
        <v>174119</v>
      </c>
      <c r="W1082" s="25">
        <v>1.4E-2</v>
      </c>
      <c r="X1082" s="2">
        <v>1835</v>
      </c>
      <c r="Y1082" s="2">
        <v>166527</v>
      </c>
      <c r="Z1082" s="25">
        <v>1.2999999999999999E-2</v>
      </c>
      <c r="AA1082" s="12">
        <v>1804.24</v>
      </c>
      <c r="AB1082" s="2">
        <v>143929</v>
      </c>
      <c r="AC1082" s="25">
        <v>1.0999999999999999E-2</v>
      </c>
      <c r="AD1082" s="12">
        <v>2147.88</v>
      </c>
      <c r="AE1082" s="25">
        <v>-0.17299999999999999</v>
      </c>
    </row>
    <row r="1083" spans="1:31" x14ac:dyDescent="0.3">
      <c r="A1083" t="s">
        <v>1871</v>
      </c>
      <c r="B1083" s="2">
        <v>73</v>
      </c>
      <c r="C1083" s="25">
        <v>7.8953060783041318E-3</v>
      </c>
      <c r="D1083" s="2"/>
      <c r="E1083" s="2">
        <v>60</v>
      </c>
      <c r="F1083" s="25">
        <v>6.1355966867777893E-3</v>
      </c>
      <c r="G1083" s="12"/>
      <c r="H1083" s="2">
        <v>92</v>
      </c>
      <c r="I1083" s="25">
        <v>9.9524015577672001E-3</v>
      </c>
      <c r="J1083" s="12"/>
      <c r="K1083" s="25">
        <v>0.26027397260273966</v>
      </c>
      <c r="L1083" s="2">
        <v>195</v>
      </c>
      <c r="M1083" s="25">
        <v>4.8022459735014532E-3</v>
      </c>
      <c r="N1083" s="2">
        <v>63.636363636363598</v>
      </c>
      <c r="O1083" s="2">
        <v>245</v>
      </c>
      <c r="P1083" s="25">
        <v>5.8959426288684603E-3</v>
      </c>
      <c r="Q1083" s="12">
        <v>66.6666666666666</v>
      </c>
      <c r="R1083" s="2">
        <v>387</v>
      </c>
      <c r="S1083" s="25">
        <v>8.8753325382992382E-3</v>
      </c>
      <c r="T1083" s="12">
        <v>112.121216</v>
      </c>
      <c r="U1083" s="25">
        <v>0.98461538461538467</v>
      </c>
      <c r="V1083" s="2">
        <v>112071</v>
      </c>
      <c r="W1083" s="25">
        <v>8.9999999999999993E-3</v>
      </c>
      <c r="X1083" s="2">
        <v>1468</v>
      </c>
      <c r="Y1083" s="2">
        <v>106146</v>
      </c>
      <c r="Z1083" s="25">
        <v>8.0000000000000002E-3</v>
      </c>
      <c r="AA1083" s="12">
        <v>1389.09</v>
      </c>
      <c r="AB1083" s="2">
        <v>113348</v>
      </c>
      <c r="AC1083" s="25">
        <v>8.9999999999999993E-3</v>
      </c>
      <c r="AD1083" s="12">
        <v>1353.94</v>
      </c>
      <c r="AE1083" s="25">
        <v>1.0999999999999999E-2</v>
      </c>
    </row>
    <row r="1084" spans="1:31" x14ac:dyDescent="0.3">
      <c r="A1084" t="s">
        <v>1872</v>
      </c>
      <c r="B1084" s="2">
        <v>1922</v>
      </c>
      <c r="C1084" s="25">
        <v>0.20787367510274712</v>
      </c>
      <c r="D1084" s="2"/>
      <c r="E1084" s="2">
        <v>2226</v>
      </c>
      <c r="F1084" s="25">
        <v>0.22763063707945597</v>
      </c>
      <c r="G1084" s="12"/>
      <c r="H1084" s="2">
        <v>2731</v>
      </c>
      <c r="I1084" s="25">
        <v>0.29543487667676332</v>
      </c>
      <c r="J1084" s="12"/>
      <c r="K1084" s="25">
        <v>0.42091571279916762</v>
      </c>
      <c r="L1084" s="2">
        <v>8676</v>
      </c>
      <c r="M1084" s="25">
        <v>0.21366300546717235</v>
      </c>
      <c r="N1084" s="2">
        <v>337.575757575757</v>
      </c>
      <c r="O1084" s="2">
        <v>9719</v>
      </c>
      <c r="P1084" s="25">
        <v>0.23388843432641865</v>
      </c>
      <c r="Q1084" s="12">
        <v>384.84848484848402</v>
      </c>
      <c r="R1084" s="2">
        <v>10359</v>
      </c>
      <c r="S1084" s="25">
        <v>0.23756994771121914</v>
      </c>
      <c r="T1084" s="12">
        <v>436.96969999999999</v>
      </c>
      <c r="U1084" s="25">
        <v>0.19398340248962656</v>
      </c>
      <c r="V1084" s="2">
        <v>2789263</v>
      </c>
      <c r="W1084" s="25">
        <v>0.22500000000000001</v>
      </c>
      <c r="X1084" s="2">
        <v>11781</v>
      </c>
      <c r="Y1084" s="2">
        <v>3201405</v>
      </c>
      <c r="Z1084" s="25">
        <v>0.252</v>
      </c>
      <c r="AA1084" s="12">
        <v>12432.12</v>
      </c>
      <c r="AB1084" s="2">
        <v>3197983</v>
      </c>
      <c r="AC1084" s="25">
        <v>0.24399999999999999</v>
      </c>
      <c r="AD1084" s="12">
        <v>11881.82</v>
      </c>
      <c r="AE1084" s="25">
        <v>0.14699999999999999</v>
      </c>
    </row>
    <row r="1085" spans="1:31" x14ac:dyDescent="0.3">
      <c r="A1085" t="s">
        <v>1869</v>
      </c>
      <c r="B1085" s="2">
        <v>1732</v>
      </c>
      <c r="C1085" s="25">
        <v>0.1873242483235994</v>
      </c>
      <c r="D1085" s="2"/>
      <c r="E1085" s="2">
        <v>2047</v>
      </c>
      <c r="F1085" s="25">
        <v>0.20932610696390225</v>
      </c>
      <c r="G1085" s="12"/>
      <c r="H1085" s="2">
        <v>2378</v>
      </c>
      <c r="I1085" s="25">
        <v>0.25724794461272177</v>
      </c>
      <c r="J1085" s="12"/>
      <c r="K1085" s="25">
        <v>0.37297921478060037</v>
      </c>
      <c r="L1085" s="2">
        <v>7540</v>
      </c>
      <c r="M1085" s="25">
        <v>0.18568684430872284</v>
      </c>
      <c r="N1085" s="2">
        <v>344.24242424242402</v>
      </c>
      <c r="O1085" s="2">
        <v>8524</v>
      </c>
      <c r="P1085" s="25">
        <v>0.20513067334071328</v>
      </c>
      <c r="Q1085" s="12">
        <v>332.12121212121201</v>
      </c>
      <c r="R1085" s="2">
        <v>9062</v>
      </c>
      <c r="S1085" s="25">
        <v>0.20782497018622145</v>
      </c>
      <c r="T1085" s="12">
        <v>424.84848</v>
      </c>
      <c r="U1085" s="25">
        <v>0.20185676392572943</v>
      </c>
      <c r="V1085" s="2">
        <v>2395793</v>
      </c>
      <c r="W1085" s="25">
        <v>0.193</v>
      </c>
      <c r="X1085" s="2">
        <v>10272</v>
      </c>
      <c r="Y1085" s="2">
        <v>2736739</v>
      </c>
      <c r="Z1085" s="25">
        <v>0.215</v>
      </c>
      <c r="AA1085" s="12">
        <v>10969.09</v>
      </c>
      <c r="AB1085" s="2">
        <v>2719289</v>
      </c>
      <c r="AC1085" s="25">
        <v>0.20799999999999999</v>
      </c>
      <c r="AD1085" s="12">
        <v>10510.91</v>
      </c>
      <c r="AE1085" s="25">
        <v>0.13500000000000001</v>
      </c>
    </row>
    <row r="1086" spans="1:31" x14ac:dyDescent="0.3">
      <c r="A1086" t="s">
        <v>1870</v>
      </c>
      <c r="B1086" s="2">
        <v>166</v>
      </c>
      <c r="C1086" s="25">
        <v>1.7953709712308016E-2</v>
      </c>
      <c r="D1086" s="2"/>
      <c r="E1086" s="2">
        <v>143</v>
      </c>
      <c r="F1086" s="25">
        <v>1.4623172103487065E-2</v>
      </c>
      <c r="G1086" s="12"/>
      <c r="H1086" s="2">
        <v>313</v>
      </c>
      <c r="I1086" s="25">
        <v>3.3859800951968846E-2</v>
      </c>
      <c r="J1086" s="12"/>
      <c r="K1086" s="25">
        <v>0.8855421686746987</v>
      </c>
      <c r="L1086" s="2">
        <v>887</v>
      </c>
      <c r="M1086" s="25">
        <v>2.1844062453824559E-2</v>
      </c>
      <c r="N1086" s="2">
        <v>155.15151515151501</v>
      </c>
      <c r="O1086" s="2">
        <v>799</v>
      </c>
      <c r="P1086" s="25">
        <v>1.922799249169755E-2</v>
      </c>
      <c r="Q1086" s="12">
        <v>132.12121212121201</v>
      </c>
      <c r="R1086" s="2">
        <v>1015</v>
      </c>
      <c r="S1086" s="25">
        <v>2.3277680946702139E-2</v>
      </c>
      <c r="T1086" s="12">
        <v>172.72728000000001</v>
      </c>
      <c r="U1086" s="25">
        <v>0.14430665163472378</v>
      </c>
      <c r="V1086" s="2">
        <v>248214</v>
      </c>
      <c r="W1086" s="25">
        <v>0.02</v>
      </c>
      <c r="X1086" s="2">
        <v>2845</v>
      </c>
      <c r="Y1086" s="2">
        <v>298189</v>
      </c>
      <c r="Z1086" s="25">
        <v>2.3E-2</v>
      </c>
      <c r="AA1086" s="12">
        <v>2079.39</v>
      </c>
      <c r="AB1086" s="2">
        <v>298973</v>
      </c>
      <c r="AC1086" s="25">
        <v>2.3E-2</v>
      </c>
      <c r="AD1086" s="12">
        <v>3025.45</v>
      </c>
      <c r="AE1086" s="25">
        <v>0.20399999999999999</v>
      </c>
    </row>
    <row r="1087" spans="1:31" x14ac:dyDescent="0.3">
      <c r="A1087" t="s">
        <v>1871</v>
      </c>
      <c r="B1087" s="2">
        <v>24</v>
      </c>
      <c r="C1087" s="25">
        <v>2.5957170668397143E-3</v>
      </c>
      <c r="D1087" s="2"/>
      <c r="E1087" s="2">
        <v>36</v>
      </c>
      <c r="F1087" s="25">
        <v>3.6813580120666736E-3</v>
      </c>
      <c r="G1087" s="12"/>
      <c r="H1087" s="2">
        <v>40</v>
      </c>
      <c r="I1087" s="25">
        <v>4.3271311120726954E-3</v>
      </c>
      <c r="J1087" s="12"/>
      <c r="K1087" s="25">
        <v>0.66666666666666674</v>
      </c>
      <c r="L1087" s="2">
        <v>249</v>
      </c>
      <c r="M1087" s="25">
        <v>6.1320987046249321E-3</v>
      </c>
      <c r="N1087" s="2">
        <v>73.939393939393895</v>
      </c>
      <c r="O1087" s="2">
        <v>396</v>
      </c>
      <c r="P1087" s="25">
        <v>9.5297684940077974E-3</v>
      </c>
      <c r="Q1087" s="12">
        <v>107.87878787878699</v>
      </c>
      <c r="R1087" s="2">
        <v>282</v>
      </c>
      <c r="S1087" s="25">
        <v>6.4672965782955694E-3</v>
      </c>
      <c r="T1087" s="12">
        <v>89.090909999999994</v>
      </c>
      <c r="U1087" s="25">
        <v>0.13253012048192772</v>
      </c>
      <c r="V1087" s="2">
        <v>145256</v>
      </c>
      <c r="W1087" s="25">
        <v>1.2E-2</v>
      </c>
      <c r="X1087" s="2">
        <v>1561</v>
      </c>
      <c r="Y1087" s="2">
        <v>166477</v>
      </c>
      <c r="Z1087" s="25">
        <v>1.2999999999999999E-2</v>
      </c>
      <c r="AA1087" s="12">
        <v>1709.7</v>
      </c>
      <c r="AB1087" s="2">
        <v>179721</v>
      </c>
      <c r="AC1087" s="25">
        <v>1.4E-2</v>
      </c>
      <c r="AD1087" s="12">
        <v>2128.48</v>
      </c>
      <c r="AE1087" s="25">
        <v>0.23699999999999999</v>
      </c>
    </row>
    <row r="1088" spans="1:31" x14ac:dyDescent="0.3">
      <c r="A1088" t="s">
        <v>1873</v>
      </c>
      <c r="B1088" s="2">
        <v>392</v>
      </c>
      <c r="C1088" s="25">
        <v>4.2396712091715354E-2</v>
      </c>
      <c r="D1088" s="2"/>
      <c r="E1088" s="2">
        <v>381</v>
      </c>
      <c r="F1088" s="25">
        <v>3.896103896103896E-2</v>
      </c>
      <c r="G1088" s="12"/>
      <c r="H1088" s="2">
        <v>446</v>
      </c>
      <c r="I1088" s="25">
        <v>4.824751189961056E-2</v>
      </c>
      <c r="J1088" s="12"/>
      <c r="K1088" s="25">
        <v>0.13775510204081631</v>
      </c>
      <c r="L1088" s="2">
        <v>1654</v>
      </c>
      <c r="M1088" s="25">
        <v>4.0732896616263607E-2</v>
      </c>
      <c r="N1088" s="2">
        <v>140</v>
      </c>
      <c r="O1088" s="2">
        <v>1815</v>
      </c>
      <c r="P1088" s="25">
        <v>4.3678105597535738E-2</v>
      </c>
      <c r="Q1088" s="12">
        <v>151.51515151515099</v>
      </c>
      <c r="R1088" s="2">
        <v>2258</v>
      </c>
      <c r="S1088" s="25">
        <v>5.1784239977983669E-2</v>
      </c>
      <c r="T1088" s="12">
        <v>184.84848</v>
      </c>
      <c r="U1088" s="25">
        <v>0.3651753325272068</v>
      </c>
      <c r="V1088" s="2">
        <v>605590</v>
      </c>
      <c r="W1088" s="25">
        <v>4.9000000000000002E-2</v>
      </c>
      <c r="X1088" s="2">
        <v>3234</v>
      </c>
      <c r="Y1088" s="2">
        <v>737696</v>
      </c>
      <c r="Z1088" s="25">
        <v>5.8000000000000003E-2</v>
      </c>
      <c r="AA1088" s="12">
        <v>2615.7600000000002</v>
      </c>
      <c r="AB1088" s="2">
        <v>858161</v>
      </c>
      <c r="AC1088" s="25">
        <v>6.5000000000000002E-2</v>
      </c>
      <c r="AD1088" s="12">
        <v>4053.94</v>
      </c>
      <c r="AE1088" s="25">
        <v>0.41699999999999998</v>
      </c>
    </row>
    <row r="1089" spans="1:31" x14ac:dyDescent="0.3">
      <c r="A1089" t="s">
        <v>1869</v>
      </c>
      <c r="B1089" s="2">
        <v>386</v>
      </c>
      <c r="C1089" s="25">
        <v>4.1747782825005422E-2</v>
      </c>
      <c r="D1089" s="2"/>
      <c r="E1089" s="2">
        <v>381</v>
      </c>
      <c r="F1089" s="25">
        <v>3.896103896103896E-2</v>
      </c>
      <c r="G1089" s="12"/>
      <c r="H1089" s="2">
        <v>431</v>
      </c>
      <c r="I1089" s="25">
        <v>4.6624837732583295E-2</v>
      </c>
      <c r="J1089" s="12"/>
      <c r="K1089" s="25">
        <v>0.11658031088082899</v>
      </c>
      <c r="L1089" s="2">
        <v>1630</v>
      </c>
      <c r="M1089" s="25">
        <v>4.0141850957986502E-2</v>
      </c>
      <c r="N1089" s="2">
        <v>135.75757575757501</v>
      </c>
      <c r="O1089" s="2">
        <v>1815</v>
      </c>
      <c r="P1089" s="25">
        <v>4.3678105597535738E-2</v>
      </c>
      <c r="Q1089" s="12">
        <v>151.51515151515099</v>
      </c>
      <c r="R1089" s="2">
        <v>2205</v>
      </c>
      <c r="S1089" s="25">
        <v>5.0568755160077056E-2</v>
      </c>
      <c r="T1089" s="12">
        <v>182.42424</v>
      </c>
      <c r="U1089" s="25">
        <v>0.35276073619631904</v>
      </c>
      <c r="V1089" s="2">
        <v>586866</v>
      </c>
      <c r="W1089" s="25">
        <v>4.7E-2</v>
      </c>
      <c r="X1089" s="2">
        <v>3245</v>
      </c>
      <c r="Y1089" s="2">
        <v>710979</v>
      </c>
      <c r="Z1089" s="25">
        <v>5.6000000000000001E-2</v>
      </c>
      <c r="AA1089" s="12">
        <v>2639.39</v>
      </c>
      <c r="AB1089" s="2">
        <v>820851</v>
      </c>
      <c r="AC1089" s="25">
        <v>6.3E-2</v>
      </c>
      <c r="AD1089" s="12">
        <v>3820.61</v>
      </c>
      <c r="AE1089" s="25">
        <v>0.39900000000000002</v>
      </c>
    </row>
    <row r="1090" spans="1:31" x14ac:dyDescent="0.3">
      <c r="A1090" t="s">
        <v>1870</v>
      </c>
      <c r="B1090" s="2">
        <v>6</v>
      </c>
      <c r="C1090" s="25">
        <v>6.4892926670992836E-4</v>
      </c>
      <c r="D1090" s="2"/>
      <c r="E1090" s="2">
        <v>0</v>
      </c>
      <c r="F1090" s="25" t="s">
        <v>2472</v>
      </c>
      <c r="G1090" s="12"/>
      <c r="H1090" s="2">
        <v>9</v>
      </c>
      <c r="I1090" s="25">
        <v>9.736045002163566E-4</v>
      </c>
      <c r="J1090" s="12"/>
      <c r="K1090" s="25">
        <v>0.5</v>
      </c>
      <c r="L1090" s="2">
        <v>24</v>
      </c>
      <c r="M1090" s="25">
        <v>5.9104565827710189E-4</v>
      </c>
      <c r="N1090" s="2">
        <v>13.3333333333333</v>
      </c>
      <c r="O1090" s="2">
        <v>0</v>
      </c>
      <c r="P1090" s="25">
        <v>0</v>
      </c>
      <c r="Q1090" s="12">
        <v>16.969696969696901</v>
      </c>
      <c r="R1090" s="2">
        <v>22</v>
      </c>
      <c r="S1090" s="25">
        <v>5.0454086781029264E-4</v>
      </c>
      <c r="T1090" s="12">
        <v>15.151515</v>
      </c>
      <c r="U1090" s="25">
        <v>-8.3333333333333329E-2</v>
      </c>
      <c r="V1090" s="2">
        <v>8762</v>
      </c>
      <c r="W1090" s="25">
        <v>1E-3</v>
      </c>
      <c r="X1090" s="2">
        <v>382</v>
      </c>
      <c r="Y1090" s="2">
        <v>12231</v>
      </c>
      <c r="Z1090" s="25">
        <v>1E-3</v>
      </c>
      <c r="AA1090" s="12">
        <v>375.15</v>
      </c>
      <c r="AB1090" s="2">
        <v>14811</v>
      </c>
      <c r="AC1090" s="25">
        <v>1E-3</v>
      </c>
      <c r="AD1090" s="12">
        <v>669.7</v>
      </c>
      <c r="AE1090" s="25">
        <v>0.69</v>
      </c>
    </row>
    <row r="1091" spans="1:31" x14ac:dyDescent="0.3">
      <c r="A1091" t="s">
        <v>1871</v>
      </c>
      <c r="B1091" s="2">
        <v>0</v>
      </c>
      <c r="C1091" s="25" t="s">
        <v>2472</v>
      </c>
      <c r="D1091" s="2"/>
      <c r="E1091" s="2">
        <v>0</v>
      </c>
      <c r="F1091" s="25" t="s">
        <v>2472</v>
      </c>
      <c r="G1091" s="12"/>
      <c r="H1091" s="2">
        <v>6</v>
      </c>
      <c r="I1091" s="25">
        <v>6.490696668109044E-4</v>
      </c>
      <c r="J1091" s="12"/>
      <c r="K1091" s="25" t="s">
        <v>2472</v>
      </c>
      <c r="L1091" s="2">
        <v>0</v>
      </c>
      <c r="M1091" s="25">
        <v>0</v>
      </c>
      <c r="N1091" s="2">
        <v>80</v>
      </c>
      <c r="O1091" s="2">
        <v>0</v>
      </c>
      <c r="P1091" s="25">
        <v>0</v>
      </c>
      <c r="Q1091" s="12">
        <v>16.969696969696901</v>
      </c>
      <c r="R1091" s="2">
        <v>31</v>
      </c>
      <c r="S1091" s="25">
        <v>7.109439500963214E-4</v>
      </c>
      <c r="T1091" s="12">
        <v>18.787877999999999</v>
      </c>
      <c r="U1091" s="25"/>
      <c r="V1091" s="2">
        <v>9962</v>
      </c>
      <c r="W1091" s="25">
        <v>1E-3</v>
      </c>
      <c r="X1091" s="2">
        <v>413</v>
      </c>
      <c r="Y1091" s="2">
        <v>14486</v>
      </c>
      <c r="Z1091" s="25">
        <v>1E-3</v>
      </c>
      <c r="AA1091" s="12">
        <v>467.27</v>
      </c>
      <c r="AB1091" s="2">
        <v>22499</v>
      </c>
      <c r="AC1091" s="25">
        <v>2E-3</v>
      </c>
      <c r="AD1091" s="12">
        <v>692.73</v>
      </c>
      <c r="AE1091" s="25">
        <v>1.258</v>
      </c>
    </row>
    <row r="1092" spans="1:31" x14ac:dyDescent="0.3">
      <c r="A1092" s="16"/>
      <c r="B1092" s="16"/>
      <c r="C1092" s="16"/>
      <c r="D1092" s="16"/>
      <c r="E1092" s="16"/>
      <c r="F1092" s="16"/>
      <c r="G1092" s="16"/>
      <c r="H1092" s="16"/>
      <c r="I1092" s="16"/>
      <c r="J1092" s="16"/>
      <c r="K1092" s="16"/>
      <c r="L1092" s="16"/>
      <c r="M1092" s="16"/>
      <c r="N1092" s="16"/>
      <c r="O1092" s="16"/>
      <c r="P1092" s="16"/>
      <c r="Q1092" s="16"/>
      <c r="R1092" s="16"/>
      <c r="S1092" s="16"/>
      <c r="T1092" s="16"/>
      <c r="U1092" s="16"/>
      <c r="V1092" s="16"/>
      <c r="W1092" s="16"/>
      <c r="X1092" s="16"/>
      <c r="Y1092" s="16"/>
      <c r="Z1092" s="16"/>
      <c r="AA1092" s="16"/>
      <c r="AB1092" s="16"/>
      <c r="AC1092" s="16"/>
      <c r="AD1092" s="16"/>
      <c r="AE1092" s="16"/>
    </row>
    <row r="1093" spans="1:31" x14ac:dyDescent="0.3">
      <c r="A1093" s="103" t="s">
        <v>1874</v>
      </c>
      <c r="B1093" s="103"/>
      <c r="C1093" s="103"/>
      <c r="D1093" s="103"/>
      <c r="E1093" s="103"/>
      <c r="F1093" s="103"/>
      <c r="G1093" s="103"/>
      <c r="H1093" s="103"/>
      <c r="I1093" s="103"/>
      <c r="J1093" s="103"/>
      <c r="K1093" s="103"/>
      <c r="L1093" s="103"/>
      <c r="M1093" s="103"/>
      <c r="N1093" s="103"/>
      <c r="O1093" s="103"/>
      <c r="P1093" s="103"/>
      <c r="Q1093" s="103"/>
      <c r="R1093" s="103"/>
      <c r="S1093" s="103"/>
      <c r="T1093" s="103"/>
      <c r="U1093" s="103"/>
      <c r="V1093" s="103"/>
      <c r="W1093" s="103"/>
      <c r="X1093" s="103"/>
      <c r="Y1093" s="103"/>
      <c r="Z1093" s="103"/>
      <c r="AA1093" s="103"/>
      <c r="AB1093" s="103"/>
      <c r="AC1093" s="103"/>
      <c r="AD1093" s="103"/>
      <c r="AE1093" s="103"/>
    </row>
    <row r="1094" spans="1:31" x14ac:dyDescent="0.3">
      <c r="B1094" s="188"/>
      <c r="C1094" s="188"/>
      <c r="D1094" s="188"/>
      <c r="E1094" s="188"/>
      <c r="F1094" s="188"/>
      <c r="G1094" s="188"/>
      <c r="H1094" s="188"/>
      <c r="I1094" s="188"/>
      <c r="J1094" s="188"/>
      <c r="L1094" s="188" t="s">
        <v>1649</v>
      </c>
      <c r="M1094" s="188"/>
      <c r="N1094" s="188" t="s">
        <v>1650</v>
      </c>
      <c r="O1094" s="188" t="s">
        <v>1649</v>
      </c>
      <c r="P1094" s="188"/>
      <c r="Q1094" s="188" t="s">
        <v>1650</v>
      </c>
      <c r="R1094" s="188" t="s">
        <v>1649</v>
      </c>
      <c r="S1094" s="188"/>
      <c r="T1094" s="188" t="s">
        <v>1650</v>
      </c>
      <c r="U1094" t="s">
        <v>165</v>
      </c>
      <c r="V1094" s="188" t="s">
        <v>1649</v>
      </c>
      <c r="W1094" s="188"/>
      <c r="X1094" s="188" t="s">
        <v>1650</v>
      </c>
      <c r="Y1094" s="188" t="s">
        <v>1649</v>
      </c>
      <c r="Z1094" s="188"/>
      <c r="AA1094" s="188" t="s">
        <v>1650</v>
      </c>
      <c r="AB1094" s="188" t="s">
        <v>1649</v>
      </c>
      <c r="AC1094" s="188"/>
      <c r="AD1094" s="188" t="s">
        <v>1650</v>
      </c>
      <c r="AE1094" t="s">
        <v>165</v>
      </c>
    </row>
    <row r="1095" spans="1:31" x14ac:dyDescent="0.3">
      <c r="A1095" t="s">
        <v>167</v>
      </c>
      <c r="B1095" s="2">
        <v>9886</v>
      </c>
      <c r="C1095" s="25" t="s">
        <v>2472</v>
      </c>
      <c r="D1095" s="2"/>
      <c r="E1095" s="2">
        <v>10621</v>
      </c>
      <c r="F1095" s="25" t="s">
        <v>2472</v>
      </c>
      <c r="G1095" s="12"/>
      <c r="H1095" s="2">
        <v>10142</v>
      </c>
      <c r="I1095" s="25" t="s">
        <v>2472</v>
      </c>
      <c r="J1095" s="12"/>
      <c r="K1095" s="25">
        <v>2.5895205340886074E-2</v>
      </c>
      <c r="L1095" s="2">
        <v>43094</v>
      </c>
      <c r="M1095" s="25" t="s">
        <v>165</v>
      </c>
      <c r="N1095" s="2">
        <v>369.69696969696901</v>
      </c>
      <c r="O1095" s="2">
        <v>44628</v>
      </c>
      <c r="P1095" s="25" t="s">
        <v>165</v>
      </c>
      <c r="Q1095" s="12">
        <v>184.24242424242399</v>
      </c>
      <c r="R1095" s="2">
        <v>46267</v>
      </c>
      <c r="S1095" s="25" t="s">
        <v>165</v>
      </c>
      <c r="T1095" s="12">
        <v>175.15152</v>
      </c>
      <c r="U1095" s="25">
        <v>7.3629739638928854E-2</v>
      </c>
      <c r="V1095" s="2">
        <v>13552624</v>
      </c>
      <c r="W1095" s="25" t="s">
        <v>165</v>
      </c>
      <c r="X1095" s="2">
        <v>692</v>
      </c>
      <c r="Y1095" s="2">
        <v>13845790</v>
      </c>
      <c r="Z1095" s="25" t="s">
        <v>165</v>
      </c>
      <c r="AA1095" s="12">
        <v>652.12</v>
      </c>
      <c r="AB1095" s="2">
        <v>14210945</v>
      </c>
      <c r="AC1095" s="25" t="s">
        <v>165</v>
      </c>
      <c r="AD1095" s="12">
        <v>811.52</v>
      </c>
      <c r="AE1095" s="25">
        <v>4.9000000000000002E-2</v>
      </c>
    </row>
    <row r="1096" spans="1:31" x14ac:dyDescent="0.3">
      <c r="A1096" t="s">
        <v>1499</v>
      </c>
      <c r="B1096" s="2">
        <v>7414</v>
      </c>
      <c r="C1096" s="25">
        <v>0.74994942342706861</v>
      </c>
      <c r="D1096" s="2"/>
      <c r="E1096" s="2">
        <v>7549</v>
      </c>
      <c r="F1096" s="25">
        <v>0.71076169852179649</v>
      </c>
      <c r="G1096" s="12"/>
      <c r="H1096" s="2">
        <v>7301</v>
      </c>
      <c r="I1096" s="25">
        <v>0.71987773614671657</v>
      </c>
      <c r="J1096" s="12"/>
      <c r="K1096" s="25">
        <v>-1.5241435122740787E-2</v>
      </c>
      <c r="L1096" s="2">
        <v>31085</v>
      </c>
      <c r="M1096" s="25">
        <v>0.72133011556133109</v>
      </c>
      <c r="N1096" s="2">
        <v>406.06060606060601</v>
      </c>
      <c r="O1096" s="2">
        <v>31500</v>
      </c>
      <c r="P1096" s="25">
        <v>0.70583490185533748</v>
      </c>
      <c r="Q1096" s="12">
        <v>315.15151515151501</v>
      </c>
      <c r="R1096" s="2">
        <v>33531</v>
      </c>
      <c r="S1096" s="25">
        <v>0.7247282080100288</v>
      </c>
      <c r="T1096" s="12">
        <v>417.57574499999998</v>
      </c>
      <c r="U1096" s="25">
        <v>7.8687469840759208E-2</v>
      </c>
      <c r="V1096" s="2">
        <v>7877273</v>
      </c>
      <c r="W1096" s="25">
        <v>0.58099999999999996</v>
      </c>
      <c r="X1096" s="2">
        <v>7526</v>
      </c>
      <c r="Y1096" s="2">
        <v>8044831</v>
      </c>
      <c r="Z1096" s="25">
        <v>0.58099999999999996</v>
      </c>
      <c r="AA1096" s="12">
        <v>5716.36</v>
      </c>
      <c r="AB1096" s="2">
        <v>8206621</v>
      </c>
      <c r="AC1096" s="25">
        <v>0.57699999999999996</v>
      </c>
      <c r="AD1096" s="12">
        <v>8557.58</v>
      </c>
      <c r="AE1096" s="25">
        <v>4.2000000000000003E-2</v>
      </c>
    </row>
    <row r="1097" spans="1:31" x14ac:dyDescent="0.3">
      <c r="A1097" t="s">
        <v>1500</v>
      </c>
      <c r="B1097" s="2">
        <v>991</v>
      </c>
      <c r="C1097" s="25">
        <v>0.1002427675500708</v>
      </c>
      <c r="D1097" s="2"/>
      <c r="E1097" s="2">
        <v>1007</v>
      </c>
      <c r="F1097" s="25">
        <v>9.4812164579606437E-2</v>
      </c>
      <c r="G1097" s="12"/>
      <c r="H1097" s="2">
        <v>1389</v>
      </c>
      <c r="I1097" s="25">
        <v>0.13695523565371723</v>
      </c>
      <c r="J1097" s="12"/>
      <c r="K1097" s="25">
        <v>0.40161453077699294</v>
      </c>
      <c r="L1097" s="2">
        <v>2155</v>
      </c>
      <c r="M1097" s="25">
        <v>5.0006961525966495E-2</v>
      </c>
      <c r="N1097" s="2">
        <v>168.48484848484799</v>
      </c>
      <c r="O1097" s="2">
        <v>1631</v>
      </c>
      <c r="P1097" s="25">
        <v>3.6546562696065252E-2</v>
      </c>
      <c r="Q1097" s="12">
        <v>151.51515151515099</v>
      </c>
      <c r="R1097" s="2">
        <v>2169</v>
      </c>
      <c r="S1097" s="25">
        <v>4.688006570557849E-2</v>
      </c>
      <c r="T1097" s="12">
        <v>196.96969999999999</v>
      </c>
      <c r="U1097" s="25">
        <v>6.4965197215777265E-3</v>
      </c>
      <c r="V1097" s="2">
        <v>957348</v>
      </c>
      <c r="W1097" s="25">
        <v>7.0999999999999994E-2</v>
      </c>
      <c r="X1097" s="2">
        <v>4300</v>
      </c>
      <c r="Y1097" s="2">
        <v>959528</v>
      </c>
      <c r="Z1097" s="25">
        <v>6.9000000000000006E-2</v>
      </c>
      <c r="AA1097" s="12">
        <v>3997.58</v>
      </c>
      <c r="AB1097" s="2">
        <v>1009488</v>
      </c>
      <c r="AC1097" s="25">
        <v>7.0999999999999994E-2</v>
      </c>
      <c r="AD1097" s="12">
        <v>4193.9399999999996</v>
      </c>
      <c r="AE1097" s="25">
        <v>5.3999999999999999E-2</v>
      </c>
    </row>
    <row r="1098" spans="1:31" x14ac:dyDescent="0.3">
      <c r="A1098">
        <v>2</v>
      </c>
      <c r="B1098" s="2">
        <v>333</v>
      </c>
      <c r="C1098" s="25">
        <v>3.3683997572324501E-2</v>
      </c>
      <c r="D1098" s="2"/>
      <c r="E1098" s="2">
        <v>340</v>
      </c>
      <c r="F1098" s="25">
        <v>3.2012051595894923E-2</v>
      </c>
      <c r="G1098" s="12"/>
      <c r="H1098" s="2">
        <v>272</v>
      </c>
      <c r="I1098" s="25">
        <v>2.6819167816998619E-2</v>
      </c>
      <c r="J1098" s="12"/>
      <c r="K1098" s="25">
        <v>-0.18318318318318316</v>
      </c>
      <c r="L1098" s="2">
        <v>1276</v>
      </c>
      <c r="M1098" s="25">
        <v>2.9609690444145357E-2</v>
      </c>
      <c r="N1098" s="2">
        <v>173.333333333333</v>
      </c>
      <c r="O1098" s="2">
        <v>1187</v>
      </c>
      <c r="P1098" s="25">
        <v>2.6597651698485256E-2</v>
      </c>
      <c r="Q1098" s="12">
        <v>170.30303030303</v>
      </c>
      <c r="R1098" s="2">
        <v>1262</v>
      </c>
      <c r="S1098" s="25">
        <v>2.7276460544232391E-2</v>
      </c>
      <c r="T1098" s="12">
        <v>175.75756799999999</v>
      </c>
      <c r="U1098" s="25">
        <v>-1.0971786833855799E-2</v>
      </c>
      <c r="V1098" s="2">
        <v>347146</v>
      </c>
      <c r="W1098" s="25">
        <v>2.5999999999999999E-2</v>
      </c>
      <c r="X1098" s="2">
        <v>3313</v>
      </c>
      <c r="Y1098" s="2">
        <v>347451</v>
      </c>
      <c r="Z1098" s="25">
        <v>2.5000000000000001E-2</v>
      </c>
      <c r="AA1098" s="12">
        <v>3001.21</v>
      </c>
      <c r="AB1098" s="2">
        <v>339846</v>
      </c>
      <c r="AC1098" s="25">
        <v>2.4E-2</v>
      </c>
      <c r="AD1098" s="12">
        <v>2901.82</v>
      </c>
      <c r="AE1098" s="25">
        <v>-2.1000000000000001E-2</v>
      </c>
    </row>
    <row r="1099" spans="1:31" x14ac:dyDescent="0.3">
      <c r="A1099" t="s">
        <v>1502</v>
      </c>
      <c r="B1099" s="2">
        <v>127</v>
      </c>
      <c r="C1099" s="25">
        <v>1.2846449524580214E-2</v>
      </c>
      <c r="D1099" s="2"/>
      <c r="E1099" s="2">
        <v>178</v>
      </c>
      <c r="F1099" s="25">
        <v>1.6759250541380274E-2</v>
      </c>
      <c r="G1099" s="12"/>
      <c r="H1099" s="2">
        <v>143</v>
      </c>
      <c r="I1099" s="25">
        <v>1.4099783080260303E-2</v>
      </c>
      <c r="J1099" s="12"/>
      <c r="K1099" s="25">
        <v>0.12598425196850394</v>
      </c>
      <c r="L1099" s="2">
        <v>2577</v>
      </c>
      <c r="M1099" s="25">
        <v>5.9799508052165037E-2</v>
      </c>
      <c r="N1099" s="2">
        <v>214.54545454545399</v>
      </c>
      <c r="O1099" s="2">
        <v>2995</v>
      </c>
      <c r="P1099" s="25">
        <v>6.7110334319261444E-2</v>
      </c>
      <c r="Q1099" s="12">
        <v>218.78787878787799</v>
      </c>
      <c r="R1099" s="2">
        <v>2636</v>
      </c>
      <c r="S1099" s="25">
        <v>5.6973652927572567E-2</v>
      </c>
      <c r="T1099" s="12">
        <v>230.909088</v>
      </c>
      <c r="U1099" s="25">
        <v>2.2894838960031045E-2</v>
      </c>
      <c r="V1099" s="2">
        <v>758256</v>
      </c>
      <c r="W1099" s="25">
        <v>5.6000000000000001E-2</v>
      </c>
      <c r="X1099" s="2">
        <v>4016</v>
      </c>
      <c r="Y1099" s="2">
        <v>769437</v>
      </c>
      <c r="Z1099" s="25">
        <v>5.6000000000000001E-2</v>
      </c>
      <c r="AA1099" s="12">
        <v>3708.48</v>
      </c>
      <c r="AB1099" s="2">
        <v>773994</v>
      </c>
      <c r="AC1099" s="25">
        <v>5.3999999999999999E-2</v>
      </c>
      <c r="AD1099" s="12">
        <v>3720</v>
      </c>
      <c r="AE1099" s="25">
        <v>2.1000000000000001E-2</v>
      </c>
    </row>
    <row r="1100" spans="1:31" x14ac:dyDescent="0.3">
      <c r="A1100" t="s">
        <v>1503</v>
      </c>
      <c r="B1100" s="2">
        <v>72</v>
      </c>
      <c r="C1100" s="25">
        <v>7.2830265021242161E-3</v>
      </c>
      <c r="D1100" s="2"/>
      <c r="E1100" s="2">
        <v>172</v>
      </c>
      <c r="F1100" s="25">
        <v>1.6194331983805668E-2</v>
      </c>
      <c r="G1100" s="12"/>
      <c r="H1100" s="2">
        <v>65</v>
      </c>
      <c r="I1100" s="25">
        <v>6.408992309209229E-3</v>
      </c>
      <c r="J1100" s="12"/>
      <c r="K1100" s="25">
        <v>-9.722222222222221E-2</v>
      </c>
      <c r="L1100" s="2">
        <v>2155</v>
      </c>
      <c r="M1100" s="25">
        <v>5.0006961525966495E-2</v>
      </c>
      <c r="N1100" s="2">
        <v>261.21212121212102</v>
      </c>
      <c r="O1100" s="2">
        <v>2116</v>
      </c>
      <c r="P1100" s="25">
        <v>4.7414179438917271E-2</v>
      </c>
      <c r="Q1100" s="12">
        <v>229.09090909090901</v>
      </c>
      <c r="R1100" s="2">
        <v>1655</v>
      </c>
      <c r="S1100" s="25">
        <v>3.5770635658244537E-2</v>
      </c>
      <c r="T1100" s="12">
        <v>212.72728000000001</v>
      </c>
      <c r="U1100" s="25">
        <v>-0.23201856148491878</v>
      </c>
      <c r="V1100" s="2">
        <v>831619</v>
      </c>
      <c r="W1100" s="25">
        <v>6.0999999999999999E-2</v>
      </c>
      <c r="X1100" s="2">
        <v>4148</v>
      </c>
      <c r="Y1100" s="2">
        <v>853934</v>
      </c>
      <c r="Z1100" s="25">
        <v>6.2E-2</v>
      </c>
      <c r="AA1100" s="12">
        <v>4315.76</v>
      </c>
      <c r="AB1100" s="2">
        <v>840296</v>
      </c>
      <c r="AC1100" s="25">
        <v>5.8999999999999997E-2</v>
      </c>
      <c r="AD1100" s="12">
        <v>4224.8500000000004</v>
      </c>
      <c r="AE1100" s="25">
        <v>0.01</v>
      </c>
    </row>
    <row r="1101" spans="1:31" x14ac:dyDescent="0.3">
      <c r="A1101" t="s">
        <v>1504</v>
      </c>
      <c r="B1101" s="2">
        <v>48</v>
      </c>
      <c r="C1101" s="25">
        <v>4.8553510014161406E-3</v>
      </c>
      <c r="D1101" s="2"/>
      <c r="E1101" s="2">
        <v>58</v>
      </c>
      <c r="F1101" s="25">
        <v>5.4608793898879545E-3</v>
      </c>
      <c r="G1101" s="12"/>
      <c r="H1101" s="2">
        <v>29</v>
      </c>
      <c r="I1101" s="25">
        <v>2.8593965687241174E-3</v>
      </c>
      <c r="J1101" s="12"/>
      <c r="K1101" s="25">
        <v>-0.39583333333333337</v>
      </c>
      <c r="L1101" s="2">
        <v>727</v>
      </c>
      <c r="M1101" s="25">
        <v>1.6870097925465261E-2</v>
      </c>
      <c r="N1101" s="2">
        <v>124.84848484848401</v>
      </c>
      <c r="O1101" s="2">
        <v>850</v>
      </c>
      <c r="P1101" s="25">
        <v>1.9046338621493231E-2</v>
      </c>
      <c r="Q1101" s="12">
        <v>163.636363636363</v>
      </c>
      <c r="R1101" s="2">
        <v>933</v>
      </c>
      <c r="S1101" s="25">
        <v>2.0165560766853264E-2</v>
      </c>
      <c r="T1101" s="12">
        <v>192.121216</v>
      </c>
      <c r="U1101" s="25">
        <v>0.28335625859697389</v>
      </c>
      <c r="V1101" s="2">
        <v>718891</v>
      </c>
      <c r="W1101" s="25">
        <v>5.2999999999999999E-2</v>
      </c>
      <c r="X1101" s="2">
        <v>3981</v>
      </c>
      <c r="Y1101" s="2">
        <v>733003</v>
      </c>
      <c r="Z1101" s="25">
        <v>5.2999999999999999E-2</v>
      </c>
      <c r="AA1101" s="12">
        <v>3396.97</v>
      </c>
      <c r="AB1101" s="2">
        <v>721132</v>
      </c>
      <c r="AC1101" s="25">
        <v>5.0999999999999997E-2</v>
      </c>
      <c r="AD1101" s="12">
        <v>4201.21</v>
      </c>
      <c r="AE1101" s="25">
        <v>3.0000000000000001E-3</v>
      </c>
    </row>
    <row r="1102" spans="1:31" x14ac:dyDescent="0.3">
      <c r="A1102" t="s">
        <v>1505</v>
      </c>
      <c r="B1102" s="2">
        <v>10</v>
      </c>
      <c r="C1102" s="25">
        <v>1.0115314586283633E-3</v>
      </c>
      <c r="D1102" s="2"/>
      <c r="E1102" s="2">
        <v>60</v>
      </c>
      <c r="F1102" s="25">
        <v>5.6491855757461636E-3</v>
      </c>
      <c r="G1102" s="12"/>
      <c r="H1102" s="2">
        <v>21</v>
      </c>
      <c r="I1102" s="25">
        <v>2.0705975152829816E-3</v>
      </c>
      <c r="J1102" s="12"/>
      <c r="K1102" s="25">
        <v>1.1000000000000001</v>
      </c>
      <c r="L1102" s="2">
        <v>449</v>
      </c>
      <c r="M1102" s="25">
        <v>1.0419083863182809E-2</v>
      </c>
      <c r="N1102" s="2">
        <v>90.909090909090907</v>
      </c>
      <c r="O1102" s="2">
        <v>676</v>
      </c>
      <c r="P1102" s="25">
        <v>1.5147441068387559E-2</v>
      </c>
      <c r="Q1102" s="12">
        <v>112.72727272727199</v>
      </c>
      <c r="R1102" s="2">
        <v>786</v>
      </c>
      <c r="S1102" s="25">
        <v>1.6988350228024293E-2</v>
      </c>
      <c r="T1102" s="12">
        <v>121.818184</v>
      </c>
      <c r="U1102" s="25">
        <v>0.75055679287305122</v>
      </c>
      <c r="V1102" s="2">
        <v>668899</v>
      </c>
      <c r="W1102" s="25">
        <v>4.9000000000000002E-2</v>
      </c>
      <c r="X1102" s="2">
        <v>3035</v>
      </c>
      <c r="Y1102" s="2">
        <v>678962</v>
      </c>
      <c r="Z1102" s="25">
        <v>4.9000000000000002E-2</v>
      </c>
      <c r="AA1102" s="12">
        <v>2748.48</v>
      </c>
      <c r="AB1102" s="2">
        <v>705450</v>
      </c>
      <c r="AC1102" s="25">
        <v>0.05</v>
      </c>
      <c r="AD1102" s="12">
        <v>3537.58</v>
      </c>
      <c r="AE1102" s="25">
        <v>5.5E-2</v>
      </c>
    </row>
    <row r="1103" spans="1:31" x14ac:dyDescent="0.3">
      <c r="A1103" t="s">
        <v>1506</v>
      </c>
      <c r="B1103" s="2">
        <v>0</v>
      </c>
      <c r="C1103" s="25">
        <v>0</v>
      </c>
      <c r="D1103" s="2"/>
      <c r="E1103" s="2">
        <v>26</v>
      </c>
      <c r="F1103" s="25">
        <v>2.4479804161566705E-3</v>
      </c>
      <c r="G1103" s="12"/>
      <c r="H1103" s="2">
        <v>24</v>
      </c>
      <c r="I1103" s="25">
        <v>2.3663971603234074E-3</v>
      </c>
      <c r="J1103" s="12"/>
      <c r="K1103" s="25" t="s">
        <v>2472</v>
      </c>
      <c r="L1103" s="2">
        <v>762</v>
      </c>
      <c r="M1103" s="25">
        <v>1.7682275954889311E-2</v>
      </c>
      <c r="N1103" s="2">
        <v>124.24242424242399</v>
      </c>
      <c r="O1103" s="2">
        <v>1349</v>
      </c>
      <c r="P1103" s="25">
        <v>3.0227659765169848E-2</v>
      </c>
      <c r="Q1103" s="12">
        <v>171.51515151515099</v>
      </c>
      <c r="R1103" s="2">
        <v>1430</v>
      </c>
      <c r="S1103" s="25">
        <v>3.0907558302894073E-2</v>
      </c>
      <c r="T1103" s="12">
        <v>195.75756799999999</v>
      </c>
      <c r="U1103" s="25">
        <v>0.87664041994750652</v>
      </c>
      <c r="V1103" s="2">
        <v>842147</v>
      </c>
      <c r="W1103" s="25">
        <v>6.2E-2</v>
      </c>
      <c r="X1103" s="2">
        <v>3464</v>
      </c>
      <c r="Y1103" s="2">
        <v>923096</v>
      </c>
      <c r="Z1103" s="25">
        <v>6.7000000000000004E-2</v>
      </c>
      <c r="AA1103" s="12">
        <v>3505.45</v>
      </c>
      <c r="AB1103" s="2">
        <v>1083247</v>
      </c>
      <c r="AC1103" s="25">
        <v>7.5999999999999998E-2</v>
      </c>
      <c r="AD1103" s="12">
        <v>4289.7</v>
      </c>
      <c r="AE1103" s="25">
        <v>0.28599999999999998</v>
      </c>
    </row>
    <row r="1104" spans="1:31" x14ac:dyDescent="0.3">
      <c r="A1104" t="s">
        <v>1507</v>
      </c>
      <c r="B1104" s="2">
        <v>882</v>
      </c>
      <c r="C1104" s="25">
        <v>8.9217074651021647E-2</v>
      </c>
      <c r="D1104" s="2"/>
      <c r="E1104" s="2">
        <v>1217</v>
      </c>
      <c r="F1104" s="25">
        <v>0.11458431409471802</v>
      </c>
      <c r="G1104" s="12"/>
      <c r="H1104" s="2">
        <v>870</v>
      </c>
      <c r="I1104" s="25">
        <v>8.5781897061723525E-2</v>
      </c>
      <c r="J1104" s="12"/>
      <c r="K1104" s="25">
        <v>-1.3605442176870763E-2</v>
      </c>
      <c r="L1104" s="2">
        <v>1880</v>
      </c>
      <c r="M1104" s="25">
        <v>4.3625562723348957E-2</v>
      </c>
      <c r="N1104" s="2">
        <v>181.81818181818099</v>
      </c>
      <c r="O1104" s="2">
        <v>2277</v>
      </c>
      <c r="P1104" s="25">
        <v>5.1021780048400106E-2</v>
      </c>
      <c r="Q1104" s="12">
        <v>169.69696969696901</v>
      </c>
      <c r="R1104" s="2">
        <v>1795</v>
      </c>
      <c r="S1104" s="25">
        <v>3.8796550457129271E-2</v>
      </c>
      <c r="T1104" s="12">
        <v>184.84848</v>
      </c>
      <c r="U1104" s="25">
        <v>-4.5212765957446811E-2</v>
      </c>
      <c r="V1104" s="2">
        <v>533975</v>
      </c>
      <c r="W1104" s="25">
        <v>3.9E-2</v>
      </c>
      <c r="X1104" s="2">
        <v>2287</v>
      </c>
      <c r="Y1104" s="2">
        <v>519972</v>
      </c>
      <c r="Z1104" s="25">
        <v>3.7999999999999999E-2</v>
      </c>
      <c r="AA1104" s="12">
        <v>2653.33</v>
      </c>
      <c r="AB1104" s="2">
        <v>515666</v>
      </c>
      <c r="AC1104" s="25">
        <v>3.5999999999999997E-2</v>
      </c>
      <c r="AD1104" s="12">
        <v>3129.7</v>
      </c>
      <c r="AE1104" s="25">
        <v>-3.4000000000000002E-2</v>
      </c>
    </row>
    <row r="1105" spans="1:31" x14ac:dyDescent="0.3">
      <c r="A1105" t="s">
        <v>1508</v>
      </c>
      <c r="B1105" s="2">
        <v>9</v>
      </c>
      <c r="C1105" s="25">
        <v>9.1037831276552701E-4</v>
      </c>
      <c r="D1105" s="2"/>
      <c r="E1105" s="2">
        <v>14</v>
      </c>
      <c r="F1105" s="25">
        <v>1.3181433010074381E-3</v>
      </c>
      <c r="G1105" s="12"/>
      <c r="H1105" s="2">
        <v>28</v>
      </c>
      <c r="I1105" s="25">
        <v>2.7607966870439754E-3</v>
      </c>
      <c r="J1105" s="12"/>
      <c r="K1105" s="25">
        <v>2.1111111111111112</v>
      </c>
      <c r="L1105" s="2">
        <v>28</v>
      </c>
      <c r="M1105" s="25">
        <v>6.4974242353923984E-4</v>
      </c>
      <c r="N1105" s="2">
        <v>10.909090909090899</v>
      </c>
      <c r="O1105" s="2">
        <v>47</v>
      </c>
      <c r="P1105" s="25">
        <v>1.053150488482567E-3</v>
      </c>
      <c r="Q1105" s="12">
        <v>25.4545454545454</v>
      </c>
      <c r="R1105" s="2">
        <v>70</v>
      </c>
      <c r="S1105" s="25">
        <v>1.5129573994423671E-3</v>
      </c>
      <c r="T1105" s="12">
        <v>37.5757561</v>
      </c>
      <c r="U1105" s="25">
        <v>1.5</v>
      </c>
      <c r="V1105" s="2">
        <v>17070</v>
      </c>
      <c r="W1105" s="25">
        <v>1E-3</v>
      </c>
      <c r="X1105" s="2">
        <v>573</v>
      </c>
      <c r="Y1105" s="2">
        <v>15576</v>
      </c>
      <c r="Z1105" s="25">
        <v>1E-3</v>
      </c>
      <c r="AA1105" s="12">
        <v>556.36</v>
      </c>
      <c r="AB1105" s="2">
        <v>15205</v>
      </c>
      <c r="AC1105" s="25">
        <v>1E-3</v>
      </c>
      <c r="AD1105" s="12">
        <v>623.64</v>
      </c>
      <c r="AE1105" s="25">
        <v>-0.109</v>
      </c>
    </row>
    <row r="1106" spans="1:31" x14ac:dyDescent="0.3">
      <c r="A1106" s="16"/>
      <c r="B1106" s="16"/>
      <c r="C1106" s="16"/>
      <c r="D1106" s="16"/>
      <c r="E1106" s="16"/>
      <c r="F1106" s="16"/>
      <c r="G1106" s="16"/>
      <c r="H1106" s="16"/>
      <c r="I1106" s="16"/>
      <c r="J1106" s="16"/>
      <c r="K1106" s="16"/>
      <c r="L1106" s="16"/>
      <c r="M1106" s="16"/>
      <c r="N1106" s="16"/>
      <c r="O1106" s="16"/>
      <c r="P1106" s="16"/>
      <c r="Q1106" s="16"/>
      <c r="R1106" s="16"/>
      <c r="S1106" s="16"/>
      <c r="T1106" s="16"/>
      <c r="U1106" s="16"/>
      <c r="V1106" s="16"/>
      <c r="W1106" s="16"/>
      <c r="X1106" s="16"/>
      <c r="Y1106" s="16"/>
      <c r="Z1106" s="16"/>
      <c r="AA1106" s="16"/>
      <c r="AB1106" s="16"/>
      <c r="AC1106" s="16"/>
      <c r="AD1106" s="16"/>
      <c r="AE1106" s="16"/>
    </row>
    <row r="1107" spans="1:31" x14ac:dyDescent="0.3">
      <c r="A1107" s="103" t="s">
        <v>1875</v>
      </c>
      <c r="B1107" s="103"/>
      <c r="C1107" s="103"/>
      <c r="D1107" s="103"/>
      <c r="E1107" s="103"/>
      <c r="F1107" s="103"/>
      <c r="G1107" s="103"/>
      <c r="H1107" s="103"/>
      <c r="I1107" s="103"/>
      <c r="J1107" s="103"/>
      <c r="K1107" s="103"/>
      <c r="L1107" s="103"/>
      <c r="M1107" s="103"/>
      <c r="N1107" s="103"/>
      <c r="O1107" s="103"/>
      <c r="P1107" s="103"/>
      <c r="Q1107" s="103"/>
      <c r="R1107" s="103"/>
      <c r="S1107" s="103"/>
      <c r="T1107" s="103"/>
      <c r="U1107" s="103"/>
      <c r="V1107" s="103"/>
      <c r="W1107" s="103"/>
      <c r="X1107" s="103"/>
      <c r="Y1107" s="103"/>
      <c r="Z1107" s="103"/>
      <c r="AA1107" s="103"/>
      <c r="AB1107" s="103"/>
      <c r="AC1107" s="103"/>
      <c r="AD1107" s="103"/>
      <c r="AE1107" s="103"/>
    </row>
    <row r="1108" spans="1:31" x14ac:dyDescent="0.3">
      <c r="B1108" s="188"/>
      <c r="C1108" s="188"/>
      <c r="D1108" s="188"/>
      <c r="E1108" s="188"/>
      <c r="F1108" s="188"/>
      <c r="G1108" s="188"/>
      <c r="H1108" s="188"/>
      <c r="I1108" s="188"/>
      <c r="J1108" s="188"/>
      <c r="L1108" s="188" t="s">
        <v>1649</v>
      </c>
      <c r="M1108" s="188"/>
      <c r="N1108" s="188" t="s">
        <v>1650</v>
      </c>
      <c r="O1108" s="188" t="s">
        <v>1649</v>
      </c>
      <c r="P1108" s="188"/>
      <c r="Q1108" s="188" t="s">
        <v>1650</v>
      </c>
      <c r="R1108" s="188" t="s">
        <v>1649</v>
      </c>
      <c r="S1108" s="188"/>
      <c r="T1108" s="188" t="s">
        <v>1650</v>
      </c>
      <c r="U1108" t="s">
        <v>165</v>
      </c>
      <c r="V1108" s="188" t="s">
        <v>1649</v>
      </c>
      <c r="W1108" s="188"/>
      <c r="X1108" s="188" t="s">
        <v>1650</v>
      </c>
      <c r="Y1108" s="188" t="s">
        <v>1649</v>
      </c>
      <c r="Z1108" s="188"/>
      <c r="AA1108" s="188" t="s">
        <v>1650</v>
      </c>
      <c r="AB1108" s="188" t="s">
        <v>1649</v>
      </c>
      <c r="AC1108" s="188"/>
      <c r="AD1108" s="188" t="s">
        <v>1650</v>
      </c>
      <c r="AE1108" t="s">
        <v>165</v>
      </c>
    </row>
    <row r="1109" spans="1:31" x14ac:dyDescent="0.3">
      <c r="A1109" t="s">
        <v>167</v>
      </c>
      <c r="B1109" s="2">
        <v>9246</v>
      </c>
      <c r="C1109" s="25" t="s">
        <v>2472</v>
      </c>
      <c r="D1109" s="2"/>
      <c r="E1109" s="2">
        <v>9779</v>
      </c>
      <c r="F1109" s="25" t="s">
        <v>2472</v>
      </c>
      <c r="G1109" s="12"/>
      <c r="H1109" s="2">
        <v>9244</v>
      </c>
      <c r="I1109" s="25" t="s">
        <v>2472</v>
      </c>
      <c r="J1109" s="12"/>
      <c r="K1109" s="25">
        <v>-2.1630975556996557E-4</v>
      </c>
      <c r="L1109" s="2">
        <v>40606</v>
      </c>
      <c r="M1109" s="25" t="s">
        <v>165</v>
      </c>
      <c r="N1109" s="2">
        <v>450.30303030303003</v>
      </c>
      <c r="O1109" s="2">
        <v>41554</v>
      </c>
      <c r="P1109" s="25" t="s">
        <v>165</v>
      </c>
      <c r="Q1109" s="12">
        <v>340</v>
      </c>
      <c r="R1109" s="2">
        <v>43604</v>
      </c>
      <c r="S1109" s="25" t="s">
        <v>165</v>
      </c>
      <c r="T1109" s="12">
        <v>256.36364700000001</v>
      </c>
      <c r="U1109" s="25">
        <v>7.3831453479781317E-2</v>
      </c>
      <c r="V1109" s="2">
        <v>12392852</v>
      </c>
      <c r="W1109" s="25" t="s">
        <v>165</v>
      </c>
      <c r="X1109" s="2">
        <v>13533</v>
      </c>
      <c r="Y1109" s="2">
        <v>12717801</v>
      </c>
      <c r="Z1109" s="25" t="s">
        <v>165</v>
      </c>
      <c r="AA1109" s="12">
        <v>11122.42</v>
      </c>
      <c r="AB1109" s="2">
        <v>13103114</v>
      </c>
      <c r="AC1109" s="25" t="s">
        <v>165</v>
      </c>
      <c r="AD1109" s="12">
        <v>11237.58</v>
      </c>
      <c r="AE1109" s="25">
        <v>5.7000000000000002E-2</v>
      </c>
    </row>
    <row r="1110" spans="1:31" x14ac:dyDescent="0.3">
      <c r="A1110" t="s">
        <v>1876</v>
      </c>
      <c r="B1110" s="2">
        <v>4851</v>
      </c>
      <c r="C1110" s="25">
        <v>0.5246593121349773</v>
      </c>
      <c r="D1110" s="2"/>
      <c r="E1110" s="2">
        <v>4696</v>
      </c>
      <c r="F1110" s="25">
        <v>0.4802127006851416</v>
      </c>
      <c r="G1110" s="12"/>
      <c r="H1110" s="2">
        <v>4298</v>
      </c>
      <c r="I1110" s="25">
        <v>0.4649502379922108</v>
      </c>
      <c r="J1110" s="12"/>
      <c r="K1110" s="25">
        <v>-0.11399711399711399</v>
      </c>
      <c r="L1110" s="2">
        <v>22738</v>
      </c>
      <c r="M1110" s="25">
        <v>0.5599665074126976</v>
      </c>
      <c r="N1110" s="2">
        <v>350.90909090909003</v>
      </c>
      <c r="O1110" s="2">
        <v>21363</v>
      </c>
      <c r="P1110" s="25">
        <v>0.51410213216537515</v>
      </c>
      <c r="Q1110" s="12">
        <v>433.93939393939399</v>
      </c>
      <c r="R1110" s="2">
        <v>23368</v>
      </c>
      <c r="S1110" s="25">
        <v>0.53591413631776896</v>
      </c>
      <c r="T1110" s="12">
        <v>514.54549999999995</v>
      </c>
      <c r="U1110" s="25">
        <v>2.7706922332658986E-2</v>
      </c>
      <c r="V1110" s="2">
        <v>7112050</v>
      </c>
      <c r="W1110" s="25">
        <v>0.57399999999999995</v>
      </c>
      <c r="X1110" s="2">
        <v>23474</v>
      </c>
      <c r="Y1110" s="2">
        <v>6909176</v>
      </c>
      <c r="Z1110" s="25">
        <v>0.54300000000000004</v>
      </c>
      <c r="AA1110" s="12">
        <v>22243.03</v>
      </c>
      <c r="AB1110" s="2">
        <v>7241318</v>
      </c>
      <c r="AC1110" s="25">
        <v>0.55300000000000005</v>
      </c>
      <c r="AD1110" s="12">
        <v>21643.03</v>
      </c>
      <c r="AE1110" s="25">
        <v>1.7999999999999999E-2</v>
      </c>
    </row>
    <row r="1111" spans="1:31" x14ac:dyDescent="0.3">
      <c r="A1111" t="s">
        <v>1877</v>
      </c>
      <c r="B1111" s="2">
        <v>4491</v>
      </c>
      <c r="C1111" s="25">
        <v>0.48572355613238155</v>
      </c>
      <c r="D1111" s="2"/>
      <c r="E1111" s="2">
        <v>4271</v>
      </c>
      <c r="F1111" s="25">
        <v>0.43675222415379894</v>
      </c>
      <c r="G1111" s="12"/>
      <c r="H1111" s="2">
        <v>3951</v>
      </c>
      <c r="I1111" s="25">
        <v>0.42741237559498052</v>
      </c>
      <c r="J1111" s="12"/>
      <c r="K1111" s="25">
        <v>-0.12024048096192386</v>
      </c>
      <c r="L1111" s="2">
        <v>21273</v>
      </c>
      <c r="M1111" s="25">
        <v>0.52388809535536618</v>
      </c>
      <c r="N1111" s="2">
        <v>343.636363636363</v>
      </c>
      <c r="O1111" s="2">
        <v>20130</v>
      </c>
      <c r="P1111" s="25">
        <v>0.48442989844539636</v>
      </c>
      <c r="Q1111" s="12">
        <v>419.39393939393898</v>
      </c>
      <c r="R1111" s="2">
        <v>22075</v>
      </c>
      <c r="S1111" s="25">
        <v>0.50626089349600956</v>
      </c>
      <c r="T1111" s="12">
        <v>506.06060000000002</v>
      </c>
      <c r="U1111" s="25">
        <v>3.7700371362760304E-2</v>
      </c>
      <c r="V1111" s="2">
        <v>5819302</v>
      </c>
      <c r="W1111" s="25">
        <v>0.47</v>
      </c>
      <c r="X1111" s="2">
        <v>19911</v>
      </c>
      <c r="Y1111" s="2">
        <v>5701979</v>
      </c>
      <c r="Z1111" s="25">
        <v>0.44800000000000001</v>
      </c>
      <c r="AA1111" s="12">
        <v>18683.64</v>
      </c>
      <c r="AB1111" s="2">
        <v>5961346</v>
      </c>
      <c r="AC1111" s="25">
        <v>0.45500000000000002</v>
      </c>
      <c r="AD1111" s="12">
        <v>18481.82</v>
      </c>
      <c r="AE1111" s="25">
        <v>2.4E-2</v>
      </c>
    </row>
    <row r="1112" spans="1:31" x14ac:dyDescent="0.3">
      <c r="A1112" t="s">
        <v>1878</v>
      </c>
      <c r="B1112" s="2">
        <v>78</v>
      </c>
      <c r="C1112" s="25">
        <v>8.4360804672290717E-3</v>
      </c>
      <c r="D1112" s="2"/>
      <c r="E1112" s="2">
        <v>41</v>
      </c>
      <c r="F1112" s="25">
        <v>4.1926577359648227E-3</v>
      </c>
      <c r="G1112" s="12"/>
      <c r="H1112" s="2">
        <v>50</v>
      </c>
      <c r="I1112" s="25">
        <v>5.4089138900908695E-3</v>
      </c>
      <c r="J1112" s="12"/>
      <c r="K1112" s="25">
        <v>-0.35897435897435892</v>
      </c>
      <c r="L1112" s="2">
        <v>509</v>
      </c>
      <c r="M1112" s="25">
        <v>1.2535093335960203E-2</v>
      </c>
      <c r="N1112" s="2">
        <v>101.212121212121</v>
      </c>
      <c r="O1112" s="2">
        <v>97</v>
      </c>
      <c r="P1112" s="25">
        <v>2.3343119795928191E-3</v>
      </c>
      <c r="Q1112" s="12">
        <v>28.484848484848399</v>
      </c>
      <c r="R1112" s="2">
        <v>251</v>
      </c>
      <c r="S1112" s="25">
        <v>5.756352628199248E-3</v>
      </c>
      <c r="T1112" s="12">
        <v>61.212119999999999</v>
      </c>
      <c r="U1112" s="25">
        <v>-0.50687622789783893</v>
      </c>
      <c r="V1112" s="2">
        <v>517368</v>
      </c>
      <c r="W1112" s="25">
        <v>4.2000000000000003E-2</v>
      </c>
      <c r="X1112" s="2">
        <v>3715</v>
      </c>
      <c r="Y1112" s="2">
        <v>481657</v>
      </c>
      <c r="Z1112" s="25">
        <v>3.7999999999999999E-2</v>
      </c>
      <c r="AA1112" s="12">
        <v>3538.18</v>
      </c>
      <c r="AB1112" s="2">
        <v>518190</v>
      </c>
      <c r="AC1112" s="25">
        <v>0.04</v>
      </c>
      <c r="AD1112" s="12">
        <v>3812.73</v>
      </c>
      <c r="AE1112" s="25">
        <v>2E-3</v>
      </c>
    </row>
    <row r="1113" spans="1:31" x14ac:dyDescent="0.3">
      <c r="A1113">
        <v>2</v>
      </c>
      <c r="B1113" s="2">
        <v>0</v>
      </c>
      <c r="C1113" s="25">
        <v>0</v>
      </c>
      <c r="D1113" s="2"/>
      <c r="E1113" s="2">
        <v>5</v>
      </c>
      <c r="F1113" s="25">
        <v>5.112997238981491E-4</v>
      </c>
      <c r="G1113" s="12"/>
      <c r="H1113" s="2">
        <v>12</v>
      </c>
      <c r="I1113" s="25">
        <v>1.2981393336218088E-3</v>
      </c>
      <c r="J1113" s="12"/>
      <c r="K1113" s="25" t="s">
        <v>2472</v>
      </c>
      <c r="L1113" s="2">
        <v>11</v>
      </c>
      <c r="M1113" s="25">
        <v>2.7089592671033835E-4</v>
      </c>
      <c r="N1113" s="2">
        <v>11.5151515151515</v>
      </c>
      <c r="O1113" s="2">
        <v>24</v>
      </c>
      <c r="P1113" s="25">
        <v>5.7756172690956345E-4</v>
      </c>
      <c r="Q1113" s="12">
        <v>17.5757575757575</v>
      </c>
      <c r="R1113" s="2">
        <v>70</v>
      </c>
      <c r="S1113" s="25">
        <v>1.605357306669113E-3</v>
      </c>
      <c r="T1113" s="12">
        <v>40</v>
      </c>
      <c r="U1113" s="25">
        <v>5.3636363636363633</v>
      </c>
      <c r="V1113" s="2">
        <v>51765</v>
      </c>
      <c r="W1113" s="25">
        <v>4.0000000000000001E-3</v>
      </c>
      <c r="X1113" s="2">
        <v>862</v>
      </c>
      <c r="Y1113" s="2">
        <v>48149</v>
      </c>
      <c r="Z1113" s="25">
        <v>4.0000000000000001E-3</v>
      </c>
      <c r="AA1113" s="12">
        <v>876.97</v>
      </c>
      <c r="AB1113" s="2">
        <v>52801</v>
      </c>
      <c r="AC1113" s="25">
        <v>4.0000000000000001E-3</v>
      </c>
      <c r="AD1113" s="12">
        <v>946.06</v>
      </c>
      <c r="AE1113" s="25">
        <v>0.02</v>
      </c>
    </row>
    <row r="1114" spans="1:31" x14ac:dyDescent="0.3">
      <c r="A1114" t="s">
        <v>1879</v>
      </c>
      <c r="B1114" s="2">
        <v>3</v>
      </c>
      <c r="C1114" s="25">
        <v>3.2446463335496429E-4</v>
      </c>
      <c r="D1114" s="2"/>
      <c r="E1114" s="2">
        <v>6</v>
      </c>
      <c r="F1114" s="25">
        <v>6.135596686777789E-4</v>
      </c>
      <c r="G1114" s="12"/>
      <c r="H1114" s="2">
        <v>5</v>
      </c>
      <c r="I1114" s="25">
        <v>5.4089138900908693E-4</v>
      </c>
      <c r="J1114" s="12"/>
      <c r="K1114" s="25">
        <v>0.66666666666666674</v>
      </c>
      <c r="L1114" s="2">
        <v>41</v>
      </c>
      <c r="M1114" s="25">
        <v>1.0097029995567157E-3</v>
      </c>
      <c r="N1114" s="2">
        <v>23.030303030302999</v>
      </c>
      <c r="O1114" s="2">
        <v>112</v>
      </c>
      <c r="P1114" s="25">
        <v>2.6952880589112961E-3</v>
      </c>
      <c r="Q1114" s="12">
        <v>53.939393939393902</v>
      </c>
      <c r="R1114" s="2">
        <v>13</v>
      </c>
      <c r="S1114" s="25">
        <v>2.9813778552426382E-4</v>
      </c>
      <c r="T1114" s="12">
        <v>10.909091</v>
      </c>
      <c r="U1114" s="25">
        <v>-0.68292682926829273</v>
      </c>
      <c r="V1114" s="2">
        <v>82838</v>
      </c>
      <c r="W1114" s="25">
        <v>7.0000000000000001E-3</v>
      </c>
      <c r="X1114" s="2">
        <v>1015</v>
      </c>
      <c r="Y1114" s="2">
        <v>78204</v>
      </c>
      <c r="Z1114" s="25">
        <v>6.0000000000000001E-3</v>
      </c>
      <c r="AA1114" s="12">
        <v>1330.91</v>
      </c>
      <c r="AB1114" s="2">
        <v>83685</v>
      </c>
      <c r="AC1114" s="25">
        <v>6.0000000000000001E-3</v>
      </c>
      <c r="AD1114" s="12">
        <v>1305.45</v>
      </c>
      <c r="AE1114" s="25">
        <v>0.01</v>
      </c>
    </row>
    <row r="1115" spans="1:31" x14ac:dyDescent="0.3">
      <c r="A1115" t="s">
        <v>1880</v>
      </c>
      <c r="B1115" s="2">
        <v>0</v>
      </c>
      <c r="C1115" s="25" t="s">
        <v>2472</v>
      </c>
      <c r="D1115" s="2"/>
      <c r="E1115" s="2">
        <v>0</v>
      </c>
      <c r="F1115" s="25">
        <v>0</v>
      </c>
      <c r="G1115" s="12"/>
      <c r="H1115" s="2">
        <v>0</v>
      </c>
      <c r="I1115" s="25" t="s">
        <v>2472</v>
      </c>
      <c r="J1115" s="12"/>
      <c r="K1115" s="25" t="s">
        <v>2472</v>
      </c>
      <c r="L1115" s="2">
        <v>0</v>
      </c>
      <c r="M1115" s="25">
        <v>0</v>
      </c>
      <c r="N1115" s="2">
        <v>80</v>
      </c>
      <c r="O1115" s="2">
        <v>25</v>
      </c>
      <c r="P1115" s="25">
        <v>6.0162679886412856E-4</v>
      </c>
      <c r="Q1115" s="12">
        <v>18.181818181818102</v>
      </c>
      <c r="R1115" s="2">
        <v>0</v>
      </c>
      <c r="S1115" s="25">
        <v>0</v>
      </c>
      <c r="T1115" s="12">
        <v>18.787877999999999</v>
      </c>
      <c r="U1115" s="25"/>
      <c r="V1115" s="2">
        <v>81354</v>
      </c>
      <c r="W1115" s="25">
        <v>7.0000000000000001E-3</v>
      </c>
      <c r="X1115" s="2">
        <v>890</v>
      </c>
      <c r="Y1115" s="2">
        <v>78086</v>
      </c>
      <c r="Z1115" s="25">
        <v>6.0000000000000001E-3</v>
      </c>
      <c r="AA1115" s="12">
        <v>1084.8499999999999</v>
      </c>
      <c r="AB1115" s="2">
        <v>78987</v>
      </c>
      <c r="AC1115" s="25">
        <v>6.0000000000000001E-3</v>
      </c>
      <c r="AD1115" s="12">
        <v>1149.0899999999999</v>
      </c>
      <c r="AE1115" s="25">
        <v>-2.9000000000000001E-2</v>
      </c>
    </row>
    <row r="1116" spans="1:31" x14ac:dyDescent="0.3">
      <c r="A1116" t="s">
        <v>1881</v>
      </c>
      <c r="B1116" s="2">
        <v>0</v>
      </c>
      <c r="C1116" s="25">
        <v>0</v>
      </c>
      <c r="D1116" s="2"/>
      <c r="E1116" s="2">
        <v>0</v>
      </c>
      <c r="F1116" s="25">
        <v>0</v>
      </c>
      <c r="G1116" s="12"/>
      <c r="H1116" s="2">
        <v>0</v>
      </c>
      <c r="I1116" s="25">
        <v>0</v>
      </c>
      <c r="J1116" s="12"/>
      <c r="K1116" s="25" t="s">
        <v>2472</v>
      </c>
      <c r="L1116" s="2">
        <v>16</v>
      </c>
      <c r="M1116" s="25">
        <v>3.9403043885140126E-4</v>
      </c>
      <c r="N1116" s="2">
        <v>15.151515151515101</v>
      </c>
      <c r="O1116" s="2">
        <v>18</v>
      </c>
      <c r="P1116" s="25">
        <v>4.3317129518217259E-4</v>
      </c>
      <c r="Q1116" s="12">
        <v>16.363636363636299</v>
      </c>
      <c r="R1116" s="2">
        <v>11</v>
      </c>
      <c r="S1116" s="25">
        <v>2.5227043390514632E-4</v>
      </c>
      <c r="T1116" s="12">
        <v>21.818182</v>
      </c>
      <c r="U1116" s="25">
        <v>-0.3125</v>
      </c>
      <c r="V1116" s="2">
        <v>55491</v>
      </c>
      <c r="W1116" s="25">
        <v>4.0000000000000001E-3</v>
      </c>
      <c r="X1116" s="2">
        <v>777</v>
      </c>
      <c r="Y1116" s="2">
        <v>51716</v>
      </c>
      <c r="Z1116" s="25">
        <v>4.0000000000000001E-3</v>
      </c>
      <c r="AA1116" s="12">
        <v>1007.88</v>
      </c>
      <c r="AB1116" s="2">
        <v>55208</v>
      </c>
      <c r="AC1116" s="25">
        <v>4.0000000000000001E-3</v>
      </c>
      <c r="AD1116" s="12">
        <v>1058.79</v>
      </c>
      <c r="AE1116" s="25">
        <v>-5.0000000000000001E-3</v>
      </c>
    </row>
    <row r="1117" spans="1:31" x14ac:dyDescent="0.3">
      <c r="A1117" t="s">
        <v>1882</v>
      </c>
      <c r="B1117" s="2">
        <v>0</v>
      </c>
      <c r="C1117" s="25">
        <v>0</v>
      </c>
      <c r="D1117" s="2"/>
      <c r="E1117" s="2">
        <v>0</v>
      </c>
      <c r="F1117" s="25" t="s">
        <v>2472</v>
      </c>
      <c r="G1117" s="12"/>
      <c r="H1117" s="2">
        <v>0</v>
      </c>
      <c r="I1117" s="25" t="s">
        <v>2472</v>
      </c>
      <c r="J1117" s="12"/>
      <c r="K1117" s="25" t="s">
        <v>2472</v>
      </c>
      <c r="L1117" s="2">
        <v>17</v>
      </c>
      <c r="M1117" s="25">
        <v>4.1865734127961385E-4</v>
      </c>
      <c r="N1117" s="2">
        <v>11.5151515151515</v>
      </c>
      <c r="O1117" s="2">
        <v>0</v>
      </c>
      <c r="P1117" s="25">
        <v>0</v>
      </c>
      <c r="Q1117" s="12">
        <v>16.969696969696901</v>
      </c>
      <c r="R1117" s="2">
        <v>0</v>
      </c>
      <c r="S1117" s="25">
        <v>0</v>
      </c>
      <c r="T1117" s="12">
        <v>18.787877999999999</v>
      </c>
      <c r="U1117" s="25">
        <v>-1</v>
      </c>
      <c r="V1117" s="2">
        <v>57847</v>
      </c>
      <c r="W1117" s="25">
        <v>5.0000000000000001E-3</v>
      </c>
      <c r="X1117" s="2">
        <v>833</v>
      </c>
      <c r="Y1117" s="2">
        <v>57478</v>
      </c>
      <c r="Z1117" s="25">
        <v>5.0000000000000001E-3</v>
      </c>
      <c r="AA1117" s="12">
        <v>841.21</v>
      </c>
      <c r="AB1117" s="2">
        <v>61083</v>
      </c>
      <c r="AC1117" s="25">
        <v>5.0000000000000001E-3</v>
      </c>
      <c r="AD1117" s="12">
        <v>1173.33</v>
      </c>
      <c r="AE1117" s="25">
        <v>5.6000000000000001E-2</v>
      </c>
    </row>
    <row r="1118" spans="1:31" x14ac:dyDescent="0.3">
      <c r="A1118" t="s">
        <v>1883</v>
      </c>
      <c r="B1118" s="2">
        <v>0</v>
      </c>
      <c r="C1118" s="25">
        <v>0</v>
      </c>
      <c r="D1118" s="2"/>
      <c r="E1118" s="2">
        <v>0</v>
      </c>
      <c r="F1118" s="25" t="s">
        <v>2472</v>
      </c>
      <c r="G1118" s="12"/>
      <c r="H1118" s="2">
        <v>0</v>
      </c>
      <c r="I1118" s="25">
        <v>0</v>
      </c>
      <c r="J1118" s="12"/>
      <c r="K1118" s="25" t="s">
        <v>2472</v>
      </c>
      <c r="L1118" s="2">
        <v>6</v>
      </c>
      <c r="M1118" s="25">
        <v>1.4776141456927547E-4</v>
      </c>
      <c r="N1118" s="2">
        <v>6.6666666666666599</v>
      </c>
      <c r="O1118" s="2">
        <v>0</v>
      </c>
      <c r="P1118" s="25">
        <v>0</v>
      </c>
      <c r="Q1118" s="12">
        <v>16.969696969696901</v>
      </c>
      <c r="R1118" s="2">
        <v>28</v>
      </c>
      <c r="S1118" s="25">
        <v>6.4214292266764515E-4</v>
      </c>
      <c r="T1118" s="12">
        <v>21.212122000000001</v>
      </c>
      <c r="U1118" s="25">
        <v>3.6666666666666665</v>
      </c>
      <c r="V1118" s="2">
        <v>83278</v>
      </c>
      <c r="W1118" s="25">
        <v>7.0000000000000001E-3</v>
      </c>
      <c r="X1118" s="2">
        <v>1124</v>
      </c>
      <c r="Y1118" s="2">
        <v>83450</v>
      </c>
      <c r="Z1118" s="25">
        <v>7.0000000000000001E-3</v>
      </c>
      <c r="AA1118" s="12">
        <v>1150.3</v>
      </c>
      <c r="AB1118" s="2">
        <v>94790</v>
      </c>
      <c r="AC1118" s="25">
        <v>7.0000000000000001E-3</v>
      </c>
      <c r="AD1118" s="12">
        <v>1522.42</v>
      </c>
      <c r="AE1118" s="25">
        <v>0.13800000000000001</v>
      </c>
    </row>
    <row r="1119" spans="1:31" x14ac:dyDescent="0.3">
      <c r="A1119" t="s">
        <v>1884</v>
      </c>
      <c r="B1119" s="2">
        <v>273</v>
      </c>
      <c r="C1119" s="25">
        <v>2.9526281635301764E-2</v>
      </c>
      <c r="D1119" s="2"/>
      <c r="E1119" s="2">
        <v>359</v>
      </c>
      <c r="F1119" s="25">
        <v>3.6711320175887102E-2</v>
      </c>
      <c r="G1119" s="12"/>
      <c r="H1119" s="2">
        <v>267</v>
      </c>
      <c r="I1119" s="25">
        <v>2.8883600173085243E-2</v>
      </c>
      <c r="J1119" s="12"/>
      <c r="K1119" s="25">
        <v>-2.1978021978022011E-2</v>
      </c>
      <c r="L1119" s="2">
        <v>850</v>
      </c>
      <c r="M1119" s="25">
        <v>2.0932867063980693E-2</v>
      </c>
      <c r="N1119" s="2">
        <v>104.24242424242399</v>
      </c>
      <c r="O1119" s="2">
        <v>919</v>
      </c>
      <c r="P1119" s="25">
        <v>2.2115801126245366E-2</v>
      </c>
      <c r="Q1119" s="12">
        <v>116.363636363636</v>
      </c>
      <c r="R1119" s="2">
        <v>907</v>
      </c>
      <c r="S1119" s="25">
        <v>2.0800843959269791E-2</v>
      </c>
      <c r="T1119" s="12">
        <v>130.30302399999999</v>
      </c>
      <c r="U1119" s="25">
        <v>6.7058823529411768E-2</v>
      </c>
      <c r="V1119" s="2">
        <v>351863</v>
      </c>
      <c r="W1119" s="25">
        <v>2.8000000000000001E-2</v>
      </c>
      <c r="X1119" s="2">
        <v>1722</v>
      </c>
      <c r="Y1119" s="2">
        <v>319772</v>
      </c>
      <c r="Z1119" s="25">
        <v>2.5000000000000001E-2</v>
      </c>
      <c r="AA1119" s="12">
        <v>2021.21</v>
      </c>
      <c r="AB1119" s="2">
        <v>327588</v>
      </c>
      <c r="AC1119" s="25">
        <v>2.5000000000000001E-2</v>
      </c>
      <c r="AD1119" s="12">
        <v>2774.55</v>
      </c>
      <c r="AE1119" s="25">
        <v>-6.9000000000000006E-2</v>
      </c>
    </row>
    <row r="1120" spans="1:31" x14ac:dyDescent="0.3">
      <c r="A1120" t="s">
        <v>1885</v>
      </c>
      <c r="B1120" s="2">
        <v>6</v>
      </c>
      <c r="C1120" s="25">
        <v>6.4892926670992836E-4</v>
      </c>
      <c r="D1120" s="2"/>
      <c r="E1120" s="2">
        <v>14</v>
      </c>
      <c r="F1120" s="25">
        <v>1.4316392269148174E-3</v>
      </c>
      <c r="G1120" s="12"/>
      <c r="H1120" s="2">
        <v>13</v>
      </c>
      <c r="I1120" s="25" t="s">
        <v>2472</v>
      </c>
      <c r="J1120" s="12"/>
      <c r="K1120" s="25">
        <v>1.1666666666666665</v>
      </c>
      <c r="L1120" s="2">
        <v>15</v>
      </c>
      <c r="M1120" s="25">
        <v>3.6940353642318866E-4</v>
      </c>
      <c r="N1120" s="2">
        <v>9.6969696969696901</v>
      </c>
      <c r="O1120" s="2">
        <v>38</v>
      </c>
      <c r="P1120" s="25">
        <v>9.1447273427347551E-4</v>
      </c>
      <c r="Q1120" s="12">
        <v>23.030303030302999</v>
      </c>
      <c r="R1120" s="2">
        <v>13</v>
      </c>
      <c r="S1120" s="25">
        <v>2.9813778552426382E-4</v>
      </c>
      <c r="T1120" s="12">
        <v>9.6969700000000003</v>
      </c>
      <c r="U1120" s="25">
        <v>-0.13333333333333333</v>
      </c>
      <c r="V1120" s="2">
        <v>10944</v>
      </c>
      <c r="W1120" s="25">
        <v>1E-3</v>
      </c>
      <c r="X1120" s="2">
        <v>414</v>
      </c>
      <c r="Y1120" s="2">
        <v>8685</v>
      </c>
      <c r="Z1120" s="25">
        <v>1E-3</v>
      </c>
      <c r="AA1120" s="12">
        <v>370.3</v>
      </c>
      <c r="AB1120" s="2">
        <v>7640</v>
      </c>
      <c r="AC1120" s="25">
        <v>1E-3</v>
      </c>
      <c r="AD1120" s="12">
        <v>412.73</v>
      </c>
      <c r="AE1120" s="25">
        <v>-0.30199999999999999</v>
      </c>
    </row>
    <row r="1121" spans="1:31" x14ac:dyDescent="0.3">
      <c r="A1121" t="s">
        <v>1886</v>
      </c>
      <c r="B1121" s="2">
        <v>4395</v>
      </c>
      <c r="C1121" s="25">
        <v>0.4753406878650227</v>
      </c>
      <c r="D1121" s="2"/>
      <c r="E1121" s="2">
        <v>5083</v>
      </c>
      <c r="F1121" s="25">
        <v>0.51978729931485834</v>
      </c>
      <c r="G1121" s="12"/>
      <c r="H1121" s="2">
        <v>4946</v>
      </c>
      <c r="I1121" s="25">
        <v>0.53504976200778886</v>
      </c>
      <c r="J1121" s="12"/>
      <c r="K1121" s="25">
        <v>0.12536973833902154</v>
      </c>
      <c r="L1121" s="2">
        <v>17868</v>
      </c>
      <c r="M1121" s="25">
        <v>0.44003349258730234</v>
      </c>
      <c r="N1121" s="2">
        <v>461.21212121212102</v>
      </c>
      <c r="O1121" s="2">
        <v>20191</v>
      </c>
      <c r="P1121" s="25">
        <v>0.48589786783462485</v>
      </c>
      <c r="Q1121" s="12">
        <v>476.969696969697</v>
      </c>
      <c r="R1121" s="2">
        <v>20236</v>
      </c>
      <c r="S1121" s="25">
        <v>0.46408586368223098</v>
      </c>
      <c r="T1121" s="12">
        <v>543.63635299999999</v>
      </c>
      <c r="U1121" s="25">
        <v>0.13252742332661741</v>
      </c>
      <c r="V1121" s="2">
        <v>5280802</v>
      </c>
      <c r="W1121" s="25">
        <v>0.42599999999999999</v>
      </c>
      <c r="X1121" s="2">
        <v>12172</v>
      </c>
      <c r="Y1121" s="2">
        <v>5808625</v>
      </c>
      <c r="Z1121" s="25">
        <v>0.45700000000000002</v>
      </c>
      <c r="AA1121" s="12">
        <v>12618.79</v>
      </c>
      <c r="AB1121" s="2">
        <v>5861796</v>
      </c>
      <c r="AC1121" s="25">
        <v>0.44700000000000001</v>
      </c>
      <c r="AD1121" s="12">
        <v>12320</v>
      </c>
      <c r="AE1121" s="25">
        <v>0.11</v>
      </c>
    </row>
    <row r="1122" spans="1:31" x14ac:dyDescent="0.3">
      <c r="A1122" t="s">
        <v>1877</v>
      </c>
      <c r="B1122" s="2">
        <v>2420</v>
      </c>
      <c r="C1122" s="25">
        <v>0.26173480423967121</v>
      </c>
      <c r="D1122" s="2"/>
      <c r="E1122" s="2">
        <v>2745</v>
      </c>
      <c r="F1122" s="25">
        <v>0.28070354842008383</v>
      </c>
      <c r="G1122" s="12"/>
      <c r="H1122" s="2">
        <v>2853</v>
      </c>
      <c r="I1122" s="25">
        <v>0.30863262656858503</v>
      </c>
      <c r="J1122" s="12"/>
      <c r="K1122" s="25">
        <v>0.17892561983471067</v>
      </c>
      <c r="L1122" s="2">
        <v>8453</v>
      </c>
      <c r="M1122" s="25">
        <v>0.20817120622568094</v>
      </c>
      <c r="N1122" s="2">
        <v>398.18181818181802</v>
      </c>
      <c r="O1122" s="2">
        <v>9597</v>
      </c>
      <c r="P1122" s="25">
        <v>0.23095249554796168</v>
      </c>
      <c r="Q1122" s="12">
        <v>349.09090909090901</v>
      </c>
      <c r="R1122" s="2">
        <v>9964</v>
      </c>
      <c r="S1122" s="25">
        <v>0.22851114576644344</v>
      </c>
      <c r="T1122" s="12">
        <v>460.60604899999998</v>
      </c>
      <c r="U1122" s="25">
        <v>0.1787531054063646</v>
      </c>
      <c r="V1122" s="2">
        <v>1466897</v>
      </c>
      <c r="W1122" s="25">
        <v>0.11799999999999999</v>
      </c>
      <c r="X1122" s="2">
        <v>9059</v>
      </c>
      <c r="Y1122" s="2">
        <v>1747022</v>
      </c>
      <c r="Z1122" s="25">
        <v>0.13700000000000001</v>
      </c>
      <c r="AA1122" s="12">
        <v>9230.2999999999993</v>
      </c>
      <c r="AB1122" s="2">
        <v>1673204</v>
      </c>
      <c r="AC1122" s="25">
        <v>0.128</v>
      </c>
      <c r="AD1122" s="12">
        <v>9161.82</v>
      </c>
      <c r="AE1122" s="25">
        <v>0.14099999999999999</v>
      </c>
    </row>
    <row r="1123" spans="1:31" x14ac:dyDescent="0.3">
      <c r="A1123" t="s">
        <v>1878</v>
      </c>
      <c r="B1123" s="2">
        <v>913</v>
      </c>
      <c r="C1123" s="25">
        <v>9.8745403417694139E-2</v>
      </c>
      <c r="D1123" s="2"/>
      <c r="E1123" s="2">
        <v>927</v>
      </c>
      <c r="F1123" s="25">
        <v>9.4794968810716848E-2</v>
      </c>
      <c r="G1123" s="12"/>
      <c r="H1123" s="2">
        <v>1170</v>
      </c>
      <c r="I1123" s="25">
        <v>0.12656858502812646</v>
      </c>
      <c r="J1123" s="12"/>
      <c r="K1123" s="25">
        <v>0.28148959474260682</v>
      </c>
      <c r="L1123" s="2">
        <v>1577</v>
      </c>
      <c r="M1123" s="25">
        <v>3.8836625129291237E-2</v>
      </c>
      <c r="N1123" s="2">
        <v>136.363636363636</v>
      </c>
      <c r="O1123" s="2">
        <v>1430</v>
      </c>
      <c r="P1123" s="25">
        <v>3.4413052895028155E-2</v>
      </c>
      <c r="Q1123" s="12">
        <v>140</v>
      </c>
      <c r="R1123" s="2">
        <v>1673</v>
      </c>
      <c r="S1123" s="25">
        <v>3.8368039629391802E-2</v>
      </c>
      <c r="T1123" s="12">
        <v>179.393936</v>
      </c>
      <c r="U1123" s="25">
        <v>6.0875079264426125E-2</v>
      </c>
      <c r="V1123" s="2">
        <v>365763</v>
      </c>
      <c r="W1123" s="25">
        <v>0.03</v>
      </c>
      <c r="X1123" s="2">
        <v>2847</v>
      </c>
      <c r="Y1123" s="2">
        <v>406295</v>
      </c>
      <c r="Z1123" s="25">
        <v>3.2000000000000001E-2</v>
      </c>
      <c r="AA1123" s="12">
        <v>2235.15</v>
      </c>
      <c r="AB1123" s="2">
        <v>424647</v>
      </c>
      <c r="AC1123" s="25">
        <v>3.2000000000000001E-2</v>
      </c>
      <c r="AD1123" s="12">
        <v>2916.36</v>
      </c>
      <c r="AE1123" s="25">
        <v>0.161</v>
      </c>
    </row>
    <row r="1124" spans="1:31" x14ac:dyDescent="0.3">
      <c r="A1124">
        <v>2</v>
      </c>
      <c r="B1124" s="2">
        <v>333</v>
      </c>
      <c r="C1124" s="25">
        <v>3.6015574302401036E-2</v>
      </c>
      <c r="D1124" s="2"/>
      <c r="E1124" s="2">
        <v>244</v>
      </c>
      <c r="F1124" s="25">
        <v>2.4951426526229677E-2</v>
      </c>
      <c r="G1124" s="12"/>
      <c r="H1124" s="2">
        <v>260</v>
      </c>
      <c r="I1124" s="25">
        <v>2.8126352228472522E-2</v>
      </c>
      <c r="J1124" s="12"/>
      <c r="K1124" s="25">
        <v>-0.21921921921921927</v>
      </c>
      <c r="L1124" s="2">
        <v>1202</v>
      </c>
      <c r="M1124" s="25">
        <v>2.9601536718711522E-2</v>
      </c>
      <c r="N1124" s="2">
        <v>160</v>
      </c>
      <c r="O1124" s="2">
        <v>985</v>
      </c>
      <c r="P1124" s="25">
        <v>2.3704095875246668E-2</v>
      </c>
      <c r="Q1124" s="12">
        <v>160.60606060606</v>
      </c>
      <c r="R1124" s="2">
        <v>1152</v>
      </c>
      <c r="S1124" s="25">
        <v>2.6419594532611688E-2</v>
      </c>
      <c r="T1124" s="12">
        <v>184.84848</v>
      </c>
      <c r="U1124" s="25">
        <v>-4.1597337770382693E-2</v>
      </c>
      <c r="V1124" s="2">
        <v>254929</v>
      </c>
      <c r="W1124" s="25">
        <v>2.1000000000000001E-2</v>
      </c>
      <c r="X1124" s="2">
        <v>2708</v>
      </c>
      <c r="Y1124" s="2">
        <v>261749</v>
      </c>
      <c r="Z1124" s="25">
        <v>2.1000000000000001E-2</v>
      </c>
      <c r="AA1124" s="12">
        <v>2546.06</v>
      </c>
      <c r="AB1124" s="2">
        <v>252831</v>
      </c>
      <c r="AC1124" s="25">
        <v>1.9E-2</v>
      </c>
      <c r="AD1124" s="12">
        <v>2669.7</v>
      </c>
      <c r="AE1124" s="25">
        <v>-8.0000000000000002E-3</v>
      </c>
    </row>
    <row r="1125" spans="1:31" x14ac:dyDescent="0.3">
      <c r="A1125" t="s">
        <v>1879</v>
      </c>
      <c r="B1125" s="2">
        <v>100</v>
      </c>
      <c r="C1125" s="25">
        <v>1.0815487778498814E-2</v>
      </c>
      <c r="D1125" s="2"/>
      <c r="E1125" s="2">
        <v>150</v>
      </c>
      <c r="F1125" s="25">
        <v>1.5338991716944472E-2</v>
      </c>
      <c r="G1125" s="12"/>
      <c r="H1125" s="2">
        <v>138</v>
      </c>
      <c r="I1125" s="25">
        <v>1.49286023366508E-2</v>
      </c>
      <c r="J1125" s="12"/>
      <c r="K1125" s="25">
        <v>0.37999999999999989</v>
      </c>
      <c r="L1125" s="2">
        <v>2336</v>
      </c>
      <c r="M1125" s="25">
        <v>5.7528444072304584E-2</v>
      </c>
      <c r="N1125" s="2">
        <v>199.39393939393901</v>
      </c>
      <c r="O1125" s="2">
        <v>2586</v>
      </c>
      <c r="P1125" s="25">
        <v>6.223227607450546E-2</v>
      </c>
      <c r="Q1125" s="12">
        <v>236.363636363636</v>
      </c>
      <c r="R1125" s="2">
        <v>2497</v>
      </c>
      <c r="S1125" s="25">
        <v>5.7265388496468214E-2</v>
      </c>
      <c r="T1125" s="12">
        <v>221.81817599999999</v>
      </c>
      <c r="U1125" s="25">
        <v>6.8921232876712327E-2</v>
      </c>
      <c r="V1125" s="2">
        <v>595899</v>
      </c>
      <c r="W1125" s="25">
        <v>4.8000000000000001E-2</v>
      </c>
      <c r="X1125" s="2">
        <v>3424</v>
      </c>
      <c r="Y1125" s="2">
        <v>623958</v>
      </c>
      <c r="Z1125" s="25">
        <v>4.9000000000000002E-2</v>
      </c>
      <c r="AA1125" s="12">
        <v>3112.12</v>
      </c>
      <c r="AB1125" s="2">
        <v>628042</v>
      </c>
      <c r="AC1125" s="25">
        <v>4.8000000000000001E-2</v>
      </c>
      <c r="AD1125" s="12">
        <v>3521.82</v>
      </c>
      <c r="AE1125" s="25">
        <v>5.3999999999999999E-2</v>
      </c>
    </row>
    <row r="1126" spans="1:31" x14ac:dyDescent="0.3">
      <c r="A1126" t="s">
        <v>1880</v>
      </c>
      <c r="B1126" s="2">
        <v>40</v>
      </c>
      <c r="C1126" s="25">
        <v>4.3261951113995238E-3</v>
      </c>
      <c r="D1126" s="2"/>
      <c r="E1126" s="2">
        <v>151</v>
      </c>
      <c r="F1126" s="25">
        <v>1.5441251661724102E-2</v>
      </c>
      <c r="G1126" s="12"/>
      <c r="H1126" s="2">
        <v>12</v>
      </c>
      <c r="I1126" s="25">
        <v>1.2981393336218088E-3</v>
      </c>
      <c r="J1126" s="12"/>
      <c r="K1126" s="25">
        <v>-0.7</v>
      </c>
      <c r="L1126" s="2">
        <v>1748</v>
      </c>
      <c r="M1126" s="25">
        <v>4.3047825444515589E-2</v>
      </c>
      <c r="N1126" s="2">
        <v>229.69696969696901</v>
      </c>
      <c r="O1126" s="2">
        <v>1998</v>
      </c>
      <c r="P1126" s="25">
        <v>4.8082013765221157E-2</v>
      </c>
      <c r="Q1126" s="12">
        <v>218.18181818181799</v>
      </c>
      <c r="R1126" s="2">
        <v>1402</v>
      </c>
      <c r="S1126" s="25">
        <v>3.2153013485001374E-2</v>
      </c>
      <c r="T1126" s="12">
        <v>195.75756799999999</v>
      </c>
      <c r="U1126" s="25">
        <v>-0.19794050343249428</v>
      </c>
      <c r="V1126" s="2">
        <v>668699</v>
      </c>
      <c r="W1126" s="25">
        <v>5.3999999999999999E-2</v>
      </c>
      <c r="X1126" s="2">
        <v>3451</v>
      </c>
      <c r="Y1126" s="2">
        <v>699841</v>
      </c>
      <c r="Z1126" s="25">
        <v>5.5E-2</v>
      </c>
      <c r="AA1126" s="12">
        <v>3516.97</v>
      </c>
      <c r="AB1126" s="2">
        <v>692588</v>
      </c>
      <c r="AC1126" s="25">
        <v>5.2999999999999999E-2</v>
      </c>
      <c r="AD1126" s="12">
        <v>3489.7</v>
      </c>
      <c r="AE1126" s="25">
        <v>3.5999999999999997E-2</v>
      </c>
    </row>
    <row r="1127" spans="1:31" x14ac:dyDescent="0.3">
      <c r="A1127" t="s">
        <v>1881</v>
      </c>
      <c r="B1127" s="2">
        <v>48</v>
      </c>
      <c r="C1127" s="25">
        <v>5.1914341336794312E-3</v>
      </c>
      <c r="D1127" s="2"/>
      <c r="E1127" s="2">
        <v>58</v>
      </c>
      <c r="F1127" s="25">
        <v>5.9310767972185277E-3</v>
      </c>
      <c r="G1127" s="12"/>
      <c r="H1127" s="2">
        <v>29</v>
      </c>
      <c r="I1127" s="25">
        <v>3.1371700562527046E-3</v>
      </c>
      <c r="J1127" s="12"/>
      <c r="K1127" s="25">
        <v>-0.39583333333333337</v>
      </c>
      <c r="L1127" s="2">
        <v>553</v>
      </c>
      <c r="M1127" s="25">
        <v>1.3618677042801557E-2</v>
      </c>
      <c r="N1127" s="2">
        <v>98.181818181818201</v>
      </c>
      <c r="O1127" s="2">
        <v>808</v>
      </c>
      <c r="P1127" s="25">
        <v>1.9444578139288637E-2</v>
      </c>
      <c r="Q1127" s="12">
        <v>154.54545454545399</v>
      </c>
      <c r="R1127" s="2">
        <v>824</v>
      </c>
      <c r="S1127" s="25">
        <v>1.8897348867076415E-2</v>
      </c>
      <c r="T1127" s="12">
        <v>178.18182400000001</v>
      </c>
      <c r="U1127" s="25">
        <v>0.49005424954792043</v>
      </c>
      <c r="V1127" s="2">
        <v>586516</v>
      </c>
      <c r="W1127" s="25">
        <v>4.7E-2</v>
      </c>
      <c r="X1127" s="2">
        <v>3638</v>
      </c>
      <c r="Y1127" s="2">
        <v>617510</v>
      </c>
      <c r="Z1127" s="25">
        <v>4.9000000000000002E-2</v>
      </c>
      <c r="AA1127" s="12">
        <v>3272</v>
      </c>
      <c r="AB1127" s="2">
        <v>601604</v>
      </c>
      <c r="AC1127" s="25">
        <v>4.5999999999999999E-2</v>
      </c>
      <c r="AD1127" s="12">
        <v>3783.64</v>
      </c>
      <c r="AE1127" s="25">
        <v>2.5999999999999999E-2</v>
      </c>
    </row>
    <row r="1128" spans="1:31" x14ac:dyDescent="0.3">
      <c r="A1128" t="s">
        <v>1882</v>
      </c>
      <c r="B1128" s="2">
        <v>10</v>
      </c>
      <c r="C1128" s="25">
        <v>1.081548777849881E-3</v>
      </c>
      <c r="D1128" s="2"/>
      <c r="E1128" s="2">
        <v>60</v>
      </c>
      <c r="F1128" s="25">
        <v>6.1355966867777867E-3</v>
      </c>
      <c r="G1128" s="12"/>
      <c r="H1128" s="2">
        <v>21</v>
      </c>
      <c r="I1128" s="25">
        <v>2.2717438338381653E-3</v>
      </c>
      <c r="J1128" s="12"/>
      <c r="K1128" s="25">
        <v>1.1000000000000001</v>
      </c>
      <c r="L1128" s="2">
        <v>403</v>
      </c>
      <c r="M1128" s="25">
        <v>9.9246416785696689E-3</v>
      </c>
      <c r="N1128" s="2">
        <v>81.818181818181799</v>
      </c>
      <c r="O1128" s="2">
        <v>658</v>
      </c>
      <c r="P1128" s="25">
        <v>1.5834817346103865E-2</v>
      </c>
      <c r="Q1128" s="12">
        <v>108.484848484848</v>
      </c>
      <c r="R1128" s="2">
        <v>732</v>
      </c>
      <c r="S1128" s="25">
        <v>1.678745069259701E-2</v>
      </c>
      <c r="T1128" s="12">
        <v>116.36364</v>
      </c>
      <c r="U1128" s="25">
        <v>0.81637717121588094</v>
      </c>
      <c r="V1128" s="2">
        <v>548373</v>
      </c>
      <c r="W1128" s="25">
        <v>4.3999999999999997E-2</v>
      </c>
      <c r="X1128" s="2">
        <v>3114</v>
      </c>
      <c r="Y1128" s="2">
        <v>565777</v>
      </c>
      <c r="Z1128" s="25">
        <v>4.3999999999999997E-2</v>
      </c>
      <c r="AA1128" s="12">
        <v>2640.61</v>
      </c>
      <c r="AB1128" s="2">
        <v>583662</v>
      </c>
      <c r="AC1128" s="25">
        <v>4.4999999999999998E-2</v>
      </c>
      <c r="AD1128" s="12">
        <v>3340</v>
      </c>
      <c r="AE1128" s="25">
        <v>6.4000000000000001E-2</v>
      </c>
    </row>
    <row r="1129" spans="1:31" x14ac:dyDescent="0.3">
      <c r="A1129" t="s">
        <v>1883</v>
      </c>
      <c r="B1129" s="2">
        <v>0</v>
      </c>
      <c r="C1129" s="25">
        <v>0</v>
      </c>
      <c r="D1129" s="2"/>
      <c r="E1129" s="2">
        <v>26</v>
      </c>
      <c r="F1129" s="25">
        <v>2.6587585642703754E-3</v>
      </c>
      <c r="G1129" s="12"/>
      <c r="H1129" s="2">
        <v>24</v>
      </c>
      <c r="I1129" s="25">
        <v>2.5962786672436176E-3</v>
      </c>
      <c r="J1129" s="12"/>
      <c r="K1129" s="25" t="s">
        <v>2472</v>
      </c>
      <c r="L1129" s="2">
        <v>722</v>
      </c>
      <c r="M1129" s="25">
        <v>1.7780623553169481E-2</v>
      </c>
      <c r="N1129" s="2">
        <v>115.757575757575</v>
      </c>
      <c r="O1129" s="2">
        <v>986</v>
      </c>
      <c r="P1129" s="25">
        <v>2.3728160947201232E-2</v>
      </c>
      <c r="Q1129" s="12">
        <v>138.78787878787799</v>
      </c>
      <c r="R1129" s="2">
        <v>1312</v>
      </c>
      <c r="S1129" s="25">
        <v>3.0088982662141089E-2</v>
      </c>
      <c r="T1129" s="12">
        <v>192.121216</v>
      </c>
      <c r="U1129" s="25">
        <v>0.81717451523545703</v>
      </c>
      <c r="V1129" s="2">
        <v>677905</v>
      </c>
      <c r="W1129" s="25">
        <v>5.5E-2</v>
      </c>
      <c r="X1129" s="2">
        <v>3627</v>
      </c>
      <c r="Y1129" s="2">
        <v>754748</v>
      </c>
      <c r="Z1129" s="25">
        <v>5.8999999999999997E-2</v>
      </c>
      <c r="AA1129" s="12">
        <v>3463.64</v>
      </c>
      <c r="AB1129" s="2">
        <v>880766</v>
      </c>
      <c r="AC1129" s="25">
        <v>6.7000000000000004E-2</v>
      </c>
      <c r="AD1129" s="12">
        <v>3924.85</v>
      </c>
      <c r="AE1129" s="25">
        <v>0.29899999999999999</v>
      </c>
    </row>
    <row r="1130" spans="1:31" x14ac:dyDescent="0.3">
      <c r="A1130" t="s">
        <v>1884</v>
      </c>
      <c r="B1130" s="2">
        <v>528</v>
      </c>
      <c r="C1130" s="25">
        <v>5.7105775470473699E-2</v>
      </c>
      <c r="D1130" s="2"/>
      <c r="E1130" s="2">
        <v>722</v>
      </c>
      <c r="F1130" s="25">
        <v>7.3831680130892724E-2</v>
      </c>
      <c r="G1130" s="12"/>
      <c r="H1130" s="2">
        <v>424</v>
      </c>
      <c r="I1130" s="25">
        <v>4.5867589787970578E-2</v>
      </c>
      <c r="J1130" s="12"/>
      <c r="K1130" s="25">
        <v>-0.19696969696969702</v>
      </c>
      <c r="L1130" s="2">
        <v>861</v>
      </c>
      <c r="M1130" s="25">
        <v>2.120376299069103E-2</v>
      </c>
      <c r="N1130" s="2">
        <v>136.363636363636</v>
      </c>
      <c r="O1130" s="2">
        <v>1134</v>
      </c>
      <c r="P1130" s="25">
        <v>2.7289791596476872E-2</v>
      </c>
      <c r="Q1130" s="12">
        <v>124.84848484848401</v>
      </c>
      <c r="R1130" s="2">
        <v>623</v>
      </c>
      <c r="S1130" s="25">
        <v>1.4287680029355106E-2</v>
      </c>
      <c r="T1130" s="12">
        <v>104.242424</v>
      </c>
      <c r="U1130" s="25">
        <v>-0.27642276422764228</v>
      </c>
      <c r="V1130" s="2">
        <v>109695</v>
      </c>
      <c r="W1130" s="25">
        <v>8.9999999999999993E-3</v>
      </c>
      <c r="X1130" s="2">
        <v>1639</v>
      </c>
      <c r="Y1130" s="2">
        <v>124834</v>
      </c>
      <c r="Z1130" s="25">
        <v>0.01</v>
      </c>
      <c r="AA1130" s="12">
        <v>1527.88</v>
      </c>
      <c r="AB1130" s="2">
        <v>116887</v>
      </c>
      <c r="AC1130" s="25">
        <v>8.9999999999999993E-3</v>
      </c>
      <c r="AD1130" s="12">
        <v>2029.7</v>
      </c>
      <c r="AE1130" s="25">
        <v>6.6000000000000003E-2</v>
      </c>
    </row>
    <row r="1131" spans="1:31" x14ac:dyDescent="0.3">
      <c r="A1131" t="s">
        <v>1885</v>
      </c>
      <c r="B1131" s="2">
        <v>3</v>
      </c>
      <c r="C1131" s="25">
        <v>3.2446463335496445E-4</v>
      </c>
      <c r="D1131" s="2"/>
      <c r="E1131" s="2">
        <v>0</v>
      </c>
      <c r="F1131" s="25">
        <v>0</v>
      </c>
      <c r="G1131" s="12"/>
      <c r="H1131" s="2">
        <v>15</v>
      </c>
      <c r="I1131" s="25">
        <v>1.6226741670272609E-3</v>
      </c>
      <c r="J1131" s="12"/>
      <c r="K1131" s="174">
        <v>4</v>
      </c>
      <c r="L1131" s="2">
        <v>13</v>
      </c>
      <c r="M1131" s="25">
        <v>3.2014973156676353E-4</v>
      </c>
      <c r="N1131" s="2">
        <v>9.6969696969696901</v>
      </c>
      <c r="O1131" s="2">
        <v>9</v>
      </c>
      <c r="P1131" s="25">
        <v>2.1658564759108629E-4</v>
      </c>
      <c r="Q1131" s="12">
        <v>9.0909090909090899</v>
      </c>
      <c r="R1131" s="2">
        <v>57</v>
      </c>
      <c r="S1131" s="25">
        <v>1.3072195211448492E-3</v>
      </c>
      <c r="T1131" s="12">
        <v>35.757576</v>
      </c>
      <c r="U1131" s="25">
        <v>3.3846153846153846</v>
      </c>
      <c r="V1131" s="2">
        <v>6126</v>
      </c>
      <c r="W1131" s="25">
        <v>0</v>
      </c>
      <c r="X1131" s="2">
        <v>402</v>
      </c>
      <c r="Y1131" s="2">
        <v>6891</v>
      </c>
      <c r="Z1131" s="25">
        <v>1E-3</v>
      </c>
      <c r="AA1131" s="12">
        <v>391.52</v>
      </c>
      <c r="AB1131" s="2">
        <v>7565</v>
      </c>
      <c r="AC1131" s="25">
        <v>1E-3</v>
      </c>
      <c r="AD1131" s="12">
        <v>468.48</v>
      </c>
      <c r="AE1131" s="25">
        <v>0.23499999999999999</v>
      </c>
    </row>
    <row r="1132" spans="1:31" x14ac:dyDescent="0.3">
      <c r="A1132" s="16"/>
      <c r="B1132" s="16"/>
      <c r="C1132" s="16"/>
      <c r="D1132" s="16"/>
      <c r="E1132" s="16"/>
      <c r="F1132" s="16"/>
      <c r="G1132" s="16"/>
      <c r="H1132" s="16"/>
      <c r="I1132" s="16"/>
      <c r="J1132" s="16"/>
      <c r="K1132" s="16"/>
      <c r="L1132" s="16"/>
      <c r="M1132" s="16"/>
      <c r="N1132" s="16"/>
      <c r="O1132" s="16"/>
      <c r="P1132" s="16"/>
      <c r="Q1132" s="16"/>
      <c r="R1132" s="16"/>
      <c r="S1132" s="16"/>
      <c r="T1132" s="16"/>
      <c r="U1132" s="16"/>
      <c r="V1132" s="16"/>
      <c r="W1132" s="16"/>
      <c r="X1132" s="16"/>
      <c r="Y1132" s="16"/>
      <c r="Z1132" s="16"/>
      <c r="AA1132" s="16"/>
      <c r="AB1132" s="16"/>
      <c r="AC1132" s="16"/>
      <c r="AD1132" s="16"/>
      <c r="AE1132" s="16"/>
    </row>
    <row r="1133" spans="1:31" x14ac:dyDescent="0.3">
      <c r="A1133" s="103" t="s">
        <v>1887</v>
      </c>
      <c r="B1133" s="103"/>
      <c r="C1133" s="103"/>
      <c r="D1133" s="103"/>
      <c r="E1133" s="103"/>
      <c r="F1133" s="103"/>
      <c r="G1133" s="103"/>
      <c r="H1133" s="103"/>
      <c r="I1133" s="103"/>
      <c r="J1133" s="103"/>
      <c r="K1133" s="103"/>
      <c r="L1133" s="103"/>
      <c r="M1133" s="103"/>
      <c r="N1133" s="103"/>
      <c r="O1133" s="103"/>
      <c r="P1133" s="103"/>
      <c r="Q1133" s="103"/>
      <c r="R1133" s="103"/>
      <c r="S1133" s="103"/>
      <c r="T1133" s="103"/>
      <c r="U1133" s="103"/>
      <c r="V1133" s="103"/>
      <c r="W1133" s="103"/>
      <c r="X1133" s="103"/>
      <c r="Y1133" s="103"/>
      <c r="Z1133" s="103"/>
      <c r="AA1133" s="103"/>
      <c r="AB1133" s="103"/>
      <c r="AC1133" s="103"/>
      <c r="AD1133" s="103"/>
      <c r="AE1133" s="103"/>
    </row>
    <row r="1134" spans="1:31" x14ac:dyDescent="0.3">
      <c r="B1134" s="188"/>
      <c r="C1134" s="188"/>
      <c r="D1134" s="188"/>
      <c r="E1134" s="188"/>
      <c r="F1134" s="188"/>
      <c r="G1134" s="188"/>
      <c r="H1134" s="188"/>
      <c r="I1134" s="188"/>
      <c r="J1134" s="188"/>
      <c r="L1134" s="188" t="s">
        <v>1649</v>
      </c>
      <c r="M1134" s="188"/>
      <c r="N1134" s="188" t="s">
        <v>1650</v>
      </c>
      <c r="O1134" s="188" t="s">
        <v>1649</v>
      </c>
      <c r="P1134" s="188"/>
      <c r="Q1134" s="188" t="s">
        <v>1650</v>
      </c>
      <c r="R1134" s="188" t="s">
        <v>1649</v>
      </c>
      <c r="S1134" s="188"/>
      <c r="T1134" s="188" t="s">
        <v>1650</v>
      </c>
      <c r="U1134" t="s">
        <v>165</v>
      </c>
      <c r="V1134" s="188" t="s">
        <v>1649</v>
      </c>
      <c r="W1134" s="188"/>
      <c r="X1134" s="188" t="s">
        <v>1650</v>
      </c>
      <c r="Y1134" s="188" t="s">
        <v>1649</v>
      </c>
      <c r="Z1134" s="188"/>
      <c r="AA1134" s="188" t="s">
        <v>1650</v>
      </c>
      <c r="AB1134" s="188" t="s">
        <v>1649</v>
      </c>
      <c r="AC1134" s="188"/>
      <c r="AD1134" s="188" t="s">
        <v>1650</v>
      </c>
      <c r="AE1134" t="s">
        <v>165</v>
      </c>
    </row>
    <row r="1135" spans="1:31" x14ac:dyDescent="0.3">
      <c r="A1135" t="s">
        <v>167</v>
      </c>
      <c r="B1135" s="2">
        <v>9886</v>
      </c>
      <c r="C1135" s="25" t="s">
        <v>2472</v>
      </c>
      <c r="D1135" s="2"/>
      <c r="E1135" s="2">
        <v>10621</v>
      </c>
      <c r="F1135" s="25" t="s">
        <v>2472</v>
      </c>
      <c r="G1135" s="12"/>
      <c r="H1135" s="2">
        <v>10142</v>
      </c>
      <c r="I1135" s="25" t="s">
        <v>2472</v>
      </c>
      <c r="J1135" s="12"/>
      <c r="K1135" s="25">
        <v>2.5895205340886074E-2</v>
      </c>
      <c r="L1135" s="2">
        <v>43094</v>
      </c>
      <c r="M1135" s="25" t="s">
        <v>165</v>
      </c>
      <c r="N1135" s="2">
        <v>369.69696969696901</v>
      </c>
      <c r="O1135" s="2">
        <v>44628</v>
      </c>
      <c r="P1135" s="25" t="s">
        <v>165</v>
      </c>
      <c r="Q1135" s="12">
        <v>184.24242424242399</v>
      </c>
      <c r="R1135" s="2">
        <v>46267</v>
      </c>
      <c r="S1135" s="25" t="s">
        <v>165</v>
      </c>
      <c r="T1135" s="12">
        <v>175.15152</v>
      </c>
      <c r="U1135" s="25">
        <v>7.3629739638928854E-2</v>
      </c>
      <c r="V1135" s="2">
        <v>13552624</v>
      </c>
      <c r="W1135" s="25" t="s">
        <v>165</v>
      </c>
      <c r="X1135" s="2">
        <v>692</v>
      </c>
      <c r="Y1135" s="2">
        <v>13845790</v>
      </c>
      <c r="Z1135" s="25" t="s">
        <v>165</v>
      </c>
      <c r="AA1135" s="12">
        <v>652.12</v>
      </c>
      <c r="AB1135" s="2">
        <v>14210945</v>
      </c>
      <c r="AC1135" s="25" t="s">
        <v>165</v>
      </c>
      <c r="AD1135" s="12">
        <v>811.52</v>
      </c>
      <c r="AE1135" s="25">
        <v>4.9000000000000002E-2</v>
      </c>
    </row>
    <row r="1136" spans="1:31" x14ac:dyDescent="0.3">
      <c r="A1136" t="s">
        <v>1888</v>
      </c>
      <c r="B1136" s="2">
        <v>77</v>
      </c>
      <c r="C1136" s="25">
        <v>7.7887922314383981E-3</v>
      </c>
      <c r="D1136" s="2"/>
      <c r="E1136" s="2">
        <v>157</v>
      </c>
      <c r="F1136" s="25">
        <v>1.4782035589869126E-2</v>
      </c>
      <c r="G1136" s="12"/>
      <c r="H1136" s="2">
        <v>112</v>
      </c>
      <c r="I1136" s="25">
        <v>1.104318674817591E-2</v>
      </c>
      <c r="J1136" s="12"/>
      <c r="K1136" s="25">
        <v>0.45454545454545459</v>
      </c>
      <c r="L1136" s="2">
        <v>295</v>
      </c>
      <c r="M1136" s="25">
        <v>6.8455005337169908E-3</v>
      </c>
      <c r="N1136" s="2">
        <v>71.515151515151501</v>
      </c>
      <c r="O1136" s="2">
        <v>1108</v>
      </c>
      <c r="P1136" s="25">
        <v>2.4827462579546471E-2</v>
      </c>
      <c r="Q1136" s="12">
        <v>158.18181818181799</v>
      </c>
      <c r="R1136" s="2">
        <v>736</v>
      </c>
      <c r="S1136" s="25">
        <v>1.5907666371279747E-2</v>
      </c>
      <c r="T1136" s="12">
        <v>119.393936</v>
      </c>
      <c r="U1136" s="25">
        <v>1.4949152542372881</v>
      </c>
      <c r="V1136" s="2">
        <v>448382</v>
      </c>
      <c r="W1136" s="25">
        <v>3.3000000000000002E-2</v>
      </c>
      <c r="X1136" s="2">
        <v>3273</v>
      </c>
      <c r="Y1136" s="2">
        <v>508802</v>
      </c>
      <c r="Z1136" s="25">
        <v>3.6999999999999998E-2</v>
      </c>
      <c r="AA1136" s="12">
        <v>2592.12</v>
      </c>
      <c r="AB1136" s="2">
        <v>632774</v>
      </c>
      <c r="AC1136" s="25">
        <v>4.4999999999999998E-2</v>
      </c>
      <c r="AD1136" s="12">
        <v>4343.03</v>
      </c>
      <c r="AE1136" s="25">
        <v>0.41099999999999998</v>
      </c>
    </row>
    <row r="1137" spans="1:31" x14ac:dyDescent="0.3">
      <c r="A1137" t="s">
        <v>1889</v>
      </c>
      <c r="B1137" s="2">
        <v>508</v>
      </c>
      <c r="C1137" s="25">
        <v>5.1385798098320855E-2</v>
      </c>
      <c r="D1137" s="2"/>
      <c r="E1137" s="2">
        <v>534</v>
      </c>
      <c r="F1137" s="25">
        <v>5.0277751624140818E-2</v>
      </c>
      <c r="G1137" s="12"/>
      <c r="H1137" s="2">
        <v>257</v>
      </c>
      <c r="I1137" s="25">
        <v>2.5340169591796489E-2</v>
      </c>
      <c r="J1137" s="12"/>
      <c r="K1137" s="25">
        <v>-0.49409448818897639</v>
      </c>
      <c r="L1137" s="2">
        <v>2513</v>
      </c>
      <c r="M1137" s="25">
        <v>5.831438251264677E-2</v>
      </c>
      <c r="N1137" s="2">
        <v>186.666666666666</v>
      </c>
      <c r="O1137" s="2">
        <v>2817</v>
      </c>
      <c r="P1137" s="25">
        <v>6.3121806937348743E-2</v>
      </c>
      <c r="Q1137" s="12">
        <v>210.90909090909</v>
      </c>
      <c r="R1137" s="2">
        <v>2361</v>
      </c>
      <c r="S1137" s="25">
        <v>5.1029891715477553E-2</v>
      </c>
      <c r="T1137" s="12">
        <v>243.03030000000001</v>
      </c>
      <c r="U1137" s="25">
        <v>-6.0485475527258255E-2</v>
      </c>
      <c r="V1137" s="2">
        <v>1942541</v>
      </c>
      <c r="W1137" s="25">
        <v>0.14299999999999999</v>
      </c>
      <c r="X1137" s="2">
        <v>4981</v>
      </c>
      <c r="Y1137" s="2">
        <v>1938660</v>
      </c>
      <c r="Z1137" s="25">
        <v>0.14000000000000001</v>
      </c>
      <c r="AA1137" s="12">
        <v>5904.24</v>
      </c>
      <c r="AB1137" s="2">
        <v>1895357</v>
      </c>
      <c r="AC1137" s="25">
        <v>0.13300000000000001</v>
      </c>
      <c r="AD1137" s="12">
        <v>5594.55</v>
      </c>
      <c r="AE1137" s="25">
        <v>-2.4E-2</v>
      </c>
    </row>
    <row r="1138" spans="1:31" x14ac:dyDescent="0.3">
      <c r="A1138" t="s">
        <v>1890</v>
      </c>
      <c r="B1138" s="2">
        <v>2319</v>
      </c>
      <c r="C1138" s="25">
        <v>0.23457414525591747</v>
      </c>
      <c r="D1138" s="2"/>
      <c r="E1138" s="2">
        <v>1966</v>
      </c>
      <c r="F1138" s="25">
        <v>0.18510498069861595</v>
      </c>
      <c r="G1138" s="12"/>
      <c r="H1138" s="2">
        <v>2308</v>
      </c>
      <c r="I1138" s="25">
        <v>0.22756852691776769</v>
      </c>
      <c r="J1138" s="12"/>
      <c r="K1138" s="25">
        <v>-4.7434238896075787E-3</v>
      </c>
      <c r="L1138" s="2">
        <v>10427</v>
      </c>
      <c r="M1138" s="25">
        <v>0.24195943750870191</v>
      </c>
      <c r="N1138" s="2">
        <v>337.575757575757</v>
      </c>
      <c r="O1138" s="2">
        <v>10577</v>
      </c>
      <c r="P1138" s="25">
        <v>0.2370036748229811</v>
      </c>
      <c r="Q1138" s="12">
        <v>344.24242424242402</v>
      </c>
      <c r="R1138" s="2">
        <v>10776</v>
      </c>
      <c r="S1138" s="25">
        <v>0.23290898480558497</v>
      </c>
      <c r="T1138" s="12">
        <v>364.84848</v>
      </c>
      <c r="U1138" s="25">
        <v>3.3470796969406351E-2</v>
      </c>
      <c r="V1138" s="2">
        <v>3859470</v>
      </c>
      <c r="W1138" s="25">
        <v>0.28499999999999998</v>
      </c>
      <c r="X1138" s="2">
        <v>7264</v>
      </c>
      <c r="Y1138" s="2">
        <v>3870870</v>
      </c>
      <c r="Z1138" s="25">
        <v>0.28000000000000003</v>
      </c>
      <c r="AA1138" s="12">
        <v>6450.91</v>
      </c>
      <c r="AB1138" s="2">
        <v>3881570</v>
      </c>
      <c r="AC1138" s="25">
        <v>0.27300000000000002</v>
      </c>
      <c r="AD1138" s="12">
        <v>7690.3</v>
      </c>
      <c r="AE1138" s="25">
        <v>6.0000000000000001E-3</v>
      </c>
    </row>
    <row r="1139" spans="1:31" x14ac:dyDescent="0.3">
      <c r="A1139" t="s">
        <v>1891</v>
      </c>
      <c r="B1139" s="2">
        <v>5221</v>
      </c>
      <c r="C1139" s="25">
        <v>0.52812057454986849</v>
      </c>
      <c r="D1139" s="2"/>
      <c r="E1139" s="2">
        <v>5712</v>
      </c>
      <c r="F1139" s="25">
        <v>0.53780246681103472</v>
      </c>
      <c r="G1139" s="12"/>
      <c r="H1139" s="2">
        <v>5181</v>
      </c>
      <c r="I1139" s="25">
        <v>0.51084598698481565</v>
      </c>
      <c r="J1139" s="12"/>
      <c r="K1139" s="25">
        <v>-7.6613675541084003E-3</v>
      </c>
      <c r="L1139" s="2">
        <v>22179</v>
      </c>
      <c r="M1139" s="25">
        <v>0.51466561470274286</v>
      </c>
      <c r="N1139" s="2">
        <v>530.90909090909099</v>
      </c>
      <c r="O1139" s="2">
        <v>21555</v>
      </c>
      <c r="P1139" s="25">
        <v>0.4829927399838666</v>
      </c>
      <c r="Q1139" s="12">
        <v>447.87878787878702</v>
      </c>
      <c r="R1139" s="2">
        <v>22983</v>
      </c>
      <c r="S1139" s="25">
        <v>0.49674714159119893</v>
      </c>
      <c r="T1139" s="12">
        <v>492.72726399999999</v>
      </c>
      <c r="U1139" s="25">
        <v>3.6250507236575136E-2</v>
      </c>
      <c r="V1139" s="2">
        <v>4542846</v>
      </c>
      <c r="W1139" s="25">
        <v>0.33500000000000002</v>
      </c>
      <c r="X1139" s="2">
        <v>7242</v>
      </c>
      <c r="Y1139" s="2">
        <v>4626151</v>
      </c>
      <c r="Z1139" s="25">
        <v>0.33400000000000002</v>
      </c>
      <c r="AA1139" s="12">
        <v>6089.09</v>
      </c>
      <c r="AB1139" s="2">
        <v>4730505</v>
      </c>
      <c r="AC1139" s="25">
        <v>0.33300000000000002</v>
      </c>
      <c r="AD1139" s="12">
        <v>8087.88</v>
      </c>
      <c r="AE1139" s="25">
        <v>4.1000000000000002E-2</v>
      </c>
    </row>
    <row r="1140" spans="1:31" x14ac:dyDescent="0.3">
      <c r="A1140" t="s">
        <v>1892</v>
      </c>
      <c r="B1140" s="2">
        <v>1604</v>
      </c>
      <c r="C1140" s="25">
        <v>0.16224964596398947</v>
      </c>
      <c r="D1140" s="2"/>
      <c r="E1140" s="2">
        <v>2063</v>
      </c>
      <c r="F1140" s="25">
        <v>0.19423783071273892</v>
      </c>
      <c r="G1140" s="12"/>
      <c r="H1140" s="2">
        <v>1956</v>
      </c>
      <c r="I1140" s="25">
        <v>0.19286136856635772</v>
      </c>
      <c r="J1140" s="12"/>
      <c r="K1140" s="25">
        <v>0.21945137157107242</v>
      </c>
      <c r="L1140" s="2">
        <v>6752</v>
      </c>
      <c r="M1140" s="25">
        <v>0.15668074441917668</v>
      </c>
      <c r="N1140" s="2">
        <v>338.18181818181802</v>
      </c>
      <c r="O1140" s="2">
        <v>7566</v>
      </c>
      <c r="P1140" s="25">
        <v>0.16953482118849153</v>
      </c>
      <c r="Q1140" s="12">
        <v>320.60606060606</v>
      </c>
      <c r="R1140" s="2">
        <v>8365</v>
      </c>
      <c r="S1140" s="25">
        <v>0.18079840923336288</v>
      </c>
      <c r="T1140" s="12">
        <v>404.24243200000001</v>
      </c>
      <c r="U1140" s="25">
        <v>0.23889218009478674</v>
      </c>
      <c r="V1140" s="2">
        <v>2205509</v>
      </c>
      <c r="W1140" s="25">
        <v>0.16300000000000001</v>
      </c>
      <c r="X1140" s="2">
        <v>5642</v>
      </c>
      <c r="Y1140" s="2">
        <v>2307505</v>
      </c>
      <c r="Z1140" s="25">
        <v>0.16700000000000001</v>
      </c>
      <c r="AA1140" s="12">
        <v>5868.48</v>
      </c>
      <c r="AB1140" s="2">
        <v>2453546</v>
      </c>
      <c r="AC1140" s="25">
        <v>0.17299999999999999</v>
      </c>
      <c r="AD1140" s="12">
        <v>6084.24</v>
      </c>
      <c r="AE1140" s="25">
        <v>0.112</v>
      </c>
    </row>
    <row r="1141" spans="1:31" x14ac:dyDescent="0.3">
      <c r="A1141" t="s">
        <v>1893</v>
      </c>
      <c r="B1141" s="2">
        <v>157</v>
      </c>
      <c r="C1141" s="25">
        <v>1.5881043900465304E-2</v>
      </c>
      <c r="D1141" s="2"/>
      <c r="E1141" s="2">
        <v>189</v>
      </c>
      <c r="F1141" s="25">
        <v>1.7794934563600415E-2</v>
      </c>
      <c r="G1141" s="12"/>
      <c r="H1141" s="2">
        <v>328</v>
      </c>
      <c r="I1141" s="25">
        <v>3.2340761191086573E-2</v>
      </c>
      <c r="J1141" s="12"/>
      <c r="K1141" s="25">
        <v>1.089171974522293</v>
      </c>
      <c r="L1141" s="2">
        <v>928</v>
      </c>
      <c r="M1141" s="25">
        <v>2.1534320323014805E-2</v>
      </c>
      <c r="N1141" s="2">
        <v>120</v>
      </c>
      <c r="O1141" s="2">
        <v>1005</v>
      </c>
      <c r="P1141" s="25">
        <v>2.2519494487765527E-2</v>
      </c>
      <c r="Q1141" s="12">
        <v>120</v>
      </c>
      <c r="R1141" s="2">
        <v>1046</v>
      </c>
      <c r="S1141" s="25">
        <v>2.2607906283095943E-2</v>
      </c>
      <c r="T1141" s="12">
        <v>144.84848</v>
      </c>
      <c r="U1141" s="25">
        <v>0.12715517241379309</v>
      </c>
      <c r="V1141" s="2">
        <v>553876</v>
      </c>
      <c r="W1141" s="25">
        <v>4.1000000000000002E-2</v>
      </c>
      <c r="X1141" s="2">
        <v>2733</v>
      </c>
      <c r="Y1141" s="2">
        <v>593802</v>
      </c>
      <c r="Z1141" s="25">
        <v>4.2999999999999997E-2</v>
      </c>
      <c r="AA1141" s="12">
        <v>2593.33</v>
      </c>
      <c r="AB1141" s="2">
        <v>617193</v>
      </c>
      <c r="AC1141" s="25">
        <v>4.2999999999999997E-2</v>
      </c>
      <c r="AD1141" s="12">
        <v>3153.94</v>
      </c>
      <c r="AE1141" s="25">
        <v>0.114</v>
      </c>
    </row>
    <row r="1142" spans="1:31" x14ac:dyDescent="0.3">
      <c r="A1142" s="16"/>
      <c r="B1142" s="16"/>
      <c r="C1142" s="16"/>
      <c r="D1142" s="16"/>
      <c r="E1142" s="16"/>
      <c r="F1142" s="16"/>
      <c r="G1142" s="16"/>
      <c r="H1142" s="16"/>
      <c r="I1142" s="16"/>
      <c r="J1142" s="16"/>
      <c r="K1142" s="16"/>
      <c r="L1142" s="16"/>
      <c r="M1142" s="16"/>
      <c r="N1142" s="16"/>
      <c r="O1142" s="16"/>
      <c r="P1142" s="16"/>
      <c r="Q1142" s="16"/>
      <c r="R1142" s="16"/>
      <c r="S1142" s="16"/>
      <c r="T1142" s="16"/>
      <c r="U1142" s="16"/>
      <c r="V1142" s="16"/>
      <c r="W1142" s="16"/>
      <c r="X1142" s="16"/>
      <c r="Y1142" s="16"/>
      <c r="Z1142" s="16"/>
      <c r="AA1142" s="16"/>
      <c r="AB1142" s="16"/>
      <c r="AC1142" s="16"/>
      <c r="AD1142" s="16"/>
      <c r="AE1142" s="16"/>
    </row>
    <row r="1143" spans="1:31" x14ac:dyDescent="0.3">
      <c r="A1143" s="103" t="s">
        <v>1894</v>
      </c>
      <c r="B1143" s="103"/>
      <c r="C1143" s="103"/>
      <c r="D1143" s="103"/>
      <c r="E1143" s="103"/>
      <c r="F1143" s="103"/>
      <c r="G1143" s="103"/>
      <c r="H1143" s="103"/>
      <c r="I1143" s="103"/>
      <c r="J1143" s="103"/>
      <c r="K1143" s="103"/>
      <c r="L1143" s="103"/>
      <c r="M1143" s="103"/>
      <c r="N1143" s="103"/>
      <c r="O1143" s="103"/>
      <c r="P1143" s="103"/>
      <c r="Q1143" s="103"/>
      <c r="R1143" s="103"/>
      <c r="S1143" s="103"/>
      <c r="T1143" s="103"/>
      <c r="U1143" s="103"/>
      <c r="V1143" s="103"/>
      <c r="W1143" s="103"/>
      <c r="X1143" s="103"/>
      <c r="Y1143" s="103"/>
      <c r="Z1143" s="103"/>
      <c r="AA1143" s="103"/>
      <c r="AB1143" s="103"/>
      <c r="AC1143" s="103"/>
      <c r="AD1143" s="103"/>
      <c r="AE1143" s="103"/>
    </row>
    <row r="1144" spans="1:31" x14ac:dyDescent="0.3">
      <c r="B1144" s="188"/>
      <c r="C1144" s="188"/>
      <c r="D1144" s="188"/>
      <c r="E1144" s="188"/>
      <c r="F1144" s="188"/>
      <c r="G1144" s="188"/>
      <c r="H1144" s="188"/>
      <c r="I1144" s="188"/>
      <c r="J1144" s="188"/>
      <c r="L1144" s="188" t="s">
        <v>1649</v>
      </c>
      <c r="M1144" s="188"/>
      <c r="N1144" s="188" t="s">
        <v>1650</v>
      </c>
      <c r="O1144" s="188" t="s">
        <v>1649</v>
      </c>
      <c r="P1144" s="188"/>
      <c r="Q1144" s="188" t="s">
        <v>1650</v>
      </c>
      <c r="R1144" s="188" t="s">
        <v>1649</v>
      </c>
      <c r="S1144" s="188"/>
      <c r="T1144" s="188" t="s">
        <v>1650</v>
      </c>
      <c r="U1144" t="s">
        <v>165</v>
      </c>
      <c r="V1144" s="188" t="s">
        <v>1649</v>
      </c>
      <c r="W1144" s="188"/>
      <c r="X1144" s="188" t="s">
        <v>1650</v>
      </c>
      <c r="Y1144" s="188" t="s">
        <v>1649</v>
      </c>
      <c r="Z1144" s="188"/>
      <c r="AA1144" s="188" t="s">
        <v>1650</v>
      </c>
      <c r="AB1144" s="188" t="s">
        <v>1649</v>
      </c>
      <c r="AC1144" s="188"/>
      <c r="AD1144" s="188" t="s">
        <v>1650</v>
      </c>
      <c r="AE1144" t="s">
        <v>165</v>
      </c>
    </row>
    <row r="1145" spans="1:31" x14ac:dyDescent="0.3">
      <c r="A1145" t="s">
        <v>167</v>
      </c>
      <c r="B1145" s="2">
        <v>9246</v>
      </c>
      <c r="C1145" s="25" t="s">
        <v>2472</v>
      </c>
      <c r="D1145" s="2"/>
      <c r="E1145" s="2">
        <v>9779</v>
      </c>
      <c r="F1145" s="25" t="s">
        <v>2472</v>
      </c>
      <c r="G1145" s="12"/>
      <c r="H1145" s="2">
        <v>9244</v>
      </c>
      <c r="I1145" s="25" t="s">
        <v>2472</v>
      </c>
      <c r="J1145" s="12"/>
      <c r="K1145" s="25">
        <v>-2.1630975556996557E-4</v>
      </c>
      <c r="L1145" s="2">
        <v>40606</v>
      </c>
      <c r="M1145" s="25" t="s">
        <v>165</v>
      </c>
      <c r="N1145" s="2">
        <v>450.30303030303003</v>
      </c>
      <c r="O1145" s="2">
        <v>41554</v>
      </c>
      <c r="P1145" s="25" t="s">
        <v>165</v>
      </c>
      <c r="Q1145" s="12">
        <v>340</v>
      </c>
      <c r="R1145" s="2">
        <v>43604</v>
      </c>
      <c r="S1145" s="25" t="s">
        <v>165</v>
      </c>
      <c r="T1145" s="12">
        <v>256.36364700000001</v>
      </c>
      <c r="U1145" s="25">
        <v>7.3831453479781317E-2</v>
      </c>
      <c r="V1145" s="2">
        <v>12392852</v>
      </c>
      <c r="W1145" s="25" t="s">
        <v>165</v>
      </c>
      <c r="X1145" s="2">
        <v>13533</v>
      </c>
      <c r="Y1145" s="2">
        <v>12717801</v>
      </c>
      <c r="Z1145" s="25" t="s">
        <v>165</v>
      </c>
      <c r="AA1145" s="12">
        <v>11122.42</v>
      </c>
      <c r="AB1145" s="2">
        <v>13103114</v>
      </c>
      <c r="AC1145" s="25" t="s">
        <v>165</v>
      </c>
      <c r="AD1145" s="12">
        <v>11237.58</v>
      </c>
      <c r="AE1145" s="25">
        <v>5.7000000000000002E-2</v>
      </c>
    </row>
    <row r="1146" spans="1:31" x14ac:dyDescent="0.3">
      <c r="A1146" t="s">
        <v>1536</v>
      </c>
      <c r="B1146" s="2">
        <v>4851</v>
      </c>
      <c r="C1146" s="25">
        <v>0.5246593121349773</v>
      </c>
      <c r="D1146" s="2"/>
      <c r="E1146" s="2">
        <v>4696</v>
      </c>
      <c r="F1146" s="25">
        <v>0.4802127006851416</v>
      </c>
      <c r="G1146" s="12"/>
      <c r="H1146" s="2">
        <v>4298</v>
      </c>
      <c r="I1146" s="25">
        <v>0.4649502379922108</v>
      </c>
      <c r="J1146" s="12"/>
      <c r="K1146" s="25">
        <v>-0.11399711399711399</v>
      </c>
      <c r="L1146" s="2">
        <v>22738</v>
      </c>
      <c r="M1146" s="25">
        <v>0.5599665074126976</v>
      </c>
      <c r="N1146" s="2">
        <v>350.90909090909003</v>
      </c>
      <c r="O1146" s="2">
        <v>21363</v>
      </c>
      <c r="P1146" s="25">
        <v>0.51410213216537515</v>
      </c>
      <c r="Q1146" s="12">
        <v>433.93939393939399</v>
      </c>
      <c r="R1146" s="2">
        <v>23368</v>
      </c>
      <c r="S1146" s="25">
        <v>0.53591413631776896</v>
      </c>
      <c r="T1146" s="12">
        <v>514.54549999999995</v>
      </c>
      <c r="U1146" s="25">
        <v>2.7706922332658986E-2</v>
      </c>
      <c r="V1146" s="2">
        <v>7112050</v>
      </c>
      <c r="W1146" s="25">
        <v>0.57399999999999995</v>
      </c>
      <c r="X1146" s="2">
        <v>23474</v>
      </c>
      <c r="Y1146" s="2">
        <v>6909176</v>
      </c>
      <c r="Z1146" s="25">
        <v>0.54300000000000004</v>
      </c>
      <c r="AA1146" s="12">
        <v>22243.03</v>
      </c>
      <c r="AB1146" s="2">
        <v>7241318</v>
      </c>
      <c r="AC1146" s="25">
        <v>0.55300000000000005</v>
      </c>
      <c r="AD1146" s="12">
        <v>21643.03</v>
      </c>
      <c r="AE1146" s="25">
        <v>1.7999999999999999E-2</v>
      </c>
    </row>
    <row r="1147" spans="1:31" x14ac:dyDescent="0.3">
      <c r="A1147" t="s">
        <v>1895</v>
      </c>
      <c r="B1147" s="2">
        <v>6</v>
      </c>
      <c r="C1147" s="25">
        <v>6.489292667099289E-4</v>
      </c>
      <c r="D1147" s="2"/>
      <c r="E1147" s="2">
        <v>47</v>
      </c>
      <c r="F1147" s="25">
        <v>4.8062174046426013E-3</v>
      </c>
      <c r="G1147" s="12"/>
      <c r="H1147" s="2">
        <v>21</v>
      </c>
      <c r="I1147" s="25">
        <v>2.2717438338381653E-3</v>
      </c>
      <c r="J1147" s="12"/>
      <c r="K1147" s="25">
        <v>2.5</v>
      </c>
      <c r="L1147" s="2">
        <v>68</v>
      </c>
      <c r="M1147" s="25">
        <v>1.6746293651184554E-3</v>
      </c>
      <c r="N1147" s="2">
        <v>26.060606060605998</v>
      </c>
      <c r="O1147" s="2">
        <v>131</v>
      </c>
      <c r="P1147" s="25">
        <v>3.152524426048034E-3</v>
      </c>
      <c r="Q1147" s="12">
        <v>56.363636363636303</v>
      </c>
      <c r="R1147" s="2">
        <v>129</v>
      </c>
      <c r="S1147" s="25">
        <v>2.9584441794330797E-3</v>
      </c>
      <c r="T1147" s="12">
        <v>49.696968099999999</v>
      </c>
      <c r="U1147" s="25">
        <v>0.8970588235294118</v>
      </c>
      <c r="V1147" s="2">
        <v>29450</v>
      </c>
      <c r="W1147" s="25">
        <v>2E-3</v>
      </c>
      <c r="X1147" s="2">
        <v>766</v>
      </c>
      <c r="Y1147" s="2">
        <v>38794</v>
      </c>
      <c r="Z1147" s="25">
        <v>3.0000000000000001E-3</v>
      </c>
      <c r="AA1147" s="12">
        <v>963.64</v>
      </c>
      <c r="AB1147" s="2">
        <v>50963</v>
      </c>
      <c r="AC1147" s="25">
        <v>4.0000000000000001E-3</v>
      </c>
      <c r="AD1147" s="12">
        <v>1111.52</v>
      </c>
      <c r="AE1147" s="25">
        <v>0.73</v>
      </c>
    </row>
    <row r="1148" spans="1:31" x14ac:dyDescent="0.3">
      <c r="A1148" t="s">
        <v>1896</v>
      </c>
      <c r="B1148" s="2">
        <v>99</v>
      </c>
      <c r="C1148" s="25">
        <v>1.0707332900713823E-2</v>
      </c>
      <c r="D1148" s="2"/>
      <c r="E1148" s="2">
        <v>79</v>
      </c>
      <c r="F1148" s="25">
        <v>8.0785356375907558E-3</v>
      </c>
      <c r="G1148" s="12"/>
      <c r="H1148" s="2">
        <v>9</v>
      </c>
      <c r="I1148" s="25">
        <v>9.736045002163566E-4</v>
      </c>
      <c r="J1148" s="12"/>
      <c r="K1148" s="25">
        <v>-0.90909090909090906</v>
      </c>
      <c r="L1148" s="2">
        <v>231</v>
      </c>
      <c r="M1148" s="25">
        <v>5.6888144609171061E-3</v>
      </c>
      <c r="N1148" s="2">
        <v>49.090909090909101</v>
      </c>
      <c r="O1148" s="2">
        <v>212</v>
      </c>
      <c r="P1148" s="25">
        <v>5.1017952543678108E-3</v>
      </c>
      <c r="Q1148" s="12">
        <v>54.545454545454497</v>
      </c>
      <c r="R1148" s="2">
        <v>72</v>
      </c>
      <c r="S1148" s="25">
        <v>1.6512246582882305E-3</v>
      </c>
      <c r="T1148" s="12">
        <v>32.727271999999999</v>
      </c>
      <c r="U1148" s="25">
        <v>-0.68831168831168832</v>
      </c>
      <c r="V1148" s="2">
        <v>196639</v>
      </c>
      <c r="W1148" s="25">
        <v>1.6E-2</v>
      </c>
      <c r="X1148" s="2">
        <v>1782</v>
      </c>
      <c r="Y1148" s="2">
        <v>179572</v>
      </c>
      <c r="Z1148" s="25">
        <v>1.4E-2</v>
      </c>
      <c r="AA1148" s="12">
        <v>1906.06</v>
      </c>
      <c r="AB1148" s="2">
        <v>173846</v>
      </c>
      <c r="AC1148" s="25">
        <v>1.2999999999999999E-2</v>
      </c>
      <c r="AD1148" s="12">
        <v>2121.21</v>
      </c>
      <c r="AE1148" s="25">
        <v>-0.11600000000000001</v>
      </c>
    </row>
    <row r="1149" spans="1:31" x14ac:dyDescent="0.3">
      <c r="A1149" t="s">
        <v>1897</v>
      </c>
      <c r="B1149" s="2">
        <v>803</v>
      </c>
      <c r="C1149" s="25">
        <v>8.684836686134545E-2</v>
      </c>
      <c r="D1149" s="2"/>
      <c r="E1149" s="2">
        <v>416</v>
      </c>
      <c r="F1149" s="25">
        <v>4.2540137028326007E-2</v>
      </c>
      <c r="G1149" s="12"/>
      <c r="H1149" s="2">
        <v>483</v>
      </c>
      <c r="I1149" s="25">
        <v>5.2250108178277799E-2</v>
      </c>
      <c r="J1149" s="12"/>
      <c r="K1149" s="25">
        <v>-0.39850560398505608</v>
      </c>
      <c r="L1149" s="2">
        <v>2457</v>
      </c>
      <c r="M1149" s="25">
        <v>6.0508299266118309E-2</v>
      </c>
      <c r="N1149" s="2">
        <v>166.06060606060601</v>
      </c>
      <c r="O1149" s="2">
        <v>2195</v>
      </c>
      <c r="P1149" s="25">
        <v>5.2822832940270494E-2</v>
      </c>
      <c r="Q1149" s="12">
        <v>180</v>
      </c>
      <c r="R1149" s="2">
        <v>2096</v>
      </c>
      <c r="S1149" s="25">
        <v>4.8068984496835152E-2</v>
      </c>
      <c r="T1149" s="12">
        <v>192.72728000000001</v>
      </c>
      <c r="U1149" s="25">
        <v>-0.14692714692714692</v>
      </c>
      <c r="V1149" s="2">
        <v>1388341</v>
      </c>
      <c r="W1149" s="25">
        <v>0.112</v>
      </c>
      <c r="X1149" s="2">
        <v>6544</v>
      </c>
      <c r="Y1149" s="2">
        <v>1274372</v>
      </c>
      <c r="Z1149" s="25">
        <v>0.1</v>
      </c>
      <c r="AA1149" s="12">
        <v>5088.4799999999996</v>
      </c>
      <c r="AB1149" s="2">
        <v>1307148</v>
      </c>
      <c r="AC1149" s="25">
        <v>0.1</v>
      </c>
      <c r="AD1149" s="12">
        <v>5666.06</v>
      </c>
      <c r="AE1149" s="25">
        <v>-5.8000000000000003E-2</v>
      </c>
    </row>
    <row r="1150" spans="1:31" x14ac:dyDescent="0.3">
      <c r="A1150" t="s">
        <v>1898</v>
      </c>
      <c r="B1150" s="2">
        <v>2969</v>
      </c>
      <c r="C1150" s="25">
        <v>0.32111183214362971</v>
      </c>
      <c r="D1150" s="2"/>
      <c r="E1150" s="2">
        <v>2935</v>
      </c>
      <c r="F1150" s="25">
        <v>0.30013293792821338</v>
      </c>
      <c r="G1150" s="12"/>
      <c r="H1150" s="2">
        <v>2434</v>
      </c>
      <c r="I1150" s="25">
        <v>0.26330592816962356</v>
      </c>
      <c r="J1150" s="12"/>
      <c r="K1150" s="25">
        <v>-0.18019535197036041</v>
      </c>
      <c r="L1150" s="2">
        <v>14165</v>
      </c>
      <c r="M1150" s="25">
        <v>0.34884007289563118</v>
      </c>
      <c r="N1150" s="2">
        <v>358.78787878787801</v>
      </c>
      <c r="O1150" s="2">
        <v>12860</v>
      </c>
      <c r="P1150" s="25">
        <v>0.30947682533570775</v>
      </c>
      <c r="Q1150" s="12">
        <v>392.12121212121201</v>
      </c>
      <c r="R1150" s="2">
        <v>13990</v>
      </c>
      <c r="S1150" s="25">
        <v>0.32084212457572697</v>
      </c>
      <c r="T1150" s="12">
        <v>459.39395100000002</v>
      </c>
      <c r="U1150" s="25">
        <v>-1.2354394634662902E-2</v>
      </c>
      <c r="V1150" s="2">
        <v>3222396</v>
      </c>
      <c r="W1150" s="25">
        <v>0.26</v>
      </c>
      <c r="X1150" s="2">
        <v>13042</v>
      </c>
      <c r="Y1150" s="2">
        <v>3104001</v>
      </c>
      <c r="Z1150" s="25">
        <v>0.24399999999999999</v>
      </c>
      <c r="AA1150" s="12">
        <v>11451.52</v>
      </c>
      <c r="AB1150" s="2">
        <v>3228533</v>
      </c>
      <c r="AC1150" s="25">
        <v>0.246</v>
      </c>
      <c r="AD1150" s="12">
        <v>12627.27</v>
      </c>
      <c r="AE1150" s="25">
        <v>2E-3</v>
      </c>
    </row>
    <row r="1151" spans="1:31" x14ac:dyDescent="0.3">
      <c r="A1151" t="s">
        <v>1899</v>
      </c>
      <c r="B1151" s="2">
        <v>912</v>
      </c>
      <c r="C1151" s="25">
        <v>9.8637248539909156E-2</v>
      </c>
      <c r="D1151" s="2"/>
      <c r="E1151" s="2">
        <v>1149</v>
      </c>
      <c r="F1151" s="25">
        <v>0.11749667655179466</v>
      </c>
      <c r="G1151" s="12"/>
      <c r="H1151" s="2">
        <v>1119</v>
      </c>
      <c r="I1151" s="25">
        <v>0.12105149286023366</v>
      </c>
      <c r="J1151" s="12"/>
      <c r="K1151" s="25">
        <v>0.22697368421052633</v>
      </c>
      <c r="L1151" s="2">
        <v>5071</v>
      </c>
      <c r="M1151" s="25">
        <v>0.12488302221346599</v>
      </c>
      <c r="N1151" s="2">
        <v>285.45454545454498</v>
      </c>
      <c r="O1151" s="2">
        <v>5348</v>
      </c>
      <c r="P1151" s="25">
        <v>0.12870000481301438</v>
      </c>
      <c r="Q1151" s="12">
        <v>280</v>
      </c>
      <c r="R1151" s="2">
        <v>6241</v>
      </c>
      <c r="S1151" s="25">
        <v>0.1431290707274562</v>
      </c>
      <c r="T1151" s="12">
        <v>340.60604899999998</v>
      </c>
      <c r="U1151" s="25">
        <v>0.23072372313153225</v>
      </c>
      <c r="V1151" s="2">
        <v>1809849</v>
      </c>
      <c r="W1151" s="25">
        <v>0.14599999999999999</v>
      </c>
      <c r="X1151" s="2">
        <v>7102</v>
      </c>
      <c r="Y1151" s="2">
        <v>1827020</v>
      </c>
      <c r="Z1151" s="25">
        <v>0.14399999999999999</v>
      </c>
      <c r="AA1151" s="12">
        <v>7585.45</v>
      </c>
      <c r="AB1151" s="2">
        <v>1964487</v>
      </c>
      <c r="AC1151" s="25">
        <v>0.15</v>
      </c>
      <c r="AD1151" s="12">
        <v>7834.55</v>
      </c>
      <c r="AE1151" s="25">
        <v>8.5000000000000006E-2</v>
      </c>
    </row>
    <row r="1152" spans="1:31" x14ac:dyDescent="0.3">
      <c r="A1152" t="s">
        <v>1900</v>
      </c>
      <c r="B1152" s="2">
        <v>62</v>
      </c>
      <c r="C1152" s="25">
        <v>6.7056024226692596E-3</v>
      </c>
      <c r="D1152" s="2"/>
      <c r="E1152" s="2">
        <v>70</v>
      </c>
      <c r="F1152" s="25">
        <v>7.1581961345740875E-3</v>
      </c>
      <c r="G1152" s="12"/>
      <c r="H1152" s="2">
        <v>232</v>
      </c>
      <c r="I1152" s="25">
        <v>2.5097360450021637E-2</v>
      </c>
      <c r="J1152" s="12"/>
      <c r="K1152" s="25">
        <v>2.7419354838709675</v>
      </c>
      <c r="L1152" s="2">
        <v>746</v>
      </c>
      <c r="M1152" s="25">
        <v>1.8371669211446583E-2</v>
      </c>
      <c r="N1152" s="2">
        <v>113.333333333333</v>
      </c>
      <c r="O1152" s="2">
        <v>617</v>
      </c>
      <c r="P1152" s="25">
        <v>1.4848149395966693E-2</v>
      </c>
      <c r="Q1152" s="12">
        <v>114.54545454545401</v>
      </c>
      <c r="R1152" s="2">
        <v>840</v>
      </c>
      <c r="S1152" s="25">
        <v>1.9264287680029354E-2</v>
      </c>
      <c r="T1152" s="12">
        <v>147.27271999999999</v>
      </c>
      <c r="U1152" s="25">
        <v>0.12600536193029491</v>
      </c>
      <c r="V1152" s="2">
        <v>465375</v>
      </c>
      <c r="W1152" s="25">
        <v>3.7999999999999999E-2</v>
      </c>
      <c r="X1152" s="2">
        <v>2554</v>
      </c>
      <c r="Y1152" s="2">
        <v>485417</v>
      </c>
      <c r="Z1152" s="25">
        <v>3.7999999999999999E-2</v>
      </c>
      <c r="AA1152" s="12">
        <v>2209.6999999999998</v>
      </c>
      <c r="AB1152" s="2">
        <v>516341</v>
      </c>
      <c r="AC1152" s="25">
        <v>3.9E-2</v>
      </c>
      <c r="AD1152" s="12">
        <v>2941.21</v>
      </c>
      <c r="AE1152" s="25">
        <v>0.11</v>
      </c>
    </row>
    <row r="1153" spans="1:31" x14ac:dyDescent="0.3">
      <c r="A1153" t="s">
        <v>1539</v>
      </c>
      <c r="B1153" s="2">
        <v>4395</v>
      </c>
      <c r="C1153" s="25">
        <v>0.4753406878650227</v>
      </c>
      <c r="D1153" s="2"/>
      <c r="E1153" s="2">
        <v>5083</v>
      </c>
      <c r="F1153" s="25">
        <v>0.51978729931485834</v>
      </c>
      <c r="G1153" s="12"/>
      <c r="H1153" s="2">
        <v>4946</v>
      </c>
      <c r="I1153" s="25">
        <v>0.53504976200778886</v>
      </c>
      <c r="J1153" s="12"/>
      <c r="K1153" s="25">
        <v>0.12536973833902154</v>
      </c>
      <c r="L1153" s="2">
        <v>17868</v>
      </c>
      <c r="M1153" s="25">
        <v>0.44003349258730234</v>
      </c>
      <c r="N1153" s="2">
        <v>461.21212121212102</v>
      </c>
      <c r="O1153" s="2">
        <v>20191</v>
      </c>
      <c r="P1153" s="25">
        <v>0.48589786783462485</v>
      </c>
      <c r="Q1153" s="12">
        <v>476.969696969697</v>
      </c>
      <c r="R1153" s="2">
        <v>20236</v>
      </c>
      <c r="S1153" s="25">
        <v>0.46408586368223098</v>
      </c>
      <c r="T1153" s="12">
        <v>543.63635299999999</v>
      </c>
      <c r="U1153" s="25">
        <v>0.13252742332661741</v>
      </c>
      <c r="V1153" s="2">
        <v>5280802</v>
      </c>
      <c r="W1153" s="25">
        <v>0.42599999999999999</v>
      </c>
      <c r="X1153" s="2">
        <v>12172</v>
      </c>
      <c r="Y1153" s="2">
        <v>5808625</v>
      </c>
      <c r="Z1153" s="25">
        <v>0.45700000000000002</v>
      </c>
      <c r="AA1153" s="12">
        <v>12618.79</v>
      </c>
      <c r="AB1153" s="2">
        <v>5861796</v>
      </c>
      <c r="AC1153" s="25">
        <v>0.44700000000000001</v>
      </c>
      <c r="AD1153" s="12">
        <v>12320</v>
      </c>
      <c r="AE1153" s="25">
        <v>0.11</v>
      </c>
    </row>
    <row r="1154" spans="1:31" x14ac:dyDescent="0.3">
      <c r="A1154" t="s">
        <v>1895</v>
      </c>
      <c r="B1154" s="2">
        <v>11</v>
      </c>
      <c r="C1154" s="25">
        <v>1.1897036556348692E-3</v>
      </c>
      <c r="D1154" s="2"/>
      <c r="E1154" s="2">
        <v>42</v>
      </c>
      <c r="F1154" s="25">
        <v>4.2949176807444527E-3</v>
      </c>
      <c r="G1154" s="12"/>
      <c r="H1154" s="2">
        <v>23</v>
      </c>
      <c r="I1154" s="25">
        <v>2.4881003894418E-3</v>
      </c>
      <c r="J1154" s="12"/>
      <c r="K1154" s="25">
        <v>1.0909090909090908</v>
      </c>
      <c r="L1154" s="2">
        <v>140</v>
      </c>
      <c r="M1154" s="25">
        <v>3.4477663399497612E-3</v>
      </c>
      <c r="N1154" s="2">
        <v>61.212121212121197</v>
      </c>
      <c r="O1154" s="2">
        <v>595</v>
      </c>
      <c r="P1154" s="25">
        <v>1.431871781296626E-2</v>
      </c>
      <c r="Q1154" s="12">
        <v>120.60606060606</v>
      </c>
      <c r="R1154" s="2">
        <v>512</v>
      </c>
      <c r="S1154" s="25">
        <v>1.1742042014494082E-2</v>
      </c>
      <c r="T1154" s="12">
        <v>104.242424</v>
      </c>
      <c r="U1154" s="25">
        <v>2.657142857142857</v>
      </c>
      <c r="V1154" s="2">
        <v>342212</v>
      </c>
      <c r="W1154" s="25">
        <v>2.8000000000000001E-2</v>
      </c>
      <c r="X1154" s="2">
        <v>2748</v>
      </c>
      <c r="Y1154" s="2">
        <v>387742</v>
      </c>
      <c r="Z1154" s="25">
        <v>0.03</v>
      </c>
      <c r="AA1154" s="12">
        <v>2329.6999999999998</v>
      </c>
      <c r="AB1154" s="2">
        <v>496503</v>
      </c>
      <c r="AC1154" s="25">
        <v>3.7999999999999999E-2</v>
      </c>
      <c r="AD1154" s="12">
        <v>3657.58</v>
      </c>
      <c r="AE1154" s="25">
        <v>0.45100000000000001</v>
      </c>
    </row>
    <row r="1155" spans="1:31" x14ac:dyDescent="0.3">
      <c r="A1155" t="s">
        <v>1896</v>
      </c>
      <c r="B1155" s="2">
        <v>304</v>
      </c>
      <c r="C1155" s="25">
        <v>3.2879082846636383E-2</v>
      </c>
      <c r="D1155" s="2"/>
      <c r="E1155" s="2">
        <v>364</v>
      </c>
      <c r="F1155" s="25">
        <v>3.7222619899785252E-2</v>
      </c>
      <c r="G1155" s="12"/>
      <c r="H1155" s="2">
        <v>144</v>
      </c>
      <c r="I1155" s="25">
        <v>1.5577672003461706E-2</v>
      </c>
      <c r="J1155" s="12"/>
      <c r="K1155" s="25">
        <v>-0.52631578947368429</v>
      </c>
      <c r="L1155" s="2">
        <v>2025</v>
      </c>
      <c r="M1155" s="25">
        <v>4.9869477417130471E-2</v>
      </c>
      <c r="N1155" s="2">
        <v>186.06060606060601</v>
      </c>
      <c r="O1155" s="2">
        <v>2298</v>
      </c>
      <c r="P1155" s="25">
        <v>5.53015353515907E-2</v>
      </c>
      <c r="Q1155" s="12">
        <v>205.45454545454501</v>
      </c>
      <c r="R1155" s="2">
        <v>2039</v>
      </c>
      <c r="S1155" s="25">
        <v>4.6761764975690304E-2</v>
      </c>
      <c r="T1155" s="12">
        <v>223.636368</v>
      </c>
      <c r="U1155" s="25">
        <v>6.9135802469135806E-3</v>
      </c>
      <c r="V1155" s="2">
        <v>1535827</v>
      </c>
      <c r="W1155" s="25">
        <v>0.124</v>
      </c>
      <c r="X1155" s="2">
        <v>5158</v>
      </c>
      <c r="Y1155" s="2">
        <v>1557738</v>
      </c>
      <c r="Z1155" s="25">
        <v>0.122</v>
      </c>
      <c r="AA1155" s="12">
        <v>4964.24</v>
      </c>
      <c r="AB1155" s="2">
        <v>1512885</v>
      </c>
      <c r="AC1155" s="25">
        <v>0.115</v>
      </c>
      <c r="AD1155" s="12">
        <v>5321.82</v>
      </c>
      <c r="AE1155" s="25">
        <v>-1.4999999999999999E-2</v>
      </c>
    </row>
    <row r="1156" spans="1:31" x14ac:dyDescent="0.3">
      <c r="A1156" t="s">
        <v>1897</v>
      </c>
      <c r="B1156" s="2">
        <v>1336</v>
      </c>
      <c r="C1156" s="25">
        <v>0.14449491672074405</v>
      </c>
      <c r="D1156" s="2"/>
      <c r="E1156" s="2">
        <v>1388</v>
      </c>
      <c r="F1156" s="25">
        <v>0.1419368033541262</v>
      </c>
      <c r="G1156" s="12"/>
      <c r="H1156" s="2">
        <v>1593</v>
      </c>
      <c r="I1156" s="25">
        <v>0.17232799653829511</v>
      </c>
      <c r="J1156" s="12"/>
      <c r="K1156" s="25">
        <v>0.19236526946107779</v>
      </c>
      <c r="L1156" s="2">
        <v>6981</v>
      </c>
      <c r="M1156" s="25">
        <v>0.17192040585135202</v>
      </c>
      <c r="N1156" s="2">
        <v>320.60606060606</v>
      </c>
      <c r="O1156" s="2">
        <v>7317</v>
      </c>
      <c r="P1156" s="25">
        <v>0.17608413149155316</v>
      </c>
      <c r="Q1156" s="12">
        <v>324.24242424242402</v>
      </c>
      <c r="R1156" s="2">
        <v>7789</v>
      </c>
      <c r="S1156" s="25">
        <v>0.17863040088065316</v>
      </c>
      <c r="T1156" s="12">
        <v>347.27273600000001</v>
      </c>
      <c r="U1156" s="25">
        <v>0.11574273026786994</v>
      </c>
      <c r="V1156" s="2">
        <v>2071371</v>
      </c>
      <c r="W1156" s="25">
        <v>0.16700000000000001</v>
      </c>
      <c r="X1156" s="2">
        <v>6778</v>
      </c>
      <c r="Y1156" s="2">
        <v>2217726</v>
      </c>
      <c r="Z1156" s="25">
        <v>0.17399999999999999</v>
      </c>
      <c r="AA1156" s="12">
        <v>6436.97</v>
      </c>
      <c r="AB1156" s="2">
        <v>2220822</v>
      </c>
      <c r="AC1156" s="25">
        <v>0.16900000000000001</v>
      </c>
      <c r="AD1156" s="12">
        <v>7001.21</v>
      </c>
      <c r="AE1156" s="25">
        <v>7.1999999999999995E-2</v>
      </c>
    </row>
    <row r="1157" spans="1:31" x14ac:dyDescent="0.3">
      <c r="A1157" t="s">
        <v>1898</v>
      </c>
      <c r="B1157" s="2">
        <v>2048</v>
      </c>
      <c r="C1157" s="25">
        <v>0.22150118970365562</v>
      </c>
      <c r="D1157" s="2"/>
      <c r="E1157" s="2">
        <v>2395</v>
      </c>
      <c r="F1157" s="25">
        <v>0.24491256774721343</v>
      </c>
      <c r="G1157" s="12"/>
      <c r="H1157" s="2">
        <v>2334</v>
      </c>
      <c r="I1157" s="25">
        <v>0.25248810038944181</v>
      </c>
      <c r="J1157" s="12"/>
      <c r="K1157" s="25">
        <v>0.1396484375</v>
      </c>
      <c r="L1157" s="2">
        <v>7092</v>
      </c>
      <c r="M1157" s="25">
        <v>0.17465399202088361</v>
      </c>
      <c r="N1157" s="2">
        <v>355.75757575757501</v>
      </c>
      <c r="O1157" s="2">
        <v>7761</v>
      </c>
      <c r="P1157" s="25">
        <v>0.18676902343938009</v>
      </c>
      <c r="Q1157" s="12">
        <v>329.09090909090901</v>
      </c>
      <c r="R1157" s="2">
        <v>7932</v>
      </c>
      <c r="S1157" s="25">
        <v>0.18190991652142005</v>
      </c>
      <c r="T1157" s="12">
        <v>395.15152</v>
      </c>
      <c r="U1157" s="25">
        <v>0.11844331641285956</v>
      </c>
      <c r="V1157" s="2">
        <v>996943</v>
      </c>
      <c r="W1157" s="25">
        <v>0.08</v>
      </c>
      <c r="X1157" s="2">
        <v>6158</v>
      </c>
      <c r="Y1157" s="2">
        <v>1200869</v>
      </c>
      <c r="Z1157" s="25">
        <v>9.4E-2</v>
      </c>
      <c r="AA1157" s="12">
        <v>6071.52</v>
      </c>
      <c r="AB1157" s="2">
        <v>1189552</v>
      </c>
      <c r="AC1157" s="25">
        <v>9.0999999999999998E-2</v>
      </c>
      <c r="AD1157" s="12">
        <v>6604.24</v>
      </c>
      <c r="AE1157" s="25">
        <v>0.193</v>
      </c>
    </row>
    <row r="1158" spans="1:31" x14ac:dyDescent="0.3">
      <c r="A1158" t="s">
        <v>1899</v>
      </c>
      <c r="B1158" s="2">
        <v>601</v>
      </c>
      <c r="C1158" s="25">
        <v>6.5001081548777845E-2</v>
      </c>
      <c r="D1158" s="2"/>
      <c r="E1158" s="2">
        <v>776</v>
      </c>
      <c r="F1158" s="25">
        <v>7.9353717148992739E-2</v>
      </c>
      <c r="G1158" s="12"/>
      <c r="H1158" s="2">
        <v>782</v>
      </c>
      <c r="I1158" s="25">
        <v>8.4595413241021197E-2</v>
      </c>
      <c r="J1158" s="12"/>
      <c r="K1158" s="25">
        <v>0.30116472545757067</v>
      </c>
      <c r="L1158" s="2">
        <v>1463</v>
      </c>
      <c r="M1158" s="25">
        <v>3.6029158252475005E-2</v>
      </c>
      <c r="N1158" s="2">
        <v>169.69696969696901</v>
      </c>
      <c r="O1158" s="2">
        <v>1855</v>
      </c>
      <c r="P1158" s="25">
        <v>4.4640708475718341E-2</v>
      </c>
      <c r="Q1158" s="12">
        <v>155.15151515151501</v>
      </c>
      <c r="R1158" s="2">
        <v>1813</v>
      </c>
      <c r="S1158" s="25">
        <v>4.1578754242730026E-2</v>
      </c>
      <c r="T1158" s="12">
        <v>223.03030000000001</v>
      </c>
      <c r="U1158" s="25">
        <v>0.23923444976076555</v>
      </c>
      <c r="V1158" s="2">
        <v>277400</v>
      </c>
      <c r="W1158" s="25">
        <v>2.1999999999999999E-2</v>
      </c>
      <c r="X1158" s="2">
        <v>3325</v>
      </c>
      <c r="Y1158" s="2">
        <v>367373</v>
      </c>
      <c r="Z1158" s="25">
        <v>2.9000000000000001E-2</v>
      </c>
      <c r="AA1158" s="12">
        <v>3108.48</v>
      </c>
      <c r="AB1158" s="2">
        <v>372132</v>
      </c>
      <c r="AC1158" s="25">
        <v>2.8000000000000001E-2</v>
      </c>
      <c r="AD1158" s="12">
        <v>3953.33</v>
      </c>
      <c r="AE1158" s="25">
        <v>0.34100000000000003</v>
      </c>
    </row>
    <row r="1159" spans="1:31" x14ac:dyDescent="0.3">
      <c r="A1159" t="s">
        <v>1900</v>
      </c>
      <c r="B1159" s="2">
        <v>95</v>
      </c>
      <c r="C1159" s="25">
        <v>1.0274713389573866E-2</v>
      </c>
      <c r="D1159" s="2"/>
      <c r="E1159" s="2">
        <v>118</v>
      </c>
      <c r="F1159" s="25">
        <v>1.2066673483996319E-2</v>
      </c>
      <c r="G1159" s="12"/>
      <c r="H1159" s="2">
        <v>70</v>
      </c>
      <c r="I1159" s="25">
        <v>7.5724794461272176E-3</v>
      </c>
      <c r="J1159" s="12"/>
      <c r="K1159" s="25">
        <v>-0.26315789473684215</v>
      </c>
      <c r="L1159" s="2">
        <v>167</v>
      </c>
      <c r="M1159" s="25">
        <v>4.112692705511501E-3</v>
      </c>
      <c r="N1159" s="2">
        <v>46.060606060605998</v>
      </c>
      <c r="O1159" s="2">
        <v>365</v>
      </c>
      <c r="P1159" s="25">
        <v>8.7837512634162777E-3</v>
      </c>
      <c r="Q1159" s="12">
        <v>78.181818181818201</v>
      </c>
      <c r="R1159" s="2">
        <v>151</v>
      </c>
      <c r="S1159" s="25">
        <v>3.462985047243372E-3</v>
      </c>
      <c r="T1159" s="12">
        <v>47.272728000000001</v>
      </c>
      <c r="U1159" s="25">
        <v>-9.580838323353294E-2</v>
      </c>
      <c r="V1159" s="2">
        <v>57049</v>
      </c>
      <c r="W1159" s="25">
        <v>5.0000000000000001E-3</v>
      </c>
      <c r="X1159" s="2">
        <v>1238</v>
      </c>
      <c r="Y1159" s="2">
        <v>77177</v>
      </c>
      <c r="Z1159" s="25">
        <v>6.0000000000000001E-3</v>
      </c>
      <c r="AA1159" s="12">
        <v>1406.06</v>
      </c>
      <c r="AB1159" s="2">
        <v>69902</v>
      </c>
      <c r="AC1159" s="25">
        <v>5.0000000000000001E-3</v>
      </c>
      <c r="AD1159" s="12">
        <v>1383.03</v>
      </c>
      <c r="AE1159" s="25">
        <v>0.22500000000000001</v>
      </c>
    </row>
    <row r="1160" spans="1:31" x14ac:dyDescent="0.3">
      <c r="A1160" s="16"/>
      <c r="B1160" s="16"/>
      <c r="C1160" s="16"/>
      <c r="D1160" s="16"/>
      <c r="E1160" s="16"/>
      <c r="F1160" s="16"/>
      <c r="G1160" s="16"/>
      <c r="H1160" s="16"/>
      <c r="I1160" s="16"/>
      <c r="J1160" s="16"/>
      <c r="K1160" s="16"/>
      <c r="L1160" s="16"/>
      <c r="M1160" s="16"/>
      <c r="N1160" s="16"/>
      <c r="O1160" s="16"/>
      <c r="P1160" s="16"/>
      <c r="Q1160" s="16"/>
      <c r="R1160" s="16"/>
      <c r="S1160" s="16"/>
      <c r="T1160" s="16"/>
      <c r="U1160" s="16"/>
      <c r="V1160" s="16"/>
      <c r="W1160" s="16"/>
      <c r="X1160" s="16"/>
      <c r="Y1160" s="16"/>
      <c r="Z1160" s="16"/>
      <c r="AA1160" s="16"/>
      <c r="AB1160" s="16"/>
      <c r="AC1160" s="16"/>
      <c r="AD1160" s="16"/>
      <c r="AE1160" s="16"/>
    </row>
    <row r="1161" spans="1:31" x14ac:dyDescent="0.3">
      <c r="A1161" s="103" t="s">
        <v>1901</v>
      </c>
      <c r="B1161" s="103"/>
      <c r="C1161" s="103"/>
      <c r="D1161" s="103"/>
      <c r="E1161" s="103"/>
      <c r="F1161" s="103"/>
      <c r="G1161" s="103"/>
      <c r="H1161" s="103"/>
      <c r="I1161" s="103"/>
      <c r="J1161" s="103"/>
      <c r="K1161" s="103"/>
      <c r="L1161" s="103"/>
      <c r="M1161" s="103"/>
      <c r="N1161" s="103"/>
      <c r="O1161" s="103"/>
      <c r="P1161" s="103"/>
      <c r="Q1161" s="103"/>
      <c r="R1161" s="103"/>
      <c r="S1161" s="103"/>
      <c r="T1161" s="103"/>
      <c r="U1161" s="103"/>
      <c r="V1161" s="103"/>
      <c r="W1161" s="103"/>
      <c r="X1161" s="103"/>
      <c r="Y1161" s="103"/>
      <c r="Z1161" s="103"/>
      <c r="AA1161" s="103"/>
      <c r="AB1161" s="103"/>
      <c r="AC1161" s="103"/>
      <c r="AD1161" s="103"/>
      <c r="AE1161" s="103"/>
    </row>
    <row r="1162" spans="1:31" x14ac:dyDescent="0.3">
      <c r="B1162" s="188"/>
      <c r="C1162" s="188"/>
      <c r="D1162" s="188"/>
      <c r="E1162" s="188"/>
      <c r="F1162" s="188"/>
      <c r="G1162" s="188"/>
      <c r="H1162" s="188"/>
      <c r="I1162" s="188"/>
      <c r="J1162" s="188"/>
      <c r="L1162" s="188" t="s">
        <v>1649</v>
      </c>
      <c r="M1162" s="188"/>
      <c r="N1162" s="188" t="s">
        <v>1650</v>
      </c>
      <c r="O1162" s="188" t="s">
        <v>1649</v>
      </c>
      <c r="P1162" s="188"/>
      <c r="Q1162" s="188" t="s">
        <v>1650</v>
      </c>
      <c r="R1162" s="188" t="s">
        <v>1649</v>
      </c>
      <c r="S1162" s="188"/>
      <c r="T1162" s="188" t="s">
        <v>1650</v>
      </c>
      <c r="U1162" t="s">
        <v>165</v>
      </c>
      <c r="V1162" s="188" t="s">
        <v>1649</v>
      </c>
      <c r="W1162" s="188"/>
      <c r="X1162" s="188" t="s">
        <v>1650</v>
      </c>
      <c r="Y1162" s="188" t="s">
        <v>1649</v>
      </c>
      <c r="Z1162" s="188"/>
      <c r="AA1162" s="188" t="s">
        <v>1650</v>
      </c>
      <c r="AB1162" s="188" t="s">
        <v>1649</v>
      </c>
      <c r="AC1162" s="188"/>
      <c r="AD1162" s="188" t="s">
        <v>1650</v>
      </c>
      <c r="AE1162" t="s">
        <v>165</v>
      </c>
    </row>
    <row r="1163" spans="1:31" x14ac:dyDescent="0.3">
      <c r="A1163" t="s">
        <v>167</v>
      </c>
      <c r="B1163" s="2">
        <v>9246</v>
      </c>
      <c r="C1163" s="25" t="s">
        <v>2472</v>
      </c>
      <c r="D1163" s="2"/>
      <c r="E1163" s="2">
        <v>9779</v>
      </c>
      <c r="F1163" s="25" t="s">
        <v>2472</v>
      </c>
      <c r="G1163" s="12"/>
      <c r="H1163" s="2">
        <v>9244</v>
      </c>
      <c r="I1163" s="25" t="s">
        <v>2472</v>
      </c>
      <c r="J1163" s="12"/>
      <c r="K1163" s="25">
        <v>-2.1630975556996557E-4</v>
      </c>
      <c r="L1163" s="2">
        <v>40606</v>
      </c>
      <c r="M1163" s="25" t="s">
        <v>165</v>
      </c>
      <c r="N1163" s="2">
        <v>450.30303030303003</v>
      </c>
      <c r="O1163" s="2">
        <v>41554</v>
      </c>
      <c r="P1163" s="25" t="s">
        <v>165</v>
      </c>
      <c r="Q1163" s="12">
        <v>340</v>
      </c>
      <c r="R1163" s="2">
        <v>43604</v>
      </c>
      <c r="S1163" s="25" t="s">
        <v>165</v>
      </c>
      <c r="T1163" s="12">
        <v>256.36364700000001</v>
      </c>
      <c r="U1163" s="25">
        <v>7.3831453479781317E-2</v>
      </c>
      <c r="V1163" s="2">
        <v>12392852</v>
      </c>
      <c r="W1163" s="25" t="s">
        <v>165</v>
      </c>
      <c r="X1163" s="2">
        <v>13533</v>
      </c>
      <c r="Y1163" s="2">
        <v>12717801</v>
      </c>
      <c r="Z1163" s="25" t="s">
        <v>165</v>
      </c>
      <c r="AA1163" s="12">
        <v>11122.42</v>
      </c>
      <c r="AB1163" s="2">
        <v>13103114</v>
      </c>
      <c r="AC1163" s="25" t="s">
        <v>165</v>
      </c>
      <c r="AD1163" s="12">
        <v>11237.58</v>
      </c>
      <c r="AE1163" s="25">
        <v>5.7000000000000002E-2</v>
      </c>
    </row>
    <row r="1164" spans="1:31" x14ac:dyDescent="0.3">
      <c r="A1164" t="s">
        <v>1536</v>
      </c>
      <c r="B1164" s="2">
        <v>4851</v>
      </c>
      <c r="C1164" s="25">
        <v>0.5246593121349773</v>
      </c>
      <c r="D1164" s="2"/>
      <c r="E1164" s="2">
        <v>4696</v>
      </c>
      <c r="F1164" s="25">
        <v>0.4802127006851416</v>
      </c>
      <c r="G1164" s="12"/>
      <c r="H1164" s="2">
        <v>4298</v>
      </c>
      <c r="I1164" s="25">
        <v>0.4649502379922108</v>
      </c>
      <c r="J1164" s="12"/>
      <c r="K1164" s="25">
        <v>-0.11399711399711399</v>
      </c>
      <c r="L1164" s="2">
        <v>22738</v>
      </c>
      <c r="M1164" s="25">
        <v>0.5599665074126976</v>
      </c>
      <c r="N1164" s="2">
        <v>350.90909090909003</v>
      </c>
      <c r="O1164" s="2">
        <v>21363</v>
      </c>
      <c r="P1164" s="25">
        <v>0.51410213216537515</v>
      </c>
      <c r="Q1164" s="12">
        <v>433.93939393939399</v>
      </c>
      <c r="R1164" s="2">
        <v>23368</v>
      </c>
      <c r="S1164" s="25">
        <v>0.53591413631776896</v>
      </c>
      <c r="T1164" s="12">
        <v>514.54549999999995</v>
      </c>
      <c r="U1164" s="25">
        <v>2.7706922332658986E-2</v>
      </c>
      <c r="V1164" s="2">
        <v>7112050</v>
      </c>
      <c r="W1164" s="25">
        <v>0.57399999999999995</v>
      </c>
      <c r="X1164" s="2">
        <v>23474</v>
      </c>
      <c r="Y1164" s="2">
        <v>6909176</v>
      </c>
      <c r="Z1164" s="25">
        <v>0.54300000000000004</v>
      </c>
      <c r="AA1164" s="12">
        <v>22243.03</v>
      </c>
      <c r="AB1164" s="2">
        <v>7241318</v>
      </c>
      <c r="AC1164" s="25">
        <v>0.55300000000000005</v>
      </c>
      <c r="AD1164" s="12">
        <v>21643.03</v>
      </c>
      <c r="AE1164" s="25">
        <v>1.7999999999999999E-2</v>
      </c>
    </row>
    <row r="1165" spans="1:31" x14ac:dyDescent="0.3">
      <c r="A1165" t="s">
        <v>1537</v>
      </c>
      <c r="B1165" s="2">
        <v>4821</v>
      </c>
      <c r="C1165" s="25">
        <v>0.52141466580142726</v>
      </c>
      <c r="D1165" s="2"/>
      <c r="E1165" s="2">
        <v>4673</v>
      </c>
      <c r="F1165" s="25">
        <v>0.47786072195521012</v>
      </c>
      <c r="G1165" s="12"/>
      <c r="H1165" s="2">
        <v>4289</v>
      </c>
      <c r="I1165" s="25">
        <v>0.46397663349199481</v>
      </c>
      <c r="J1165" s="12"/>
      <c r="K1165" s="25">
        <v>-0.1103505496784899</v>
      </c>
      <c r="L1165" s="2">
        <v>22526</v>
      </c>
      <c r="M1165" s="25">
        <v>0.55474560409791651</v>
      </c>
      <c r="N1165" s="2">
        <v>348.48484848484799</v>
      </c>
      <c r="O1165" s="2">
        <v>21228</v>
      </c>
      <c r="P1165" s="25">
        <v>0.5108533474515089</v>
      </c>
      <c r="Q1165" s="12">
        <v>427.87878787878702</v>
      </c>
      <c r="R1165" s="2">
        <v>23334</v>
      </c>
      <c r="S1165" s="25">
        <v>0.53513439134024399</v>
      </c>
      <c r="T1165" s="12">
        <v>512.72730000000001</v>
      </c>
      <c r="U1165" s="25">
        <v>3.5869661724229777E-2</v>
      </c>
      <c r="V1165" s="2">
        <v>7086862</v>
      </c>
      <c r="W1165" s="25">
        <v>0.57199999999999995</v>
      </c>
      <c r="X1165" s="2">
        <v>23659</v>
      </c>
      <c r="Y1165" s="2">
        <v>6891817</v>
      </c>
      <c r="Z1165" s="25">
        <v>0.54200000000000004</v>
      </c>
      <c r="AA1165" s="12">
        <v>22298.79</v>
      </c>
      <c r="AB1165" s="2">
        <v>7223884</v>
      </c>
      <c r="AC1165" s="25">
        <v>0.55100000000000005</v>
      </c>
      <c r="AD1165" s="12">
        <v>21727.27</v>
      </c>
      <c r="AE1165" s="25">
        <v>1.9E-2</v>
      </c>
    </row>
    <row r="1166" spans="1:31" x14ac:dyDescent="0.3">
      <c r="A1166" t="s">
        <v>1902</v>
      </c>
      <c r="B1166" s="2">
        <v>30</v>
      </c>
      <c r="C1166" s="25">
        <v>3.2446463335496431E-3</v>
      </c>
      <c r="D1166" s="2"/>
      <c r="E1166" s="2">
        <v>23</v>
      </c>
      <c r="F1166" s="25">
        <v>2.3519787299314857E-3</v>
      </c>
      <c r="G1166" s="12"/>
      <c r="H1166" s="2">
        <v>9</v>
      </c>
      <c r="I1166" s="25">
        <v>9.736045002163566E-4</v>
      </c>
      <c r="J1166" s="12"/>
      <c r="K1166" s="25">
        <v>-0.7</v>
      </c>
      <c r="L1166" s="2">
        <v>212</v>
      </c>
      <c r="M1166" s="25">
        <v>5.2209033147810665E-3</v>
      </c>
      <c r="N1166" s="2">
        <v>68.484848484848399</v>
      </c>
      <c r="O1166" s="2">
        <v>135</v>
      </c>
      <c r="P1166" s="25">
        <v>3.2487847138662944E-3</v>
      </c>
      <c r="Q1166" s="12">
        <v>60</v>
      </c>
      <c r="R1166" s="2">
        <v>34</v>
      </c>
      <c r="S1166" s="25">
        <v>7.7974497752499765E-4</v>
      </c>
      <c r="T1166" s="12">
        <v>24.242424</v>
      </c>
      <c r="U1166" s="25">
        <v>-0.839622641509434</v>
      </c>
      <c r="V1166" s="2">
        <v>25188</v>
      </c>
      <c r="W1166" s="25">
        <v>2E-3</v>
      </c>
      <c r="X1166" s="2">
        <v>713</v>
      </c>
      <c r="Y1166" s="2">
        <v>17359</v>
      </c>
      <c r="Z1166" s="25">
        <v>1E-3</v>
      </c>
      <c r="AA1166" s="12">
        <v>538.79</v>
      </c>
      <c r="AB1166" s="2">
        <v>17434</v>
      </c>
      <c r="AC1166" s="25">
        <v>1E-3</v>
      </c>
      <c r="AD1166" s="12">
        <v>604.24</v>
      </c>
      <c r="AE1166" s="25">
        <v>-0.308</v>
      </c>
    </row>
    <row r="1167" spans="1:31" x14ac:dyDescent="0.3">
      <c r="A1167" t="s">
        <v>1539</v>
      </c>
      <c r="B1167" s="2">
        <v>4395</v>
      </c>
      <c r="C1167" s="25">
        <v>0.4753406878650227</v>
      </c>
      <c r="D1167" s="2"/>
      <c r="E1167" s="2">
        <v>5083</v>
      </c>
      <c r="F1167" s="25">
        <v>0.51978729931485834</v>
      </c>
      <c r="G1167" s="12"/>
      <c r="H1167" s="2">
        <v>4946</v>
      </c>
      <c r="I1167" s="25">
        <v>0.53504976200778886</v>
      </c>
      <c r="J1167" s="12"/>
      <c r="K1167" s="25">
        <v>0.12536973833902154</v>
      </c>
      <c r="L1167" s="2">
        <v>17868</v>
      </c>
      <c r="M1167" s="25">
        <v>0.44003349258730234</v>
      </c>
      <c r="N1167" s="2">
        <v>461.21212121212102</v>
      </c>
      <c r="O1167" s="2">
        <v>20191</v>
      </c>
      <c r="P1167" s="25">
        <v>0.48589786783462485</v>
      </c>
      <c r="Q1167" s="12">
        <v>476.969696969697</v>
      </c>
      <c r="R1167" s="2">
        <v>20236</v>
      </c>
      <c r="S1167" s="25">
        <v>0.46408586368223098</v>
      </c>
      <c r="T1167" s="12">
        <v>543.63635299999999</v>
      </c>
      <c r="U1167" s="25">
        <v>0.13252742332661741</v>
      </c>
      <c r="V1167" s="2">
        <v>5280802</v>
      </c>
      <c r="W1167" s="25">
        <v>0.42599999999999999</v>
      </c>
      <c r="X1167" s="2">
        <v>12172</v>
      </c>
      <c r="Y1167" s="2">
        <v>5808625</v>
      </c>
      <c r="Z1167" s="25">
        <v>0.45700000000000002</v>
      </c>
      <c r="AA1167" s="12">
        <v>12618.79</v>
      </c>
      <c r="AB1167" s="2">
        <v>5861796</v>
      </c>
      <c r="AC1167" s="25">
        <v>0.44700000000000001</v>
      </c>
      <c r="AD1167" s="12">
        <v>12320</v>
      </c>
      <c r="AE1167" s="25">
        <v>0.11</v>
      </c>
    </row>
    <row r="1168" spans="1:31" x14ac:dyDescent="0.3">
      <c r="A1168" t="s">
        <v>1537</v>
      </c>
      <c r="B1168" s="2">
        <v>4246</v>
      </c>
      <c r="C1168" s="25">
        <v>0.45922561107505949</v>
      </c>
      <c r="D1168" s="2"/>
      <c r="E1168" s="2">
        <v>5033</v>
      </c>
      <c r="F1168" s="25">
        <v>0.51467430207587683</v>
      </c>
      <c r="G1168" s="12"/>
      <c r="H1168" s="2">
        <v>4940</v>
      </c>
      <c r="I1168" s="25">
        <v>0.53440069234097798</v>
      </c>
      <c r="J1168" s="12"/>
      <c r="K1168" s="25">
        <v>0.16344795101271781</v>
      </c>
      <c r="L1168" s="2">
        <v>17351</v>
      </c>
      <c r="M1168" s="25">
        <v>0.42730138403191648</v>
      </c>
      <c r="N1168" s="2">
        <v>450.90909090909099</v>
      </c>
      <c r="O1168" s="2">
        <v>20125</v>
      </c>
      <c r="P1168" s="25">
        <v>0.4843095730856235</v>
      </c>
      <c r="Q1168" s="12">
        <v>484.24242424242402</v>
      </c>
      <c r="R1168" s="2">
        <v>20214</v>
      </c>
      <c r="S1168" s="25">
        <v>0.46358132281442072</v>
      </c>
      <c r="T1168" s="12">
        <v>544.24243200000001</v>
      </c>
      <c r="U1168" s="25">
        <v>0.16500489885309205</v>
      </c>
      <c r="V1168" s="2">
        <v>5238563</v>
      </c>
      <c r="W1168" s="25">
        <v>0.42299999999999999</v>
      </c>
      <c r="X1168" s="2">
        <v>11860</v>
      </c>
      <c r="Y1168" s="2">
        <v>5767022</v>
      </c>
      <c r="Z1168" s="25">
        <v>0.45300000000000001</v>
      </c>
      <c r="AA1168" s="12">
        <v>12421.21</v>
      </c>
      <c r="AB1168" s="2">
        <v>5824888</v>
      </c>
      <c r="AC1168" s="25">
        <v>0.44500000000000001</v>
      </c>
      <c r="AD1168" s="12">
        <v>12224.85</v>
      </c>
      <c r="AE1168" s="25">
        <v>0.112</v>
      </c>
    </row>
    <row r="1169" spans="1:31" x14ac:dyDescent="0.3">
      <c r="A1169" t="s">
        <v>1902</v>
      </c>
      <c r="B1169" s="2">
        <v>149</v>
      </c>
      <c r="C1169" s="25">
        <v>1.6115076789963226E-2</v>
      </c>
      <c r="D1169" s="2"/>
      <c r="E1169" s="2">
        <v>50</v>
      </c>
      <c r="F1169" s="25">
        <v>5.112997238981491E-3</v>
      </c>
      <c r="G1169" s="12"/>
      <c r="H1169" s="2">
        <v>6</v>
      </c>
      <c r="I1169" s="25">
        <v>6.490696668109044E-4</v>
      </c>
      <c r="J1169" s="12"/>
      <c r="K1169" s="25">
        <v>-0.95973154362416113</v>
      </c>
      <c r="L1169" s="2">
        <v>517</v>
      </c>
      <c r="M1169" s="25">
        <v>1.2732108555385903E-2</v>
      </c>
      <c r="N1169" s="2">
        <v>118.181818181818</v>
      </c>
      <c r="O1169" s="2">
        <v>66</v>
      </c>
      <c r="P1169" s="25">
        <v>1.5882947490012994E-3</v>
      </c>
      <c r="Q1169" s="12">
        <v>30.909090909090899</v>
      </c>
      <c r="R1169" s="2">
        <v>22</v>
      </c>
      <c r="S1169" s="25">
        <v>5.0454086781029264E-4</v>
      </c>
      <c r="T1169" s="12">
        <v>16.969695999999999</v>
      </c>
      <c r="U1169" s="25">
        <v>-0.95744680851063835</v>
      </c>
      <c r="V1169" s="2">
        <v>42239</v>
      </c>
      <c r="W1169" s="25">
        <v>3.0000000000000001E-3</v>
      </c>
      <c r="X1169" s="2">
        <v>997</v>
      </c>
      <c r="Y1169" s="2">
        <v>41603</v>
      </c>
      <c r="Z1169" s="25">
        <v>3.0000000000000001E-3</v>
      </c>
      <c r="AA1169" s="12">
        <v>1109.7</v>
      </c>
      <c r="AB1169" s="2">
        <v>36908</v>
      </c>
      <c r="AC1169" s="25">
        <v>3.0000000000000001E-3</v>
      </c>
      <c r="AD1169" s="12">
        <v>1088.48</v>
      </c>
      <c r="AE1169" s="25">
        <v>-0.126</v>
      </c>
    </row>
    <row r="1170" spans="1:31" x14ac:dyDescent="0.3">
      <c r="A1170" s="16"/>
      <c r="B1170" s="16"/>
      <c r="C1170" s="16"/>
      <c r="D1170" s="16"/>
      <c r="E1170" s="16"/>
      <c r="F1170" s="16"/>
      <c r="G1170" s="16"/>
      <c r="H1170" s="16"/>
      <c r="I1170" s="16"/>
      <c r="J1170" s="16"/>
      <c r="K1170" s="16"/>
      <c r="L1170" s="16"/>
      <c r="M1170" s="16"/>
      <c r="N1170" s="16"/>
      <c r="O1170" s="16"/>
      <c r="P1170" s="16"/>
      <c r="Q1170" s="16"/>
      <c r="R1170" s="16"/>
      <c r="S1170" s="16"/>
      <c r="T1170" s="16"/>
      <c r="U1170" s="16"/>
      <c r="V1170" s="16"/>
      <c r="W1170" s="16"/>
      <c r="X1170" s="16"/>
      <c r="Y1170" s="16"/>
      <c r="Z1170" s="16"/>
      <c r="AA1170" s="16"/>
      <c r="AB1170" s="16"/>
      <c r="AC1170" s="16"/>
      <c r="AD1170" s="16"/>
      <c r="AE1170" s="16"/>
    </row>
    <row r="1171" spans="1:31" x14ac:dyDescent="0.3">
      <c r="A1171" s="103" t="s">
        <v>1903</v>
      </c>
      <c r="B1171" s="103"/>
      <c r="C1171" s="103"/>
      <c r="D1171" s="103"/>
      <c r="E1171" s="103"/>
      <c r="F1171" s="103"/>
      <c r="G1171" s="103"/>
      <c r="H1171" s="103"/>
      <c r="I1171" s="103"/>
      <c r="J1171" s="103"/>
      <c r="K1171" s="103"/>
      <c r="L1171" s="103"/>
      <c r="M1171" s="103"/>
      <c r="N1171" s="103"/>
      <c r="O1171" s="103"/>
      <c r="P1171" s="103"/>
      <c r="Q1171" s="103"/>
      <c r="R1171" s="103"/>
      <c r="S1171" s="103"/>
      <c r="T1171" s="103"/>
      <c r="U1171" s="103"/>
      <c r="V1171" s="103"/>
      <c r="W1171" s="103"/>
      <c r="X1171" s="103"/>
      <c r="Y1171" s="103"/>
      <c r="Z1171" s="103"/>
      <c r="AA1171" s="103"/>
      <c r="AB1171" s="103"/>
      <c r="AC1171" s="103"/>
      <c r="AD1171" s="103"/>
      <c r="AE1171" s="103"/>
    </row>
    <row r="1172" spans="1:31" x14ac:dyDescent="0.3">
      <c r="B1172" s="188"/>
      <c r="C1172" s="188"/>
      <c r="D1172" s="188"/>
      <c r="E1172" s="188"/>
      <c r="F1172" s="188"/>
      <c r="G1172" s="188"/>
      <c r="H1172" s="188"/>
      <c r="I1172" s="188"/>
      <c r="J1172" s="188"/>
      <c r="L1172" s="188" t="s">
        <v>1649</v>
      </c>
      <c r="M1172" s="188"/>
      <c r="N1172" s="188" t="s">
        <v>1650</v>
      </c>
      <c r="O1172" s="188" t="s">
        <v>1649</v>
      </c>
      <c r="P1172" s="188"/>
      <c r="Q1172" s="188" t="s">
        <v>1650</v>
      </c>
      <c r="R1172" s="188" t="s">
        <v>1649</v>
      </c>
      <c r="S1172" s="188"/>
      <c r="T1172" s="188" t="s">
        <v>1650</v>
      </c>
      <c r="U1172" t="s">
        <v>165</v>
      </c>
      <c r="V1172" s="188" t="s">
        <v>1649</v>
      </c>
      <c r="W1172" s="188"/>
      <c r="X1172" s="188" t="s">
        <v>1650</v>
      </c>
      <c r="Y1172" s="188" t="s">
        <v>1649</v>
      </c>
      <c r="Z1172" s="188"/>
      <c r="AA1172" s="188" t="s">
        <v>1650</v>
      </c>
      <c r="AB1172" s="188" t="s">
        <v>1649</v>
      </c>
      <c r="AC1172" s="188"/>
      <c r="AD1172" s="188" t="s">
        <v>1650</v>
      </c>
      <c r="AE1172" t="s">
        <v>165</v>
      </c>
    </row>
    <row r="1173" spans="1:31" x14ac:dyDescent="0.3">
      <c r="A1173" t="s">
        <v>167</v>
      </c>
      <c r="B1173" s="2">
        <v>9246</v>
      </c>
      <c r="C1173" s="25" t="s">
        <v>2472</v>
      </c>
      <c r="D1173" s="2"/>
      <c r="E1173" s="2">
        <v>9779</v>
      </c>
      <c r="F1173" s="25" t="s">
        <v>2472</v>
      </c>
      <c r="G1173" s="12"/>
      <c r="H1173" s="2">
        <v>9244</v>
      </c>
      <c r="I1173" s="25" t="s">
        <v>2472</v>
      </c>
      <c r="J1173" s="12"/>
      <c r="K1173" s="25">
        <v>-2.1630975556996557E-4</v>
      </c>
      <c r="L1173" s="2">
        <v>40606</v>
      </c>
      <c r="M1173" s="25" t="s">
        <v>165</v>
      </c>
      <c r="N1173" s="2">
        <v>450.30303030303003</v>
      </c>
      <c r="O1173" s="2">
        <v>41554</v>
      </c>
      <c r="P1173" s="25" t="s">
        <v>165</v>
      </c>
      <c r="Q1173" s="12">
        <v>340</v>
      </c>
      <c r="R1173" s="2">
        <v>43604</v>
      </c>
      <c r="S1173" s="25" t="s">
        <v>165</v>
      </c>
      <c r="T1173" s="12">
        <v>256.36364700000001</v>
      </c>
      <c r="U1173" s="25">
        <v>7.3831453479781317E-2</v>
      </c>
      <c r="V1173" s="2">
        <v>12392852</v>
      </c>
      <c r="W1173" s="25" t="s">
        <v>165</v>
      </c>
      <c r="X1173" s="2">
        <v>13533</v>
      </c>
      <c r="Y1173" s="2">
        <v>12717801</v>
      </c>
      <c r="Z1173" s="25" t="s">
        <v>165</v>
      </c>
      <c r="AA1173" s="12">
        <v>11122.42</v>
      </c>
      <c r="AB1173" s="2">
        <v>13103114</v>
      </c>
      <c r="AC1173" s="25" t="s">
        <v>165</v>
      </c>
      <c r="AD1173" s="12">
        <v>11237.58</v>
      </c>
      <c r="AE1173" s="25">
        <v>5.7000000000000002E-2</v>
      </c>
    </row>
    <row r="1174" spans="1:31" x14ac:dyDescent="0.3">
      <c r="A1174" t="s">
        <v>1536</v>
      </c>
      <c r="B1174" s="2">
        <v>4851</v>
      </c>
      <c r="C1174" s="25">
        <v>0.5246593121349773</v>
      </c>
      <c r="D1174" s="2"/>
      <c r="E1174" s="2">
        <v>4696</v>
      </c>
      <c r="F1174" s="25">
        <v>0.4802127006851416</v>
      </c>
      <c r="G1174" s="12"/>
      <c r="H1174" s="2">
        <v>4298</v>
      </c>
      <c r="I1174" s="25">
        <v>0.4649502379922108</v>
      </c>
      <c r="J1174" s="12"/>
      <c r="K1174" s="25">
        <v>-0.11399711399711399</v>
      </c>
      <c r="L1174" s="2">
        <v>22738</v>
      </c>
      <c r="M1174" s="25">
        <v>0.5599665074126976</v>
      </c>
      <c r="N1174" s="2">
        <v>350.90909090909003</v>
      </c>
      <c r="O1174" s="2">
        <v>21363</v>
      </c>
      <c r="P1174" s="25">
        <v>0.51410213216537515</v>
      </c>
      <c r="Q1174" s="12">
        <v>433.93939393939399</v>
      </c>
      <c r="R1174" s="2">
        <v>23368</v>
      </c>
      <c r="S1174" s="25">
        <v>0.53591413631776896</v>
      </c>
      <c r="T1174" s="12">
        <v>514.54549999999995</v>
      </c>
      <c r="U1174" s="25">
        <v>2.7706922332658986E-2</v>
      </c>
      <c r="V1174" s="2">
        <v>7112050</v>
      </c>
      <c r="W1174" s="25">
        <v>0.57399999999999995</v>
      </c>
      <c r="X1174" s="2">
        <v>23474</v>
      </c>
      <c r="Y1174" s="2">
        <v>6909176</v>
      </c>
      <c r="Z1174" s="25">
        <v>0.54300000000000004</v>
      </c>
      <c r="AA1174" s="12">
        <v>22243.03</v>
      </c>
      <c r="AB1174" s="2">
        <v>7241318</v>
      </c>
      <c r="AC1174" s="25">
        <v>0.55300000000000005</v>
      </c>
      <c r="AD1174" s="12">
        <v>21643.03</v>
      </c>
      <c r="AE1174" s="25">
        <v>1.7999999999999999E-2</v>
      </c>
    </row>
    <row r="1175" spans="1:31" x14ac:dyDescent="0.3">
      <c r="A1175" t="s">
        <v>1542</v>
      </c>
      <c r="B1175" s="2">
        <v>4832</v>
      </c>
      <c r="C1175" s="25">
        <v>0.52260436945706257</v>
      </c>
      <c r="D1175" s="2"/>
      <c r="E1175" s="2">
        <v>4679</v>
      </c>
      <c r="F1175" s="25">
        <v>0.47847428162388811</v>
      </c>
      <c r="G1175" s="12"/>
      <c r="H1175" s="2">
        <v>4298</v>
      </c>
      <c r="I1175" s="25">
        <v>0.46495023799221119</v>
      </c>
      <c r="J1175" s="12"/>
      <c r="K1175" s="25">
        <v>-0.11051324503311255</v>
      </c>
      <c r="L1175" s="2">
        <v>22530</v>
      </c>
      <c r="M1175" s="25">
        <v>0.55484411170762937</v>
      </c>
      <c r="N1175" s="2">
        <v>349.69696969696901</v>
      </c>
      <c r="O1175" s="2">
        <v>21266</v>
      </c>
      <c r="P1175" s="25">
        <v>0.51176782018578237</v>
      </c>
      <c r="Q1175" s="12">
        <v>432.72727272727201</v>
      </c>
      <c r="R1175" s="2">
        <v>23323</v>
      </c>
      <c r="S1175" s="25">
        <v>0.53488212090633891</v>
      </c>
      <c r="T1175" s="12">
        <v>513.93939999999998</v>
      </c>
      <c r="U1175" s="25">
        <v>3.5197514425210831E-2</v>
      </c>
      <c r="V1175" s="2">
        <v>7085493</v>
      </c>
      <c r="W1175" s="25">
        <v>0.57199999999999995</v>
      </c>
      <c r="X1175" s="2">
        <v>23679</v>
      </c>
      <c r="Y1175" s="2">
        <v>6885838</v>
      </c>
      <c r="Z1175" s="25">
        <v>0.54100000000000004</v>
      </c>
      <c r="AA1175" s="12">
        <v>22268.48</v>
      </c>
      <c r="AB1175" s="2">
        <v>7217842</v>
      </c>
      <c r="AC1175" s="25">
        <v>0.55100000000000005</v>
      </c>
      <c r="AD1175" s="12">
        <v>21667.27</v>
      </c>
      <c r="AE1175" s="25">
        <v>1.9E-2</v>
      </c>
    </row>
    <row r="1176" spans="1:31" x14ac:dyDescent="0.3">
      <c r="A1176" t="s">
        <v>1904</v>
      </c>
      <c r="B1176" s="2">
        <v>19</v>
      </c>
      <c r="C1176" s="25">
        <v>2.0549426779147739E-3</v>
      </c>
      <c r="D1176" s="2"/>
      <c r="E1176" s="2">
        <v>17</v>
      </c>
      <c r="F1176" s="25">
        <v>1.7384190612537069E-3</v>
      </c>
      <c r="G1176" s="12"/>
      <c r="H1176" s="2">
        <v>0</v>
      </c>
      <c r="I1176" s="25">
        <v>0</v>
      </c>
      <c r="J1176" s="12"/>
      <c r="K1176" s="25">
        <v>-1</v>
      </c>
      <c r="L1176" s="2">
        <v>208</v>
      </c>
      <c r="M1176" s="25">
        <v>5.1223957050682166E-3</v>
      </c>
      <c r="N1176" s="2">
        <v>71.515151515151501</v>
      </c>
      <c r="O1176" s="2">
        <v>97</v>
      </c>
      <c r="P1176" s="25">
        <v>2.3343119795928191E-3</v>
      </c>
      <c r="Q1176" s="12">
        <v>43.030303030303003</v>
      </c>
      <c r="R1176" s="2">
        <v>45</v>
      </c>
      <c r="S1176" s="25">
        <v>1.0320154114301439E-3</v>
      </c>
      <c r="T1176" s="12">
        <v>30.909089999999999</v>
      </c>
      <c r="U1176" s="25">
        <v>-0.78365384615384615</v>
      </c>
      <c r="V1176" s="2">
        <v>26557</v>
      </c>
      <c r="W1176" s="25">
        <v>2E-3</v>
      </c>
      <c r="X1176" s="2">
        <v>687</v>
      </c>
      <c r="Y1176" s="2">
        <v>23338</v>
      </c>
      <c r="Z1176" s="25">
        <v>2E-3</v>
      </c>
      <c r="AA1176" s="12">
        <v>574.54999999999995</v>
      </c>
      <c r="AB1176" s="2">
        <v>23476</v>
      </c>
      <c r="AC1176" s="25">
        <v>2E-3</v>
      </c>
      <c r="AD1176" s="12">
        <v>617.58000000000004</v>
      </c>
      <c r="AE1176" s="25">
        <v>-0.11600000000000001</v>
      </c>
    </row>
    <row r="1177" spans="1:31" x14ac:dyDescent="0.3">
      <c r="A1177" t="s">
        <v>1539</v>
      </c>
      <c r="B1177" s="2">
        <v>4395</v>
      </c>
      <c r="C1177" s="25">
        <v>0.4753406878650227</v>
      </c>
      <c r="D1177" s="2"/>
      <c r="E1177" s="2">
        <v>5083</v>
      </c>
      <c r="F1177" s="25">
        <v>0.51978729931485834</v>
      </c>
      <c r="G1177" s="12"/>
      <c r="H1177" s="2">
        <v>4946</v>
      </c>
      <c r="I1177" s="25">
        <v>0.53504976200778886</v>
      </c>
      <c r="J1177" s="12"/>
      <c r="K1177" s="25">
        <v>0.12536973833902154</v>
      </c>
      <c r="L1177" s="2">
        <v>17868</v>
      </c>
      <c r="M1177" s="25">
        <v>0.44003349258730234</v>
      </c>
      <c r="N1177" s="2">
        <v>461.21212121212102</v>
      </c>
      <c r="O1177" s="2">
        <v>20191</v>
      </c>
      <c r="P1177" s="25">
        <v>0.48589786783462485</v>
      </c>
      <c r="Q1177" s="12">
        <v>476.969696969697</v>
      </c>
      <c r="R1177" s="2">
        <v>20236</v>
      </c>
      <c r="S1177" s="25">
        <v>0.46408586368223098</v>
      </c>
      <c r="T1177" s="12">
        <v>543.63635299999999</v>
      </c>
      <c r="U1177" s="25">
        <v>0.13252742332661741</v>
      </c>
      <c r="V1177" s="2">
        <v>5280802</v>
      </c>
      <c r="W1177" s="25">
        <v>0.42599999999999999</v>
      </c>
      <c r="X1177" s="2">
        <v>12172</v>
      </c>
      <c r="Y1177" s="2">
        <v>5808625</v>
      </c>
      <c r="Z1177" s="25">
        <v>0.45700000000000002</v>
      </c>
      <c r="AA1177" s="12">
        <v>12618.79</v>
      </c>
      <c r="AB1177" s="2">
        <v>5861796</v>
      </c>
      <c r="AC1177" s="25">
        <v>0.44700000000000001</v>
      </c>
      <c r="AD1177" s="12">
        <v>12320</v>
      </c>
      <c r="AE1177" s="25">
        <v>0.11</v>
      </c>
    </row>
    <row r="1178" spans="1:31" x14ac:dyDescent="0.3">
      <c r="A1178" t="s">
        <v>1542</v>
      </c>
      <c r="B1178" s="2">
        <v>4254</v>
      </c>
      <c r="C1178" s="25">
        <v>0.46009085009733941</v>
      </c>
      <c r="D1178" s="2"/>
      <c r="E1178" s="2">
        <v>5017</v>
      </c>
      <c r="F1178" s="25">
        <v>0.51303814295940275</v>
      </c>
      <c r="G1178" s="12"/>
      <c r="H1178" s="2">
        <v>4924</v>
      </c>
      <c r="I1178" s="25">
        <v>0.5326698398961488</v>
      </c>
      <c r="J1178" s="12"/>
      <c r="K1178" s="25">
        <v>0.15749882463563702</v>
      </c>
      <c r="L1178" s="2">
        <v>17313</v>
      </c>
      <c r="M1178" s="25">
        <v>0.42636556173964441</v>
      </c>
      <c r="N1178" s="2">
        <v>449.69696969696901</v>
      </c>
      <c r="O1178" s="2">
        <v>19855</v>
      </c>
      <c r="P1178" s="25">
        <v>0.47781200365789095</v>
      </c>
      <c r="Q1178" s="12">
        <v>467.87878787878799</v>
      </c>
      <c r="R1178" s="2">
        <v>20060</v>
      </c>
      <c r="S1178" s="25">
        <v>0.46004953673974863</v>
      </c>
      <c r="T1178" s="12">
        <v>535.75756799999999</v>
      </c>
      <c r="U1178" s="25">
        <v>0.15866689770692544</v>
      </c>
      <c r="V1178" s="2">
        <v>5174935</v>
      </c>
      <c r="W1178" s="25">
        <v>0.41799999999999998</v>
      </c>
      <c r="X1178" s="2">
        <v>12088</v>
      </c>
      <c r="Y1178" s="2">
        <v>5681057</v>
      </c>
      <c r="Z1178" s="25">
        <v>0.44700000000000001</v>
      </c>
      <c r="AA1178" s="12">
        <v>12652.73</v>
      </c>
      <c r="AB1178" s="2">
        <v>5733612</v>
      </c>
      <c r="AC1178" s="25">
        <v>0.438</v>
      </c>
      <c r="AD1178" s="12">
        <v>12460</v>
      </c>
      <c r="AE1178" s="25">
        <v>0.108</v>
      </c>
    </row>
    <row r="1179" spans="1:31" x14ac:dyDescent="0.3">
      <c r="A1179" t="s">
        <v>1904</v>
      </c>
      <c r="B1179" s="2">
        <v>141</v>
      </c>
      <c r="C1179" s="25">
        <v>1.5249837767683322E-2</v>
      </c>
      <c r="D1179" s="2"/>
      <c r="E1179" s="2">
        <v>66</v>
      </c>
      <c r="F1179" s="25">
        <v>6.7491563554555678E-3</v>
      </c>
      <c r="G1179" s="12"/>
      <c r="H1179" s="2">
        <v>22</v>
      </c>
      <c r="I1179" s="25">
        <v>2.3799221116399829E-3</v>
      </c>
      <c r="J1179" s="12"/>
      <c r="K1179" s="25">
        <v>-0.84397163120567376</v>
      </c>
      <c r="L1179" s="2">
        <v>555</v>
      </c>
      <c r="M1179" s="25">
        <v>1.3667930847657982E-2</v>
      </c>
      <c r="N1179" s="2">
        <v>113.333333333333</v>
      </c>
      <c r="O1179" s="2">
        <v>336</v>
      </c>
      <c r="P1179" s="25">
        <v>8.0858641767338878E-3</v>
      </c>
      <c r="Q1179" s="12">
        <v>84.848484848484802</v>
      </c>
      <c r="R1179" s="2">
        <v>176</v>
      </c>
      <c r="S1179" s="25">
        <v>4.0363269424823411E-3</v>
      </c>
      <c r="T1179" s="12">
        <v>55.151516000000001</v>
      </c>
      <c r="U1179" s="25">
        <v>-0.6828828828828829</v>
      </c>
      <c r="V1179" s="2">
        <v>105867</v>
      </c>
      <c r="W1179" s="25">
        <v>8.9999999999999993E-3</v>
      </c>
      <c r="X1179" s="2">
        <v>1419</v>
      </c>
      <c r="Y1179" s="2">
        <v>127568</v>
      </c>
      <c r="Z1179" s="25">
        <v>0.01</v>
      </c>
      <c r="AA1179" s="12">
        <v>1398.79</v>
      </c>
      <c r="AB1179" s="2">
        <v>128184</v>
      </c>
      <c r="AC1179" s="25">
        <v>0.01</v>
      </c>
      <c r="AD1179" s="12">
        <v>2016.36</v>
      </c>
      <c r="AE1179" s="25">
        <v>0.21099999999999999</v>
      </c>
    </row>
    <row r="1180" spans="1:31" x14ac:dyDescent="0.3">
      <c r="A1180" s="16"/>
      <c r="B1180" s="16"/>
      <c r="C1180" s="16"/>
      <c r="D1180" s="16"/>
      <c r="E1180" s="16"/>
      <c r="F1180" s="16"/>
      <c r="G1180" s="16"/>
      <c r="H1180" s="16"/>
      <c r="I1180" s="16"/>
      <c r="J1180" s="16"/>
      <c r="K1180" s="16"/>
      <c r="L1180" s="16"/>
      <c r="M1180" s="16"/>
      <c r="N1180" s="16"/>
      <c r="O1180" s="16"/>
      <c r="P1180" s="16"/>
      <c r="Q1180" s="16"/>
      <c r="R1180" s="16"/>
      <c r="S1180" s="16"/>
      <c r="T1180" s="16"/>
      <c r="U1180" s="16"/>
      <c r="V1180" s="16"/>
      <c r="W1180" s="16"/>
      <c r="X1180" s="16"/>
      <c r="Y1180" s="16"/>
      <c r="Z1180" s="16"/>
      <c r="AA1180" s="16"/>
      <c r="AB1180" s="16"/>
      <c r="AC1180" s="16"/>
      <c r="AD1180" s="16"/>
      <c r="AE1180" s="16"/>
    </row>
    <row r="1181" spans="1:31" x14ac:dyDescent="0.3">
      <c r="A1181" s="103" t="s">
        <v>1905</v>
      </c>
      <c r="B1181" s="103"/>
      <c r="C1181" s="103"/>
      <c r="D1181" s="103"/>
      <c r="E1181" s="103"/>
      <c r="F1181" s="103"/>
      <c r="G1181" s="103"/>
      <c r="H1181" s="103"/>
      <c r="I1181" s="103"/>
      <c r="J1181" s="103"/>
      <c r="K1181" s="103"/>
      <c r="L1181" s="103"/>
      <c r="M1181" s="103"/>
      <c r="N1181" s="103"/>
      <c r="O1181" s="103"/>
      <c r="P1181" s="103"/>
      <c r="Q1181" s="103"/>
      <c r="R1181" s="103"/>
      <c r="S1181" s="103"/>
      <c r="T1181" s="103"/>
      <c r="U1181" s="103"/>
      <c r="V1181" s="103"/>
      <c r="W1181" s="103"/>
      <c r="X1181" s="103"/>
      <c r="Y1181" s="103"/>
      <c r="Z1181" s="103"/>
      <c r="AA1181" s="103"/>
      <c r="AB1181" s="103"/>
      <c r="AC1181" s="103"/>
      <c r="AD1181" s="103"/>
      <c r="AE1181" s="103"/>
    </row>
    <row r="1182" spans="1:31" x14ac:dyDescent="0.3">
      <c r="B1182" s="188"/>
      <c r="C1182" s="188"/>
      <c r="D1182" s="188"/>
      <c r="E1182" s="188"/>
      <c r="F1182" s="188"/>
      <c r="G1182" s="188"/>
      <c r="H1182" s="188"/>
      <c r="I1182" s="188"/>
      <c r="J1182" s="188"/>
      <c r="L1182" s="188" t="s">
        <v>1649</v>
      </c>
      <c r="M1182" s="188"/>
      <c r="N1182" s="188" t="s">
        <v>1650</v>
      </c>
      <c r="O1182" s="188" t="s">
        <v>1649</v>
      </c>
      <c r="P1182" s="188"/>
      <c r="Q1182" s="188" t="s">
        <v>1650</v>
      </c>
      <c r="R1182" s="188" t="s">
        <v>1649</v>
      </c>
      <c r="S1182" s="188"/>
      <c r="T1182" s="188" t="s">
        <v>1650</v>
      </c>
      <c r="U1182" t="s">
        <v>165</v>
      </c>
      <c r="V1182" s="188" t="s">
        <v>1649</v>
      </c>
      <c r="W1182" s="188"/>
      <c r="X1182" s="188" t="s">
        <v>1650</v>
      </c>
      <c r="Y1182" s="188" t="s">
        <v>1649</v>
      </c>
      <c r="Z1182" s="188"/>
      <c r="AA1182" s="188" t="s">
        <v>1650</v>
      </c>
      <c r="AB1182" s="188" t="s">
        <v>1649</v>
      </c>
      <c r="AC1182" s="188"/>
      <c r="AD1182" s="188" t="s">
        <v>1650</v>
      </c>
      <c r="AE1182" t="s">
        <v>165</v>
      </c>
    </row>
    <row r="1183" spans="1:31" x14ac:dyDescent="0.3">
      <c r="A1183" t="s">
        <v>1390</v>
      </c>
      <c r="B1183" s="2" t="e">
        <v>#N/A</v>
      </c>
      <c r="C1183" s="25" t="e">
        <v>#N/A</v>
      </c>
      <c r="D1183" s="2"/>
      <c r="E1183" s="2" t="e">
        <v>#N/A</v>
      </c>
      <c r="F1183" s="25" t="e">
        <v>#N/A</v>
      </c>
      <c r="G1183" s="12"/>
      <c r="H1183" s="2" t="e">
        <v>#N/A</v>
      </c>
      <c r="I1183" s="25" t="e">
        <v>#N/A</v>
      </c>
      <c r="J1183" s="12"/>
      <c r="K1183" s="25" t="e">
        <v>#N/A</v>
      </c>
      <c r="L1183" s="2">
        <v>815</v>
      </c>
      <c r="M1183" s="25" t="s">
        <v>165</v>
      </c>
      <c r="N1183" s="2">
        <v>14.545454545454501</v>
      </c>
      <c r="O1183" s="2">
        <v>881</v>
      </c>
      <c r="P1183" s="25" t="s">
        <v>165</v>
      </c>
      <c r="Q1183" s="12">
        <v>11.5151515151515</v>
      </c>
      <c r="R1183" s="2">
        <v>1030</v>
      </c>
      <c r="S1183" s="25" t="s">
        <v>165</v>
      </c>
      <c r="T1183" s="12">
        <v>20</v>
      </c>
      <c r="U1183" s="25">
        <v>0.26380368098159507</v>
      </c>
      <c r="V1183" s="2">
        <v>1147</v>
      </c>
      <c r="W1183" s="25" t="s">
        <v>165</v>
      </c>
      <c r="X1183" s="2">
        <v>1</v>
      </c>
      <c r="Y1183" s="2">
        <v>1255</v>
      </c>
      <c r="Z1183" s="25" t="s">
        <v>165</v>
      </c>
      <c r="AA1183" s="12">
        <v>1</v>
      </c>
      <c r="AB1183" s="2">
        <v>1586</v>
      </c>
      <c r="AC1183" s="25" t="s">
        <v>165</v>
      </c>
      <c r="AD1183" s="12">
        <v>2.42</v>
      </c>
      <c r="AE1183" s="25">
        <v>0.38300000000000001</v>
      </c>
    </row>
    <row r="1184" spans="1:31" x14ac:dyDescent="0.3">
      <c r="A1184" s="16"/>
      <c r="B1184" s="16"/>
      <c r="C1184" s="16"/>
      <c r="D1184" s="16"/>
      <c r="E1184" s="16"/>
      <c r="F1184" s="16"/>
      <c r="G1184" s="16"/>
      <c r="H1184" s="16"/>
      <c r="I1184" s="16"/>
      <c r="J1184" s="16"/>
      <c r="K1184" s="16"/>
      <c r="L1184" s="16"/>
      <c r="M1184" s="16"/>
      <c r="N1184" s="16"/>
      <c r="O1184" s="16"/>
      <c r="P1184" s="16"/>
      <c r="Q1184" s="16"/>
      <c r="R1184" s="16"/>
      <c r="S1184" s="16"/>
      <c r="T1184" s="16"/>
      <c r="U1184" s="16"/>
      <c r="V1184" s="16"/>
      <c r="W1184" s="16"/>
      <c r="X1184" s="16"/>
      <c r="Y1184" s="16"/>
      <c r="Z1184" s="16"/>
      <c r="AA1184" s="16"/>
      <c r="AB1184" s="16"/>
      <c r="AC1184" s="16"/>
      <c r="AD1184" s="16"/>
      <c r="AE1184" s="16"/>
    </row>
    <row r="1185" spans="1:31" x14ac:dyDescent="0.3">
      <c r="A1185" s="103" t="s">
        <v>1906</v>
      </c>
      <c r="B1185" s="103"/>
      <c r="C1185" s="103"/>
      <c r="D1185" s="103"/>
      <c r="E1185" s="103"/>
      <c r="F1185" s="103"/>
      <c r="G1185" s="103"/>
      <c r="H1185" s="103"/>
      <c r="I1185" s="103"/>
      <c r="J1185" s="103"/>
      <c r="K1185" s="103"/>
      <c r="L1185" s="103"/>
      <c r="M1185" s="103"/>
      <c r="N1185" s="103"/>
      <c r="O1185" s="103"/>
      <c r="P1185" s="103"/>
      <c r="Q1185" s="103"/>
      <c r="R1185" s="103"/>
      <c r="S1185" s="103"/>
      <c r="T1185" s="103"/>
      <c r="U1185" s="103"/>
      <c r="V1185" s="103"/>
      <c r="W1185" s="103"/>
      <c r="X1185" s="103"/>
      <c r="Y1185" s="103"/>
      <c r="Z1185" s="103"/>
      <c r="AA1185" s="103"/>
      <c r="AB1185" s="103"/>
      <c r="AC1185" s="103"/>
      <c r="AD1185" s="103"/>
      <c r="AE1185" s="103"/>
    </row>
    <row r="1186" spans="1:31" x14ac:dyDescent="0.3">
      <c r="B1186" s="188"/>
      <c r="C1186" s="188"/>
      <c r="D1186" s="188"/>
      <c r="E1186" s="188"/>
      <c r="F1186" s="188"/>
      <c r="G1186" s="188"/>
      <c r="H1186" s="188"/>
      <c r="I1186" s="188"/>
      <c r="J1186" s="188"/>
      <c r="L1186" s="188" t="s">
        <v>1649</v>
      </c>
      <c r="M1186" s="188"/>
      <c r="N1186" s="188" t="s">
        <v>1650</v>
      </c>
      <c r="O1186" s="188" t="s">
        <v>1649</v>
      </c>
      <c r="P1186" s="188"/>
      <c r="Q1186" s="188" t="s">
        <v>1650</v>
      </c>
      <c r="R1186" s="188" t="s">
        <v>1649</v>
      </c>
      <c r="S1186" s="188"/>
      <c r="T1186" s="188" t="s">
        <v>1650</v>
      </c>
      <c r="U1186" t="s">
        <v>165</v>
      </c>
      <c r="V1186" s="188" t="s">
        <v>1649</v>
      </c>
      <c r="W1186" s="188"/>
      <c r="X1186" s="188" t="s">
        <v>1650</v>
      </c>
      <c r="Y1186" s="188" t="s">
        <v>1649</v>
      </c>
      <c r="Z1186" s="188"/>
      <c r="AA1186" s="188" t="s">
        <v>1650</v>
      </c>
      <c r="AB1186" s="188" t="s">
        <v>1649</v>
      </c>
      <c r="AC1186" s="188"/>
      <c r="AD1186" s="188" t="s">
        <v>1650</v>
      </c>
      <c r="AE1186" t="s">
        <v>165</v>
      </c>
    </row>
    <row r="1187" spans="1:31" x14ac:dyDescent="0.3">
      <c r="A1187" t="s">
        <v>167</v>
      </c>
      <c r="B1187" s="2">
        <v>4395</v>
      </c>
      <c r="C1187" s="25" t="s">
        <v>2472</v>
      </c>
      <c r="D1187" s="2"/>
      <c r="E1187" s="2">
        <v>5083</v>
      </c>
      <c r="F1187" s="25" t="s">
        <v>2472</v>
      </c>
      <c r="G1187" s="12"/>
      <c r="H1187" s="2">
        <v>4946</v>
      </c>
      <c r="I1187" s="25" t="s">
        <v>2472</v>
      </c>
      <c r="J1187" s="12"/>
      <c r="K1187" s="25">
        <v>0.12536973833902154</v>
      </c>
      <c r="L1187" s="2">
        <v>17868</v>
      </c>
      <c r="M1187" s="25" t="s">
        <v>165</v>
      </c>
      <c r="N1187" s="2">
        <v>461.21212121212102</v>
      </c>
      <c r="O1187" s="2">
        <v>20191</v>
      </c>
      <c r="P1187" s="25" t="s">
        <v>165</v>
      </c>
      <c r="Q1187" s="12">
        <v>476.969696969697</v>
      </c>
      <c r="R1187" s="2">
        <v>20236</v>
      </c>
      <c r="S1187" s="25" t="s">
        <v>165</v>
      </c>
      <c r="T1187" s="12">
        <v>543.63635299999999</v>
      </c>
      <c r="U1187" s="25">
        <v>0.13252742332661741</v>
      </c>
      <c r="V1187" s="2">
        <v>5280802</v>
      </c>
      <c r="W1187" s="25" t="s">
        <v>165</v>
      </c>
      <c r="X1187" s="2">
        <v>12172</v>
      </c>
      <c r="Y1187" s="2">
        <v>5808625</v>
      </c>
      <c r="Z1187" s="25" t="s">
        <v>165</v>
      </c>
      <c r="AA1187" s="12">
        <v>12618.79</v>
      </c>
      <c r="AB1187" s="2">
        <v>5861796</v>
      </c>
      <c r="AC1187" s="25" t="s">
        <v>165</v>
      </c>
      <c r="AD1187" s="12">
        <v>12320</v>
      </c>
      <c r="AE1187" s="25">
        <v>0.11</v>
      </c>
    </row>
    <row r="1188" spans="1:31" x14ac:dyDescent="0.3">
      <c r="A1188" t="s">
        <v>1907</v>
      </c>
      <c r="B1188" s="2">
        <v>72</v>
      </c>
      <c r="C1188" s="25">
        <v>1.6382252559726963E-2</v>
      </c>
      <c r="D1188" s="2"/>
      <c r="E1188" s="2">
        <v>123</v>
      </c>
      <c r="F1188" s="25">
        <v>2.4198308085776117E-2</v>
      </c>
      <c r="G1188" s="12"/>
      <c r="H1188" s="2">
        <v>182</v>
      </c>
      <c r="I1188" s="25">
        <v>3.6797412050141504E-2</v>
      </c>
      <c r="J1188" s="12"/>
      <c r="K1188" s="25">
        <v>1.5277777777777777</v>
      </c>
      <c r="L1188" s="2">
        <v>455</v>
      </c>
      <c r="M1188" s="25">
        <v>2.5464517573315425E-2</v>
      </c>
      <c r="N1188" s="2">
        <v>87.272727272727195</v>
      </c>
      <c r="O1188" s="2">
        <v>619</v>
      </c>
      <c r="P1188" s="25">
        <v>3.0657223515427667E-2</v>
      </c>
      <c r="Q1188" s="12">
        <v>107.87878787878699</v>
      </c>
      <c r="R1188" s="2">
        <v>663</v>
      </c>
      <c r="S1188" s="25">
        <v>3.2763391974698554E-2</v>
      </c>
      <c r="T1188" s="12">
        <v>116.969696</v>
      </c>
      <c r="U1188" s="25">
        <v>0.45714285714285713</v>
      </c>
      <c r="V1188" s="2">
        <v>137667</v>
      </c>
      <c r="W1188" s="25">
        <v>2.5999999999999999E-2</v>
      </c>
      <c r="X1188" s="2">
        <v>1501</v>
      </c>
      <c r="Y1188" s="2">
        <v>145724</v>
      </c>
      <c r="Z1188" s="25">
        <v>2.5000000000000001E-2</v>
      </c>
      <c r="AA1188" s="12">
        <v>1878.18</v>
      </c>
      <c r="AB1188" s="2">
        <v>180015</v>
      </c>
      <c r="AC1188" s="25">
        <v>3.1E-2</v>
      </c>
      <c r="AD1188" s="12">
        <v>2093.33</v>
      </c>
      <c r="AE1188" s="25">
        <v>0.308</v>
      </c>
    </row>
    <row r="1189" spans="1:31" x14ac:dyDescent="0.3">
      <c r="A1189" t="s">
        <v>1908</v>
      </c>
      <c r="B1189" s="2">
        <v>572</v>
      </c>
      <c r="C1189" s="25">
        <v>0.13014789533560858</v>
      </c>
      <c r="D1189" s="2"/>
      <c r="E1189" s="2">
        <v>413</v>
      </c>
      <c r="F1189" s="25">
        <v>8.1251229588825497E-2</v>
      </c>
      <c r="G1189" s="12"/>
      <c r="H1189" s="2">
        <v>444</v>
      </c>
      <c r="I1189" s="25">
        <v>8.9769510715729889E-2</v>
      </c>
      <c r="J1189" s="12"/>
      <c r="K1189" s="25">
        <v>-0.22377622377622375</v>
      </c>
      <c r="L1189" s="2">
        <v>1601</v>
      </c>
      <c r="M1189" s="25">
        <v>8.9601522274457127E-2</v>
      </c>
      <c r="N1189" s="2">
        <v>195.15151515151501</v>
      </c>
      <c r="O1189" s="2">
        <v>1191</v>
      </c>
      <c r="P1189" s="25">
        <v>5.8986677232430292E-2</v>
      </c>
      <c r="Q1189" s="12">
        <v>156.363636363636</v>
      </c>
      <c r="R1189" s="2">
        <v>2137</v>
      </c>
      <c r="S1189" s="25">
        <v>0.10560387428345523</v>
      </c>
      <c r="T1189" s="12">
        <v>255.15152</v>
      </c>
      <c r="U1189" s="25">
        <v>0.33479075577763895</v>
      </c>
      <c r="V1189" s="2">
        <v>348072</v>
      </c>
      <c r="W1189" s="25">
        <v>6.6000000000000003E-2</v>
      </c>
      <c r="X1189" s="2">
        <v>2884</v>
      </c>
      <c r="Y1189" s="2">
        <v>349440</v>
      </c>
      <c r="Z1189" s="25">
        <v>0.06</v>
      </c>
      <c r="AA1189" s="12">
        <v>2356.9699999999998</v>
      </c>
      <c r="AB1189" s="2">
        <v>412602</v>
      </c>
      <c r="AC1189" s="25">
        <v>7.0000000000000007E-2</v>
      </c>
      <c r="AD1189" s="12">
        <v>3298.79</v>
      </c>
      <c r="AE1189" s="25">
        <v>0.185</v>
      </c>
    </row>
    <row r="1190" spans="1:31" x14ac:dyDescent="0.3">
      <c r="A1190" t="s">
        <v>1909</v>
      </c>
      <c r="B1190" s="2">
        <v>382</v>
      </c>
      <c r="C1190" s="25">
        <v>8.6916951080773602E-2</v>
      </c>
      <c r="D1190" s="2"/>
      <c r="E1190" s="2">
        <v>507</v>
      </c>
      <c r="F1190" s="25">
        <v>9.9744245524296643E-2</v>
      </c>
      <c r="G1190" s="12"/>
      <c r="H1190" s="2">
        <v>517</v>
      </c>
      <c r="I1190" s="25">
        <v>0.10452891225232511</v>
      </c>
      <c r="J1190" s="12"/>
      <c r="K1190" s="25">
        <v>0.35340314136125661</v>
      </c>
      <c r="L1190" s="2">
        <v>2285</v>
      </c>
      <c r="M1190" s="25">
        <v>0.12788224759346317</v>
      </c>
      <c r="N1190" s="2">
        <v>228.48484848484799</v>
      </c>
      <c r="O1190" s="2">
        <v>2448</v>
      </c>
      <c r="P1190" s="25">
        <v>0.12124213758605319</v>
      </c>
      <c r="Q1190" s="12">
        <v>214.54545454545399</v>
      </c>
      <c r="R1190" s="2">
        <v>2669</v>
      </c>
      <c r="S1190" s="25">
        <v>0.13189365487250446</v>
      </c>
      <c r="T1190" s="12">
        <v>265.45455900000002</v>
      </c>
      <c r="U1190" s="25">
        <v>0.16805251641137856</v>
      </c>
      <c r="V1190" s="2">
        <v>558976</v>
      </c>
      <c r="W1190" s="25">
        <v>0.106</v>
      </c>
      <c r="X1190" s="2">
        <v>3489</v>
      </c>
      <c r="Y1190" s="2">
        <v>580316</v>
      </c>
      <c r="Z1190" s="25">
        <v>0.1</v>
      </c>
      <c r="AA1190" s="12">
        <v>3012.73</v>
      </c>
      <c r="AB1190" s="2">
        <v>637465</v>
      </c>
      <c r="AC1190" s="25">
        <v>0.109</v>
      </c>
      <c r="AD1190" s="12">
        <v>4066.67</v>
      </c>
      <c r="AE1190" s="25">
        <v>0.14000000000000001</v>
      </c>
    </row>
    <row r="1191" spans="1:31" x14ac:dyDescent="0.3">
      <c r="A1191" t="s">
        <v>1910</v>
      </c>
      <c r="B1191" s="2">
        <v>377</v>
      </c>
      <c r="C1191" s="25">
        <v>8.5779294653014787E-2</v>
      </c>
      <c r="D1191" s="2"/>
      <c r="E1191" s="2">
        <v>546</v>
      </c>
      <c r="F1191" s="25">
        <v>0.10741687979539642</v>
      </c>
      <c r="G1191" s="12"/>
      <c r="H1191" s="2">
        <v>606</v>
      </c>
      <c r="I1191" s="25">
        <v>0.12252325111200967</v>
      </c>
      <c r="J1191" s="12"/>
      <c r="K1191" s="25">
        <v>0.60742705570291777</v>
      </c>
      <c r="L1191" s="2">
        <v>2174</v>
      </c>
      <c r="M1191" s="25">
        <v>0.12167002462502799</v>
      </c>
      <c r="N1191" s="2">
        <v>224.24242424242399</v>
      </c>
      <c r="O1191" s="2">
        <v>2535</v>
      </c>
      <c r="P1191" s="25">
        <v>0.1255509880639889</v>
      </c>
      <c r="Q1191" s="12">
        <v>224.24242424242399</v>
      </c>
      <c r="R1191" s="2">
        <v>2604</v>
      </c>
      <c r="S1191" s="25">
        <v>0.12868155762008301</v>
      </c>
      <c r="T1191" s="12">
        <v>284.84848</v>
      </c>
      <c r="U1191" s="25">
        <v>0.19779208831646733</v>
      </c>
      <c r="V1191" s="2">
        <v>615756</v>
      </c>
      <c r="W1191" s="25">
        <v>0.11700000000000001</v>
      </c>
      <c r="X1191" s="2">
        <v>3930</v>
      </c>
      <c r="Y1191" s="2">
        <v>664131</v>
      </c>
      <c r="Z1191" s="25">
        <v>0.114</v>
      </c>
      <c r="AA1191" s="12">
        <v>3710.91</v>
      </c>
      <c r="AB1191" s="2">
        <v>681447</v>
      </c>
      <c r="AC1191" s="25">
        <v>0.11600000000000001</v>
      </c>
      <c r="AD1191" s="12">
        <v>4318.18</v>
      </c>
      <c r="AE1191" s="25">
        <v>0.107</v>
      </c>
    </row>
    <row r="1192" spans="1:31" x14ac:dyDescent="0.3">
      <c r="A1192" t="s">
        <v>1911</v>
      </c>
      <c r="B1192" s="2">
        <v>283</v>
      </c>
      <c r="C1192" s="25">
        <v>6.4391353811149035E-2</v>
      </c>
      <c r="D1192" s="2"/>
      <c r="E1192" s="2">
        <v>552</v>
      </c>
      <c r="F1192" s="25">
        <v>0.10859728506787331</v>
      </c>
      <c r="G1192" s="12"/>
      <c r="H1192" s="2">
        <v>628</v>
      </c>
      <c r="I1192" s="25">
        <v>0.12697128993125759</v>
      </c>
      <c r="J1192" s="12"/>
      <c r="K1192" s="25">
        <v>1.2190812720848054</v>
      </c>
      <c r="L1192" s="2">
        <v>1931</v>
      </c>
      <c r="M1192" s="25">
        <v>0.10807029326169688</v>
      </c>
      <c r="N1192" s="2">
        <v>186.06060606060601</v>
      </c>
      <c r="O1192" s="2">
        <v>2320</v>
      </c>
      <c r="P1192" s="25">
        <v>0.11490267941161904</v>
      </c>
      <c r="Q1192" s="12">
        <v>190.30303030303</v>
      </c>
      <c r="R1192" s="2">
        <v>2437</v>
      </c>
      <c r="S1192" s="25">
        <v>0.12042893852540028</v>
      </c>
      <c r="T1192" s="12">
        <v>320.60604899999998</v>
      </c>
      <c r="U1192" s="25">
        <v>0.26204039357845677</v>
      </c>
      <c r="V1192" s="2">
        <v>596289</v>
      </c>
      <c r="W1192" s="25">
        <v>0.113</v>
      </c>
      <c r="X1192" s="2">
        <v>3273</v>
      </c>
      <c r="Y1192" s="2">
        <v>633399</v>
      </c>
      <c r="Z1192" s="25">
        <v>0.109</v>
      </c>
      <c r="AA1192" s="12">
        <v>3134.55</v>
      </c>
      <c r="AB1192" s="2">
        <v>642154</v>
      </c>
      <c r="AC1192" s="25">
        <v>0.11</v>
      </c>
      <c r="AD1192" s="12">
        <v>4150.3</v>
      </c>
      <c r="AE1192" s="25">
        <v>7.6999999999999999E-2</v>
      </c>
    </row>
    <row r="1193" spans="1:31" x14ac:dyDescent="0.3">
      <c r="A1193" t="s">
        <v>1912</v>
      </c>
      <c r="B1193" s="2">
        <v>315</v>
      </c>
      <c r="C1193" s="25">
        <v>7.1672354948805458E-2</v>
      </c>
      <c r="D1193" s="2"/>
      <c r="E1193" s="2">
        <v>489</v>
      </c>
      <c r="F1193" s="25">
        <v>9.6203029706866061E-2</v>
      </c>
      <c r="G1193" s="12"/>
      <c r="H1193" s="2">
        <v>455</v>
      </c>
      <c r="I1193" s="25">
        <v>9.1993530125353787E-2</v>
      </c>
      <c r="J1193" s="12"/>
      <c r="K1193" s="25">
        <v>0.44444444444444442</v>
      </c>
      <c r="L1193" s="2">
        <v>1614</v>
      </c>
      <c r="M1193" s="25">
        <v>9.0329079919409E-2</v>
      </c>
      <c r="N1193" s="2">
        <v>198.18181818181799</v>
      </c>
      <c r="O1193" s="2">
        <v>1928</v>
      </c>
      <c r="P1193" s="25">
        <v>9.5488088752414449E-2</v>
      </c>
      <c r="Q1193" s="12">
        <v>161.21212121212099</v>
      </c>
      <c r="R1193" s="2">
        <v>1709</v>
      </c>
      <c r="S1193" s="25">
        <v>8.4453449298280289E-2</v>
      </c>
      <c r="T1193" s="12">
        <v>197.57576</v>
      </c>
      <c r="U1193" s="25">
        <v>5.8859975216852538E-2</v>
      </c>
      <c r="V1193" s="2">
        <v>474176</v>
      </c>
      <c r="W1193" s="25">
        <v>0.09</v>
      </c>
      <c r="X1193" s="2">
        <v>3405</v>
      </c>
      <c r="Y1193" s="2">
        <v>518354</v>
      </c>
      <c r="Z1193" s="25">
        <v>8.8999999999999996E-2</v>
      </c>
      <c r="AA1193" s="12">
        <v>3138.18</v>
      </c>
      <c r="AB1193" s="2">
        <v>527570</v>
      </c>
      <c r="AC1193" s="25">
        <v>0.09</v>
      </c>
      <c r="AD1193" s="12">
        <v>3543.03</v>
      </c>
      <c r="AE1193" s="25">
        <v>0.113</v>
      </c>
    </row>
    <row r="1194" spans="1:31" x14ac:dyDescent="0.3">
      <c r="A1194" t="s">
        <v>1913</v>
      </c>
      <c r="B1194" s="2">
        <v>287</v>
      </c>
      <c r="C1194" s="25">
        <v>6.5301478953356085E-2</v>
      </c>
      <c r="D1194" s="2"/>
      <c r="E1194" s="2">
        <v>180</v>
      </c>
      <c r="F1194" s="25">
        <v>3.5412158174306513E-2</v>
      </c>
      <c r="G1194" s="12"/>
      <c r="H1194" s="2">
        <v>269</v>
      </c>
      <c r="I1194" s="25">
        <v>5.4387383744439972E-2</v>
      </c>
      <c r="J1194" s="12"/>
      <c r="K1194" s="25">
        <v>-6.2717770034843245E-2</v>
      </c>
      <c r="L1194" s="2">
        <v>1141</v>
      </c>
      <c r="M1194" s="25">
        <v>6.3857174837698677E-2</v>
      </c>
      <c r="N1194" s="2">
        <v>155.15151515151501</v>
      </c>
      <c r="O1194" s="2">
        <v>1297</v>
      </c>
      <c r="P1194" s="25">
        <v>6.4236541033133573E-2</v>
      </c>
      <c r="Q1194" s="12">
        <v>153.333333333333</v>
      </c>
      <c r="R1194" s="2">
        <v>1128</v>
      </c>
      <c r="S1194" s="25">
        <v>5.5742241549713384E-2</v>
      </c>
      <c r="T1194" s="12">
        <v>158.78787199999999</v>
      </c>
      <c r="U1194" s="25">
        <v>-1.1393514460999123E-2</v>
      </c>
      <c r="V1194" s="2">
        <v>366825</v>
      </c>
      <c r="W1194" s="25">
        <v>6.9000000000000006E-2</v>
      </c>
      <c r="X1194" s="2">
        <v>2589</v>
      </c>
      <c r="Y1194" s="2">
        <v>401252</v>
      </c>
      <c r="Z1194" s="25">
        <v>6.9000000000000006E-2</v>
      </c>
      <c r="AA1194" s="12">
        <v>2491.52</v>
      </c>
      <c r="AB1194" s="2">
        <v>393050</v>
      </c>
      <c r="AC1194" s="25">
        <v>6.7000000000000004E-2</v>
      </c>
      <c r="AD1194" s="12">
        <v>3168.48</v>
      </c>
      <c r="AE1194" s="25">
        <v>7.0999999999999994E-2</v>
      </c>
    </row>
    <row r="1195" spans="1:31" x14ac:dyDescent="0.3">
      <c r="A1195" t="s">
        <v>1914</v>
      </c>
      <c r="B1195" s="2">
        <v>297</v>
      </c>
      <c r="C1195" s="25">
        <v>6.7576791808873715E-2</v>
      </c>
      <c r="D1195" s="2"/>
      <c r="E1195" s="2">
        <v>495</v>
      </c>
      <c r="F1195" s="25">
        <v>9.7383434979342903E-2</v>
      </c>
      <c r="G1195" s="12"/>
      <c r="H1195" s="2">
        <v>372</v>
      </c>
      <c r="I1195" s="25">
        <v>7.521229276182774E-2</v>
      </c>
      <c r="J1195" s="12"/>
      <c r="K1195" s="25">
        <v>0.2525252525252526</v>
      </c>
      <c r="L1195" s="2">
        <v>1300</v>
      </c>
      <c r="M1195" s="25">
        <v>7.275576449518692E-2</v>
      </c>
      <c r="N1195" s="2">
        <v>146.06060606060601</v>
      </c>
      <c r="O1195" s="2">
        <v>1822</v>
      </c>
      <c r="P1195" s="25">
        <v>9.023822495171116E-2</v>
      </c>
      <c r="Q1195" s="12">
        <v>227.87878787878699</v>
      </c>
      <c r="R1195" s="2">
        <v>1674</v>
      </c>
      <c r="S1195" s="25">
        <v>8.2723858470053369E-2</v>
      </c>
      <c r="T1195" s="12">
        <v>213.33332799999999</v>
      </c>
      <c r="U1195" s="25">
        <v>0.28769230769230769</v>
      </c>
      <c r="V1195" s="2">
        <v>516545</v>
      </c>
      <c r="W1195" s="25">
        <v>9.8000000000000004E-2</v>
      </c>
      <c r="X1195" s="2">
        <v>2723</v>
      </c>
      <c r="Y1195" s="2">
        <v>573327</v>
      </c>
      <c r="Z1195" s="25">
        <v>9.9000000000000005E-2</v>
      </c>
      <c r="AA1195" s="12">
        <v>3223.03</v>
      </c>
      <c r="AB1195" s="2">
        <v>560287</v>
      </c>
      <c r="AC1195" s="25">
        <v>9.6000000000000002E-2</v>
      </c>
      <c r="AD1195" s="12">
        <v>4178.18</v>
      </c>
      <c r="AE1195" s="25">
        <v>8.5000000000000006E-2</v>
      </c>
    </row>
    <row r="1196" spans="1:31" x14ac:dyDescent="0.3">
      <c r="A1196" t="s">
        <v>1915</v>
      </c>
      <c r="B1196" s="2">
        <v>572</v>
      </c>
      <c r="C1196" s="25">
        <v>0.13014789533560864</v>
      </c>
      <c r="D1196" s="2"/>
      <c r="E1196" s="2">
        <v>1066</v>
      </c>
      <c r="F1196" s="25">
        <v>0.20971867007672634</v>
      </c>
      <c r="G1196" s="12"/>
      <c r="H1196" s="2">
        <v>711</v>
      </c>
      <c r="I1196" s="25">
        <v>0.14375252729478366</v>
      </c>
      <c r="J1196" s="12"/>
      <c r="K1196" s="25">
        <v>0.24300699300699291</v>
      </c>
      <c r="L1196" s="2">
        <v>3490</v>
      </c>
      <c r="M1196" s="25">
        <v>0.19532124468323259</v>
      </c>
      <c r="N1196" s="2">
        <v>281.21212121212102</v>
      </c>
      <c r="O1196" s="2">
        <v>4586</v>
      </c>
      <c r="P1196" s="25">
        <v>0.22713089990589866</v>
      </c>
      <c r="Q1196" s="12">
        <v>270.30303030303003</v>
      </c>
      <c r="R1196" s="2">
        <v>3866</v>
      </c>
      <c r="S1196" s="25">
        <v>0.1910456611978652</v>
      </c>
      <c r="T1196" s="12">
        <v>384.24243200000001</v>
      </c>
      <c r="U1196" s="25">
        <v>0.10773638968481375</v>
      </c>
      <c r="V1196" s="2">
        <v>1410971</v>
      </c>
      <c r="W1196" s="25">
        <v>0.26700000000000002</v>
      </c>
      <c r="X1196" s="2">
        <v>6235</v>
      </c>
      <c r="Y1196" s="2">
        <v>1640889</v>
      </c>
      <c r="Z1196" s="25">
        <v>0.28199999999999997</v>
      </c>
      <c r="AA1196" s="12">
        <v>6580</v>
      </c>
      <c r="AB1196" s="2">
        <v>1538328</v>
      </c>
      <c r="AC1196" s="25">
        <v>0.26200000000000001</v>
      </c>
      <c r="AD1196" s="12">
        <v>7956.36</v>
      </c>
      <c r="AE1196" s="25">
        <v>0.09</v>
      </c>
    </row>
    <row r="1197" spans="1:31" x14ac:dyDescent="0.3">
      <c r="A1197" t="s">
        <v>1916</v>
      </c>
      <c r="B1197" s="2">
        <v>1238</v>
      </c>
      <c r="C1197" s="25">
        <v>0.28168373151308296</v>
      </c>
      <c r="D1197" s="2"/>
      <c r="E1197" s="2">
        <v>712</v>
      </c>
      <c r="F1197" s="25">
        <v>0.14007475900059022</v>
      </c>
      <c r="G1197" s="12"/>
      <c r="H1197" s="2">
        <v>762</v>
      </c>
      <c r="I1197" s="25">
        <v>0.15406389001213097</v>
      </c>
      <c r="J1197" s="12"/>
      <c r="K1197" s="25">
        <v>-0.38449111470113084</v>
      </c>
      <c r="L1197" s="2">
        <v>1877</v>
      </c>
      <c r="M1197" s="25">
        <v>0.1050481307365122</v>
      </c>
      <c r="N1197" s="2">
        <v>166.666666666666</v>
      </c>
      <c r="O1197" s="2">
        <v>1445</v>
      </c>
      <c r="P1197" s="25">
        <v>7.156653954732306E-2</v>
      </c>
      <c r="Q1197" s="12">
        <v>130.30303030303</v>
      </c>
      <c r="R1197" s="2">
        <v>1349</v>
      </c>
      <c r="S1197" s="25">
        <v>6.6663372207946228E-2</v>
      </c>
      <c r="T1197" s="12">
        <v>148.484848</v>
      </c>
      <c r="U1197" s="25">
        <v>-0.28129994672349495</v>
      </c>
      <c r="V1197" s="2">
        <v>255525</v>
      </c>
      <c r="W1197" s="25">
        <v>4.8000000000000001E-2</v>
      </c>
      <c r="X1197" s="2">
        <v>2196</v>
      </c>
      <c r="Y1197" s="2">
        <v>301793</v>
      </c>
      <c r="Z1197" s="25">
        <v>5.1999999999999998E-2</v>
      </c>
      <c r="AA1197" s="12">
        <v>2050.3000000000002</v>
      </c>
      <c r="AB1197" s="2">
        <v>288878</v>
      </c>
      <c r="AC1197" s="25">
        <v>4.9000000000000002E-2</v>
      </c>
      <c r="AD1197" s="12">
        <v>2983.03</v>
      </c>
      <c r="AE1197" s="25">
        <v>0.13100000000000001</v>
      </c>
    </row>
    <row r="1198" spans="1:31" x14ac:dyDescent="0.3">
      <c r="A1198" s="16"/>
      <c r="B1198" s="16"/>
      <c r="C1198" s="16"/>
      <c r="D1198" s="16"/>
      <c r="E1198" s="16"/>
      <c r="F1198" s="16"/>
      <c r="G1198" s="16"/>
      <c r="H1198" s="16"/>
      <c r="I1198" s="16"/>
      <c r="J1198" s="16"/>
      <c r="K1198" s="16"/>
      <c r="L1198" s="16"/>
      <c r="M1198" s="16"/>
      <c r="N1198" s="16"/>
      <c r="O1198" s="16"/>
      <c r="P1198" s="16"/>
      <c r="Q1198" s="16"/>
      <c r="R1198" s="16"/>
      <c r="S1198" s="16"/>
      <c r="T1198" s="16"/>
      <c r="U1198" s="16"/>
      <c r="V1198" s="16"/>
      <c r="W1198" s="16"/>
      <c r="X1198" s="16"/>
      <c r="Y1198" s="16"/>
      <c r="Z1198" s="16"/>
      <c r="AA1198" s="16"/>
      <c r="AB1198" s="16"/>
      <c r="AC1198" s="16"/>
      <c r="AD1198" s="16"/>
      <c r="AE1198" s="16"/>
    </row>
    <row r="1199" spans="1:31" x14ac:dyDescent="0.3">
      <c r="A1199" s="103" t="s">
        <v>1917</v>
      </c>
      <c r="B1199" s="103"/>
      <c r="C1199" s="103"/>
      <c r="D1199" s="103"/>
      <c r="E1199" s="103"/>
      <c r="F1199" s="103"/>
      <c r="G1199" s="103"/>
      <c r="H1199" s="103"/>
      <c r="I1199" s="103"/>
      <c r="J1199" s="103"/>
      <c r="K1199" s="103"/>
      <c r="L1199" s="103"/>
      <c r="M1199" s="103"/>
      <c r="N1199" s="103"/>
      <c r="O1199" s="103"/>
      <c r="P1199" s="103"/>
      <c r="Q1199" s="103"/>
      <c r="R1199" s="103"/>
      <c r="S1199" s="103"/>
      <c r="T1199" s="103"/>
      <c r="U1199" s="103"/>
      <c r="V1199" s="103"/>
      <c r="W1199" s="103"/>
      <c r="X1199" s="103"/>
      <c r="Y1199" s="103"/>
      <c r="Z1199" s="103"/>
      <c r="AA1199" s="103"/>
      <c r="AB1199" s="103"/>
      <c r="AC1199" s="103"/>
      <c r="AD1199" s="103"/>
      <c r="AE1199" s="103"/>
    </row>
    <row r="1200" spans="1:31" x14ac:dyDescent="0.3">
      <c r="B1200" s="188"/>
      <c r="C1200" s="188"/>
      <c r="D1200" s="188"/>
      <c r="E1200" s="188"/>
      <c r="F1200" s="188"/>
      <c r="G1200" s="188"/>
      <c r="H1200" s="188"/>
      <c r="I1200" s="188"/>
      <c r="J1200" s="188"/>
      <c r="L1200" s="188" t="s">
        <v>1649</v>
      </c>
      <c r="M1200" s="188"/>
      <c r="N1200" s="188" t="s">
        <v>1650</v>
      </c>
      <c r="O1200" s="188" t="s">
        <v>1649</v>
      </c>
      <c r="P1200" s="188"/>
      <c r="Q1200" s="188" t="s">
        <v>1650</v>
      </c>
      <c r="R1200" s="188" t="s">
        <v>1649</v>
      </c>
      <c r="S1200" s="188"/>
      <c r="T1200" s="188" t="s">
        <v>1650</v>
      </c>
      <c r="U1200" t="s">
        <v>165</v>
      </c>
      <c r="V1200" s="188" t="s">
        <v>1649</v>
      </c>
      <c r="W1200" s="188"/>
      <c r="X1200" s="188" t="s">
        <v>1650</v>
      </c>
      <c r="Y1200" s="188" t="s">
        <v>1649</v>
      </c>
      <c r="Z1200" s="188"/>
      <c r="AA1200" s="188" t="s">
        <v>1650</v>
      </c>
      <c r="AB1200" s="188" t="s">
        <v>1649</v>
      </c>
      <c r="AC1200" s="188"/>
      <c r="AD1200" s="188" t="s">
        <v>1650</v>
      </c>
      <c r="AE1200" t="s">
        <v>165</v>
      </c>
    </row>
    <row r="1201" spans="1:31" x14ac:dyDescent="0.3">
      <c r="A1201" t="s">
        <v>1918</v>
      </c>
      <c r="B1201" s="26" t="e">
        <v>#N/A</v>
      </c>
      <c r="C1201" s="25" t="e">
        <v>#N/A</v>
      </c>
      <c r="D1201" s="26"/>
      <c r="E1201" s="12" t="e">
        <v>#N/A</v>
      </c>
      <c r="F1201" s="25" t="e">
        <v>#N/A</v>
      </c>
      <c r="G1201" s="12"/>
      <c r="H1201" s="12" t="e">
        <v>#N/A</v>
      </c>
      <c r="I1201" s="25" t="e">
        <v>#N/A</v>
      </c>
      <c r="J1201" s="12"/>
      <c r="K1201" s="25" t="e">
        <v>#N/A</v>
      </c>
      <c r="L1201" s="26">
        <v>0.28800000000000003</v>
      </c>
      <c r="M1201" s="25" t="s">
        <v>165</v>
      </c>
      <c r="N1201" s="26">
        <v>7.8787878787877994E-3</v>
      </c>
      <c r="O1201" s="12">
        <v>30.7</v>
      </c>
      <c r="P1201" s="25" t="s">
        <v>165</v>
      </c>
      <c r="Q1201" s="12">
        <v>0.78787878787877996</v>
      </c>
      <c r="R1201" s="12">
        <v>27.8</v>
      </c>
      <c r="S1201" s="25" t="s">
        <v>165</v>
      </c>
      <c r="T1201" s="12">
        <v>0.72727274900000005</v>
      </c>
      <c r="U1201" s="25">
        <v>-3.4722222222222224E-2</v>
      </c>
      <c r="V1201" s="26">
        <v>0.33</v>
      </c>
      <c r="W1201" s="25" t="s">
        <v>165</v>
      </c>
      <c r="X1201" s="26">
        <v>0</v>
      </c>
      <c r="Y1201" s="12">
        <v>34</v>
      </c>
      <c r="Z1201" s="25" t="s">
        <v>165</v>
      </c>
      <c r="AA1201" s="12">
        <v>0.12</v>
      </c>
      <c r="AB1201" s="12">
        <v>32.200000000000003</v>
      </c>
      <c r="AC1201" s="25" t="s">
        <v>165</v>
      </c>
      <c r="AD1201" s="12">
        <v>0.06</v>
      </c>
      <c r="AE1201" s="25">
        <v>-1.4999999999999999E-2</v>
      </c>
    </row>
    <row r="1202" spans="1:31" x14ac:dyDescent="0.3">
      <c r="A1202" s="16"/>
      <c r="B1202" s="16"/>
      <c r="C1202" s="16"/>
      <c r="D1202" s="16"/>
      <c r="E1202" s="16"/>
      <c r="F1202" s="16"/>
      <c r="G1202" s="16"/>
      <c r="H1202" s="16"/>
      <c r="I1202" s="16"/>
      <c r="J1202" s="16"/>
      <c r="K1202" s="16"/>
      <c r="L1202" s="16"/>
      <c r="M1202" s="16"/>
      <c r="N1202" s="16"/>
      <c r="O1202" s="16"/>
      <c r="P1202" s="16"/>
      <c r="Q1202" s="16"/>
      <c r="R1202" s="16"/>
      <c r="S1202" s="16"/>
      <c r="T1202" s="16"/>
      <c r="U1202" s="16"/>
      <c r="V1202" s="16"/>
      <c r="W1202" s="16"/>
      <c r="X1202" s="16"/>
      <c r="Y1202" s="16"/>
      <c r="Z1202" s="16"/>
      <c r="AA1202" s="16"/>
      <c r="AB1202" s="16"/>
      <c r="AC1202" s="16"/>
      <c r="AD1202" s="16"/>
      <c r="AE1202" s="16"/>
    </row>
    <row r="1203" spans="1:31" x14ac:dyDescent="0.3">
      <c r="A1203" s="103" t="s">
        <v>1919</v>
      </c>
      <c r="B1203" s="103"/>
      <c r="C1203" s="103"/>
      <c r="D1203" s="103"/>
      <c r="E1203" s="103"/>
      <c r="F1203" s="103"/>
      <c r="G1203" s="103"/>
      <c r="H1203" s="103"/>
      <c r="I1203" s="103"/>
      <c r="J1203" s="103"/>
      <c r="K1203" s="103"/>
      <c r="L1203" s="103"/>
      <c r="M1203" s="103"/>
      <c r="N1203" s="103"/>
      <c r="O1203" s="103"/>
      <c r="P1203" s="103"/>
      <c r="Q1203" s="103"/>
      <c r="R1203" s="103"/>
      <c r="S1203" s="103"/>
      <c r="T1203" s="103"/>
      <c r="U1203" s="103"/>
      <c r="V1203" s="103"/>
      <c r="W1203" s="103"/>
      <c r="X1203" s="103"/>
      <c r="Y1203" s="103"/>
      <c r="Z1203" s="103"/>
      <c r="AA1203" s="103"/>
      <c r="AB1203" s="103"/>
      <c r="AC1203" s="103"/>
      <c r="AD1203" s="103"/>
      <c r="AE1203" s="103"/>
    </row>
    <row r="1204" spans="1:31" x14ac:dyDescent="0.3">
      <c r="B1204" s="188"/>
      <c r="C1204" s="188"/>
      <c r="D1204" s="188"/>
      <c r="E1204" s="188"/>
      <c r="F1204" s="188"/>
      <c r="G1204" s="188"/>
      <c r="H1204" s="188"/>
      <c r="I1204" s="188"/>
      <c r="J1204" s="188"/>
      <c r="L1204" s="188" t="s">
        <v>1649</v>
      </c>
      <c r="M1204" s="188"/>
      <c r="N1204" s="188" t="s">
        <v>1650</v>
      </c>
      <c r="O1204" s="188" t="s">
        <v>1649</v>
      </c>
      <c r="P1204" s="188"/>
      <c r="Q1204" s="188" t="s">
        <v>1650</v>
      </c>
      <c r="R1204" s="188" t="s">
        <v>1649</v>
      </c>
      <c r="S1204" s="188"/>
      <c r="T1204" s="188" t="s">
        <v>1650</v>
      </c>
      <c r="U1204" t="s">
        <v>165</v>
      </c>
      <c r="V1204" s="188" t="s">
        <v>1649</v>
      </c>
      <c r="W1204" s="188"/>
      <c r="X1204" s="188" t="s">
        <v>1650</v>
      </c>
      <c r="Y1204" s="188" t="s">
        <v>1649</v>
      </c>
      <c r="Z1204" s="188"/>
      <c r="AA1204" s="188" t="s">
        <v>1650</v>
      </c>
      <c r="AB1204" s="188" t="s">
        <v>1649</v>
      </c>
      <c r="AC1204" s="188"/>
      <c r="AD1204" s="188" t="s">
        <v>1650</v>
      </c>
      <c r="AE1204" t="s">
        <v>165</v>
      </c>
    </row>
    <row r="1205" spans="1:31" x14ac:dyDescent="0.3">
      <c r="A1205" t="s">
        <v>1641</v>
      </c>
      <c r="B1205" s="13" t="e">
        <v>#N/A</v>
      </c>
      <c r="C1205" s="25" t="e">
        <v>#N/A</v>
      </c>
      <c r="D1205" s="13"/>
      <c r="E1205" s="2" t="e">
        <v>#N/A</v>
      </c>
      <c r="F1205" s="25" t="e">
        <v>#N/A</v>
      </c>
      <c r="G1205" s="12"/>
      <c r="H1205" s="2" t="e">
        <v>#N/A</v>
      </c>
      <c r="I1205" s="25" t="e">
        <v>#N/A</v>
      </c>
      <c r="J1205" s="12"/>
      <c r="K1205" s="25" t="e">
        <v>#N/A</v>
      </c>
      <c r="L1205" s="13">
        <v>220400</v>
      </c>
      <c r="M1205" s="25" t="s">
        <v>165</v>
      </c>
      <c r="N1205" s="13">
        <v>2910.30303030303</v>
      </c>
      <c r="O1205" s="2">
        <v>169500</v>
      </c>
      <c r="P1205" s="25" t="s">
        <v>165</v>
      </c>
      <c r="Q1205" s="12">
        <v>1970.30303030303</v>
      </c>
      <c r="R1205" s="2">
        <v>227400</v>
      </c>
      <c r="S1205" s="25" t="s">
        <v>165</v>
      </c>
      <c r="T1205" s="12">
        <v>2854.5454100000002</v>
      </c>
      <c r="U1205" s="25">
        <v>3.1760435571687839E-2</v>
      </c>
      <c r="V1205" s="13">
        <v>458500</v>
      </c>
      <c r="W1205" s="25" t="s">
        <v>165</v>
      </c>
      <c r="X1205" s="13">
        <v>427</v>
      </c>
      <c r="Y1205" s="2">
        <v>385500</v>
      </c>
      <c r="Z1205" s="25" t="s">
        <v>165</v>
      </c>
      <c r="AA1205" s="12">
        <v>404</v>
      </c>
      <c r="AB1205" s="2">
        <v>538500</v>
      </c>
      <c r="AC1205" s="25" t="s">
        <v>165</v>
      </c>
      <c r="AD1205" s="12">
        <v>683.03</v>
      </c>
      <c r="AE1205" s="25">
        <v>0.17399999999999999</v>
      </c>
    </row>
    <row r="1206" spans="1:31" x14ac:dyDescent="0.3">
      <c r="A1206" s="16"/>
      <c r="B1206" s="104"/>
      <c r="C1206" s="104"/>
      <c r="D1206" s="104"/>
      <c r="E1206" s="104"/>
      <c r="F1206" s="104"/>
      <c r="G1206" s="104"/>
      <c r="H1206" s="104"/>
      <c r="I1206" s="104"/>
      <c r="J1206" s="104"/>
      <c r="K1206" s="16"/>
      <c r="L1206" s="16"/>
      <c r="M1206" s="16"/>
      <c r="N1206" s="16"/>
      <c r="O1206" s="16"/>
      <c r="P1206" s="16"/>
      <c r="Q1206" s="16"/>
      <c r="R1206" s="16"/>
      <c r="S1206" s="16"/>
      <c r="T1206" s="16"/>
      <c r="U1206" s="16"/>
      <c r="V1206" s="16"/>
      <c r="W1206" s="16"/>
      <c r="X1206" s="16"/>
      <c r="Y1206" s="16"/>
      <c r="Z1206" s="16"/>
      <c r="AA1206" s="16"/>
      <c r="AB1206" s="16"/>
      <c r="AC1206" s="16"/>
      <c r="AD1206" s="16"/>
      <c r="AE1206" s="16"/>
    </row>
    <row r="1207" spans="1:31" x14ac:dyDescent="0.3">
      <c r="A1207" s="103" t="s">
        <v>1920</v>
      </c>
      <c r="B1207" s="103"/>
      <c r="C1207" s="103"/>
      <c r="D1207" s="103"/>
      <c r="E1207" s="103"/>
      <c r="F1207" s="103"/>
      <c r="G1207" s="103"/>
      <c r="H1207" s="103"/>
      <c r="I1207" s="103"/>
      <c r="J1207" s="103"/>
      <c r="K1207" s="103"/>
      <c r="L1207" s="103"/>
      <c r="M1207" s="103"/>
      <c r="N1207" s="103"/>
      <c r="O1207" s="103"/>
      <c r="P1207" s="103"/>
      <c r="Q1207" s="103"/>
      <c r="R1207" s="103"/>
      <c r="S1207" s="103"/>
      <c r="T1207" s="103"/>
      <c r="U1207" s="103"/>
      <c r="V1207" s="103"/>
      <c r="W1207" s="103"/>
      <c r="X1207" s="103"/>
      <c r="Y1207" s="103"/>
      <c r="Z1207" s="103"/>
      <c r="AA1207" s="103"/>
      <c r="AB1207" s="103"/>
      <c r="AC1207" s="103"/>
      <c r="AD1207" s="103"/>
      <c r="AE1207" s="103"/>
    </row>
    <row r="1208" spans="1:31" x14ac:dyDescent="0.3">
      <c r="B1208" s="188"/>
      <c r="C1208" s="188"/>
      <c r="D1208" s="188"/>
      <c r="E1208" s="188"/>
      <c r="F1208" s="188"/>
      <c r="G1208" s="188"/>
      <c r="H1208" s="188"/>
      <c r="I1208" s="188"/>
      <c r="J1208" s="188"/>
      <c r="L1208" s="188" t="s">
        <v>1649</v>
      </c>
      <c r="M1208" s="188"/>
      <c r="N1208" s="188" t="s">
        <v>1650</v>
      </c>
      <c r="O1208" s="188" t="s">
        <v>1649</v>
      </c>
      <c r="P1208" s="188"/>
      <c r="Q1208" s="188" t="s">
        <v>1650</v>
      </c>
      <c r="R1208" s="188" t="s">
        <v>1649</v>
      </c>
      <c r="S1208" s="188"/>
      <c r="T1208" s="188" t="s">
        <v>1650</v>
      </c>
      <c r="U1208" t="s">
        <v>165</v>
      </c>
      <c r="V1208" s="188" t="s">
        <v>1649</v>
      </c>
      <c r="W1208" s="188"/>
      <c r="X1208" s="188" t="s">
        <v>1650</v>
      </c>
      <c r="Y1208" s="188" t="s">
        <v>1649</v>
      </c>
      <c r="Z1208" s="188"/>
      <c r="AA1208" s="188" t="s">
        <v>1650</v>
      </c>
      <c r="AB1208" s="188" t="s">
        <v>1649</v>
      </c>
      <c r="AC1208" s="188"/>
      <c r="AD1208" s="188" t="s">
        <v>1650</v>
      </c>
      <c r="AE1208" t="s">
        <v>165</v>
      </c>
    </row>
    <row r="1209" spans="1:31" x14ac:dyDescent="0.3">
      <c r="A1209" t="s">
        <v>1921</v>
      </c>
      <c r="B1209" s="13" t="e">
        <v>#N/A</v>
      </c>
      <c r="C1209" s="25" t="e">
        <v>#N/A</v>
      </c>
      <c r="D1209" s="13"/>
      <c r="E1209" s="2" t="e">
        <v>#N/A</v>
      </c>
      <c r="F1209" s="25" t="e">
        <v>#N/A</v>
      </c>
      <c r="G1209" s="12"/>
      <c r="H1209" s="2" t="e">
        <v>#N/A</v>
      </c>
      <c r="I1209" s="25" t="e">
        <v>#N/A</v>
      </c>
      <c r="J1209" s="12"/>
      <c r="K1209" s="25" t="e">
        <v>#N/A</v>
      </c>
      <c r="L1209" s="13">
        <v>1241</v>
      </c>
      <c r="M1209" s="25" t="s">
        <v>165</v>
      </c>
      <c r="N1209" s="13">
        <v>32.121212121212103</v>
      </c>
      <c r="O1209" s="2">
        <v>1143</v>
      </c>
      <c r="P1209" s="25" t="s">
        <v>165</v>
      </c>
      <c r="Q1209" s="12">
        <v>21.818181818181799</v>
      </c>
      <c r="R1209" s="2">
        <v>1200</v>
      </c>
      <c r="S1209" s="25" t="s">
        <v>165</v>
      </c>
      <c r="T1209" s="12">
        <v>30.909089999999999</v>
      </c>
      <c r="U1209" s="25">
        <v>-3.3037872683319904E-2</v>
      </c>
      <c r="V1209" s="13">
        <v>1882</v>
      </c>
      <c r="W1209" s="25" t="s">
        <v>165</v>
      </c>
      <c r="X1209" s="13">
        <v>2</v>
      </c>
      <c r="Y1209" s="2">
        <v>1693</v>
      </c>
      <c r="Z1209" s="25" t="s">
        <v>165</v>
      </c>
      <c r="AA1209" s="12">
        <v>2</v>
      </c>
      <c r="AB1209" s="2">
        <v>1851</v>
      </c>
      <c r="AC1209" s="25" t="s">
        <v>165</v>
      </c>
      <c r="AD1209" s="12">
        <v>3.03</v>
      </c>
      <c r="AE1209" s="25">
        <v>-1.6E-2</v>
      </c>
    </row>
    <row r="1210" spans="1:31" x14ac:dyDescent="0.3">
      <c r="A1210" t="s">
        <v>1922</v>
      </c>
      <c r="B1210" s="13" t="e">
        <v>#N/A</v>
      </c>
      <c r="C1210" s="25" t="e">
        <v>#N/A</v>
      </c>
      <c r="D1210" s="13"/>
      <c r="E1210" s="2" t="e">
        <v>#N/A</v>
      </c>
      <c r="F1210" s="25" t="e">
        <v>#N/A</v>
      </c>
      <c r="G1210" s="12"/>
      <c r="H1210" s="2" t="e">
        <v>#N/A</v>
      </c>
      <c r="I1210" s="25" t="e">
        <v>#N/A</v>
      </c>
      <c r="J1210" s="12"/>
      <c r="K1210" s="25" t="e">
        <v>#N/A</v>
      </c>
      <c r="L1210" s="13">
        <v>1547</v>
      </c>
      <c r="M1210" s="25" t="s">
        <v>165</v>
      </c>
      <c r="N1210" s="13">
        <v>34.545454545454497</v>
      </c>
      <c r="O1210" s="2">
        <v>1423</v>
      </c>
      <c r="P1210" s="25" t="s">
        <v>165</v>
      </c>
      <c r="Q1210" s="12">
        <v>18.7878787878787</v>
      </c>
      <c r="R1210" s="2">
        <v>1478</v>
      </c>
      <c r="S1210" s="25" t="s">
        <v>165</v>
      </c>
      <c r="T1210" s="12">
        <v>23.030304000000001</v>
      </c>
      <c r="U1210" s="25">
        <v>-4.4602456367162251E-2</v>
      </c>
      <c r="V1210" s="13">
        <v>2345</v>
      </c>
      <c r="W1210" s="25" t="s">
        <v>165</v>
      </c>
      <c r="X1210" s="13">
        <v>2</v>
      </c>
      <c r="Y1210" s="2">
        <v>2155</v>
      </c>
      <c r="Z1210" s="25" t="s">
        <v>165</v>
      </c>
      <c r="AA1210" s="12">
        <v>2</v>
      </c>
      <c r="AB1210" s="2">
        <v>2422</v>
      </c>
      <c r="AC1210" s="25" t="s">
        <v>165</v>
      </c>
      <c r="AD1210" s="12">
        <v>3.03</v>
      </c>
      <c r="AE1210" s="25">
        <v>3.3000000000000002E-2</v>
      </c>
    </row>
    <row r="1211" spans="1:31" x14ac:dyDescent="0.3">
      <c r="A1211" t="s">
        <v>1923</v>
      </c>
      <c r="B1211" s="13" t="e">
        <v>#N/A</v>
      </c>
      <c r="C1211" s="25" t="e">
        <v>#N/A</v>
      </c>
      <c r="D1211" s="13"/>
      <c r="E1211" s="2" t="e">
        <v>#N/A</v>
      </c>
      <c r="F1211" s="25" t="e">
        <v>#N/A</v>
      </c>
      <c r="G1211" s="12"/>
      <c r="H1211" s="2" t="e">
        <v>#N/A</v>
      </c>
      <c r="I1211" s="25" t="e">
        <v>#N/A</v>
      </c>
      <c r="J1211" s="12"/>
      <c r="K1211" s="25" t="e">
        <v>#N/A</v>
      </c>
      <c r="L1211" s="13">
        <v>338</v>
      </c>
      <c r="M1211" s="25" t="s">
        <v>165</v>
      </c>
      <c r="N1211" s="13">
        <v>10.909090909090899</v>
      </c>
      <c r="O1211" s="2">
        <v>368</v>
      </c>
      <c r="P1211" s="25" t="s">
        <v>165</v>
      </c>
      <c r="Q1211" s="12">
        <v>7.8787878787878798</v>
      </c>
      <c r="R1211" s="2">
        <v>461</v>
      </c>
      <c r="S1211" s="25" t="s">
        <v>165</v>
      </c>
      <c r="T1211" s="12">
        <v>12.121212</v>
      </c>
      <c r="U1211" s="25">
        <v>0.36390532544378701</v>
      </c>
      <c r="V1211" s="13">
        <v>450</v>
      </c>
      <c r="W1211" s="25" t="s">
        <v>165</v>
      </c>
      <c r="X1211" s="13">
        <v>1</v>
      </c>
      <c r="Y1211" s="2">
        <v>500</v>
      </c>
      <c r="Z1211" s="25" t="s">
        <v>165</v>
      </c>
      <c r="AA1211" s="12">
        <v>1</v>
      </c>
      <c r="AB1211" s="2">
        <v>618</v>
      </c>
      <c r="AC1211" s="25" t="s">
        <v>165</v>
      </c>
      <c r="AD1211" s="12">
        <v>1.21</v>
      </c>
      <c r="AE1211" s="25">
        <v>0.373</v>
      </c>
    </row>
    <row r="1212" spans="1:31" x14ac:dyDescent="0.3">
      <c r="A1212" s="16"/>
      <c r="B1212" s="16"/>
      <c r="C1212" s="16"/>
      <c r="D1212" s="16"/>
      <c r="E1212" s="16"/>
      <c r="F1212" s="16"/>
      <c r="G1212" s="16"/>
      <c r="H1212" s="16"/>
      <c r="I1212" s="16"/>
      <c r="J1212" s="16"/>
      <c r="K1212" s="16"/>
      <c r="L1212" s="16"/>
      <c r="M1212" s="16"/>
      <c r="N1212" s="16"/>
      <c r="O1212" s="16"/>
      <c r="P1212" s="16"/>
      <c r="Q1212" s="16"/>
      <c r="R1212" s="16"/>
      <c r="S1212" s="16"/>
      <c r="T1212" s="16"/>
      <c r="U1212" s="16"/>
      <c r="V1212" s="16"/>
      <c r="W1212" s="16"/>
      <c r="X1212" s="16"/>
      <c r="Y1212" s="16"/>
      <c r="Z1212" s="16"/>
      <c r="AA1212" s="16"/>
      <c r="AB1212" s="16"/>
      <c r="AC1212" s="16"/>
      <c r="AD1212" s="16"/>
      <c r="AE1212" s="16"/>
    </row>
    <row r="1213" spans="1:31" x14ac:dyDescent="0.3">
      <c r="A1213" s="103" t="s">
        <v>1924</v>
      </c>
      <c r="B1213" s="103"/>
      <c r="C1213" s="103"/>
      <c r="D1213" s="103"/>
      <c r="E1213" s="103"/>
      <c r="F1213" s="103"/>
      <c r="G1213" s="103"/>
      <c r="H1213" s="103"/>
      <c r="I1213" s="103"/>
      <c r="J1213" s="103"/>
      <c r="K1213" s="103"/>
      <c r="L1213" s="103"/>
      <c r="M1213" s="103"/>
      <c r="N1213" s="103"/>
      <c r="O1213" s="103"/>
      <c r="P1213" s="103"/>
      <c r="Q1213" s="103"/>
      <c r="R1213" s="103"/>
      <c r="S1213" s="103"/>
      <c r="T1213" s="103"/>
      <c r="U1213" s="103"/>
      <c r="V1213" s="103"/>
      <c r="W1213" s="103"/>
      <c r="X1213" s="103"/>
      <c r="Y1213" s="103"/>
      <c r="Z1213" s="103"/>
      <c r="AA1213" s="103"/>
      <c r="AB1213" s="103"/>
      <c r="AC1213" s="103"/>
      <c r="AD1213" s="103"/>
      <c r="AE1213" s="103"/>
    </row>
    <row r="1214" spans="1:31" x14ac:dyDescent="0.3">
      <c r="B1214" s="188"/>
      <c r="C1214" s="188"/>
      <c r="D1214" s="188"/>
      <c r="E1214" s="188"/>
      <c r="F1214" s="188"/>
      <c r="G1214" s="188"/>
      <c r="H1214" s="188"/>
      <c r="I1214" s="188"/>
      <c r="J1214" s="188"/>
      <c r="L1214" s="188" t="s">
        <v>1649</v>
      </c>
      <c r="M1214" s="188"/>
      <c r="N1214" s="188" t="s">
        <v>1650</v>
      </c>
      <c r="O1214" s="188" t="s">
        <v>1649</v>
      </c>
      <c r="P1214" s="188"/>
      <c r="Q1214" s="188" t="s">
        <v>1650</v>
      </c>
      <c r="R1214" s="188" t="s">
        <v>1649</v>
      </c>
      <c r="S1214" s="188"/>
      <c r="T1214" s="188" t="s">
        <v>1650</v>
      </c>
      <c r="U1214" t="s">
        <v>165</v>
      </c>
      <c r="V1214" s="188" t="s">
        <v>1649</v>
      </c>
      <c r="W1214" s="188"/>
      <c r="X1214" s="188" t="s">
        <v>1650</v>
      </c>
      <c r="Y1214" s="188" t="s">
        <v>1649</v>
      </c>
      <c r="Z1214" s="188"/>
      <c r="AA1214" s="188" t="s">
        <v>1650</v>
      </c>
      <c r="AB1214" s="188" t="s">
        <v>1649</v>
      </c>
      <c r="AC1214" s="188"/>
      <c r="AD1214" s="188" t="s">
        <v>1650</v>
      </c>
      <c r="AE1214" t="s">
        <v>165</v>
      </c>
    </row>
    <row r="1215" spans="1:31" x14ac:dyDescent="0.3">
      <c r="A1215" t="s">
        <v>167</v>
      </c>
      <c r="B1215" s="2">
        <v>4851</v>
      </c>
      <c r="C1215" s="25" t="s">
        <v>2472</v>
      </c>
      <c r="D1215" s="2"/>
      <c r="E1215" s="2">
        <v>4696</v>
      </c>
      <c r="F1215" s="25" t="s">
        <v>2472</v>
      </c>
      <c r="G1215" s="12"/>
      <c r="H1215" s="2">
        <v>4298</v>
      </c>
      <c r="I1215" s="25" t="s">
        <v>2472</v>
      </c>
      <c r="J1215" s="12"/>
      <c r="K1215" s="25">
        <v>-0.11399711399711399</v>
      </c>
      <c r="L1215" s="2">
        <v>22738</v>
      </c>
      <c r="M1215" s="25" t="s">
        <v>165</v>
      </c>
      <c r="N1215" s="2">
        <v>350.90909090909003</v>
      </c>
      <c r="O1215" s="2">
        <v>21363</v>
      </c>
      <c r="P1215" s="25" t="s">
        <v>165</v>
      </c>
      <c r="Q1215" s="12">
        <v>433.93939393939399</v>
      </c>
      <c r="R1215" s="2">
        <v>23368</v>
      </c>
      <c r="S1215" s="25" t="s">
        <v>165</v>
      </c>
      <c r="T1215" s="12">
        <v>514.54549999999995</v>
      </c>
      <c r="U1215" s="25">
        <v>2.7706922332658986E-2</v>
      </c>
      <c r="V1215" s="2">
        <v>7112050</v>
      </c>
      <c r="W1215" s="25" t="s">
        <v>165</v>
      </c>
      <c r="X1215" s="2">
        <v>23474</v>
      </c>
      <c r="Y1215" s="2">
        <v>6909176</v>
      </c>
      <c r="Z1215" s="25" t="s">
        <v>165</v>
      </c>
      <c r="AA1215" s="12">
        <v>22243.03</v>
      </c>
      <c r="AB1215" s="2">
        <v>7241318</v>
      </c>
      <c r="AC1215" s="25" t="s">
        <v>165</v>
      </c>
      <c r="AD1215" s="12">
        <v>21643.03</v>
      </c>
      <c r="AE1215" s="25">
        <v>1.7999999999999999E-2</v>
      </c>
    </row>
    <row r="1216" spans="1:31" x14ac:dyDescent="0.3">
      <c r="A1216" t="s">
        <v>1925</v>
      </c>
      <c r="B1216" s="2">
        <v>2971</v>
      </c>
      <c r="C1216" s="25">
        <v>0.61245104102246961</v>
      </c>
      <c r="D1216" s="2"/>
      <c r="E1216" s="2">
        <v>2849</v>
      </c>
      <c r="F1216" s="25">
        <v>0.60668654173764902</v>
      </c>
      <c r="G1216" s="12"/>
      <c r="H1216" s="2">
        <v>2596</v>
      </c>
      <c r="I1216" s="25">
        <v>0.60400186133085154</v>
      </c>
      <c r="J1216" s="12"/>
      <c r="K1216" s="25">
        <v>-0.12622012790306292</v>
      </c>
      <c r="L1216" s="2">
        <v>16828</v>
      </c>
      <c r="M1216" s="25">
        <v>0.74008268097457997</v>
      </c>
      <c r="N1216" s="2">
        <v>363.636363636363</v>
      </c>
      <c r="O1216" s="2">
        <v>15240</v>
      </c>
      <c r="P1216" s="25">
        <v>0.7133829518326078</v>
      </c>
      <c r="Q1216" s="12">
        <v>412.72727272727201</v>
      </c>
      <c r="R1216" s="2">
        <v>16133</v>
      </c>
      <c r="S1216" s="25">
        <v>0.69038856555973982</v>
      </c>
      <c r="T1216" s="12">
        <v>510.30304000000001</v>
      </c>
      <c r="U1216" s="25">
        <v>-4.1300213929165677E-2</v>
      </c>
      <c r="V1216" s="2">
        <v>5395887</v>
      </c>
      <c r="W1216" s="25">
        <v>0.75900000000000001</v>
      </c>
      <c r="X1216" s="2">
        <v>17410</v>
      </c>
      <c r="Y1216" s="2">
        <v>5035714</v>
      </c>
      <c r="Z1216" s="25">
        <v>0.72899999999999998</v>
      </c>
      <c r="AA1216" s="12">
        <v>15323.03</v>
      </c>
      <c r="AB1216" s="2">
        <v>5035650</v>
      </c>
      <c r="AC1216" s="25">
        <v>0.69499999999999995</v>
      </c>
      <c r="AD1216" s="12">
        <v>15423.03</v>
      </c>
      <c r="AE1216" s="25">
        <v>-6.7000000000000004E-2</v>
      </c>
    </row>
    <row r="1217" spans="1:31" x14ac:dyDescent="0.3">
      <c r="A1217" t="s">
        <v>1926</v>
      </c>
      <c r="B1217" s="2">
        <v>100</v>
      </c>
      <c r="C1217" s="25">
        <v>2.0614306328592041E-2</v>
      </c>
      <c r="D1217" s="2"/>
      <c r="E1217" s="2">
        <v>197</v>
      </c>
      <c r="F1217" s="25">
        <v>4.195059625212947E-2</v>
      </c>
      <c r="G1217" s="12"/>
      <c r="H1217" s="2">
        <v>192</v>
      </c>
      <c r="I1217" s="25">
        <v>4.4671940437412752E-2</v>
      </c>
      <c r="J1217" s="12"/>
      <c r="K1217" s="25">
        <v>0.91999999999999993</v>
      </c>
      <c r="L1217" s="2">
        <v>478</v>
      </c>
      <c r="M1217" s="25">
        <v>2.1022077579382532E-2</v>
      </c>
      <c r="N1217" s="2">
        <v>70.909090909090907</v>
      </c>
      <c r="O1217" s="2">
        <v>937</v>
      </c>
      <c r="P1217" s="25">
        <v>4.3860880962411648E-2</v>
      </c>
      <c r="Q1217" s="12">
        <v>120</v>
      </c>
      <c r="R1217" s="2">
        <v>972</v>
      </c>
      <c r="S1217" s="25">
        <v>4.1595344060253336E-2</v>
      </c>
      <c r="T1217" s="12">
        <v>162.42424</v>
      </c>
      <c r="U1217" s="25">
        <v>1.0334728033472804</v>
      </c>
      <c r="V1217" s="2">
        <v>183677</v>
      </c>
      <c r="W1217" s="25">
        <v>2.5999999999999999E-2</v>
      </c>
      <c r="X1217" s="2">
        <v>1746</v>
      </c>
      <c r="Y1217" s="2">
        <v>232934</v>
      </c>
      <c r="Z1217" s="25">
        <v>3.4000000000000002E-2</v>
      </c>
      <c r="AA1217" s="12">
        <v>2131.52</v>
      </c>
      <c r="AB1217" s="2">
        <v>283248</v>
      </c>
      <c r="AC1217" s="25">
        <v>3.9E-2</v>
      </c>
      <c r="AD1217" s="12">
        <v>2323.0300000000002</v>
      </c>
      <c r="AE1217" s="25">
        <v>0.54200000000000004</v>
      </c>
    </row>
    <row r="1218" spans="1:31" x14ac:dyDescent="0.3">
      <c r="A1218" t="s">
        <v>1927</v>
      </c>
      <c r="B1218" s="2">
        <v>289</v>
      </c>
      <c r="C1218" s="25">
        <v>5.9575345289631002E-2</v>
      </c>
      <c r="D1218" s="2"/>
      <c r="E1218" s="2">
        <v>561</v>
      </c>
      <c r="F1218" s="25">
        <v>0.11946337308347529</v>
      </c>
      <c r="G1218" s="12"/>
      <c r="H1218" s="2">
        <v>382</v>
      </c>
      <c r="I1218" s="25">
        <v>8.8878548161935786E-2</v>
      </c>
      <c r="J1218" s="12"/>
      <c r="K1218" s="25">
        <v>0.32179930795847755</v>
      </c>
      <c r="L1218" s="2">
        <v>1555</v>
      </c>
      <c r="M1218" s="25">
        <v>6.8387720995690029E-2</v>
      </c>
      <c r="N1218" s="2">
        <v>144.84848484848399</v>
      </c>
      <c r="O1218" s="2">
        <v>1906</v>
      </c>
      <c r="P1218" s="25">
        <v>8.921967888405187E-2</v>
      </c>
      <c r="Q1218" s="12">
        <v>145.45454545454501</v>
      </c>
      <c r="R1218" s="2">
        <v>3310</v>
      </c>
      <c r="S1218" s="25">
        <v>0.14164669633687094</v>
      </c>
      <c r="T1218" s="12">
        <v>235.15152</v>
      </c>
      <c r="U1218" s="25">
        <v>1.1286173633440515</v>
      </c>
      <c r="V1218" s="2">
        <v>404193</v>
      </c>
      <c r="W1218" s="25">
        <v>5.7000000000000002E-2</v>
      </c>
      <c r="X1218" s="2">
        <v>2932</v>
      </c>
      <c r="Y1218" s="2">
        <v>487544</v>
      </c>
      <c r="Z1218" s="25">
        <v>7.0999999999999994E-2</v>
      </c>
      <c r="AA1218" s="12">
        <v>3209.7</v>
      </c>
      <c r="AB1218" s="2">
        <v>609033</v>
      </c>
      <c r="AC1218" s="25">
        <v>8.4000000000000005E-2</v>
      </c>
      <c r="AD1218" s="12">
        <v>4392.12</v>
      </c>
      <c r="AE1218" s="25">
        <v>0.50700000000000001</v>
      </c>
    </row>
    <row r="1219" spans="1:31" x14ac:dyDescent="0.3">
      <c r="A1219" t="s">
        <v>1928</v>
      </c>
      <c r="B1219" s="2">
        <v>301</v>
      </c>
      <c r="C1219" s="25">
        <v>6.2049062049062048E-2</v>
      </c>
      <c r="D1219" s="2"/>
      <c r="E1219" s="2">
        <v>538</v>
      </c>
      <c r="F1219" s="25">
        <v>0.11456558773424191</v>
      </c>
      <c r="G1219" s="12"/>
      <c r="H1219" s="2">
        <v>397</v>
      </c>
      <c r="I1219" s="25">
        <v>9.2368543508608653E-2</v>
      </c>
      <c r="J1219" s="12"/>
      <c r="K1219" s="25">
        <v>0.31893687707641205</v>
      </c>
      <c r="L1219" s="2">
        <v>2668</v>
      </c>
      <c r="M1219" s="25">
        <v>0.1173366171167209</v>
      </c>
      <c r="N1219" s="2">
        <v>240</v>
      </c>
      <c r="O1219" s="2">
        <v>2590</v>
      </c>
      <c r="P1219" s="25">
        <v>0.12123765388756261</v>
      </c>
      <c r="Q1219" s="12">
        <v>181.21212121212099</v>
      </c>
      <c r="R1219" s="2">
        <v>2683</v>
      </c>
      <c r="S1219" s="25">
        <v>0.11481513180417666</v>
      </c>
      <c r="T1219" s="12">
        <v>235.15152</v>
      </c>
      <c r="U1219" s="25">
        <v>5.6221889055472268E-3</v>
      </c>
      <c r="V1219" s="2">
        <v>617469</v>
      </c>
      <c r="W1219" s="25">
        <v>8.6999999999999994E-2</v>
      </c>
      <c r="X1219" s="2">
        <v>4047</v>
      </c>
      <c r="Y1219" s="2">
        <v>727341</v>
      </c>
      <c r="Z1219" s="25">
        <v>0.105</v>
      </c>
      <c r="AA1219" s="12">
        <v>4404.24</v>
      </c>
      <c r="AB1219" s="2">
        <v>833211</v>
      </c>
      <c r="AC1219" s="25">
        <v>0.115</v>
      </c>
      <c r="AD1219" s="12">
        <v>5204.24</v>
      </c>
      <c r="AE1219" s="25">
        <v>0.34899999999999998</v>
      </c>
    </row>
    <row r="1220" spans="1:31" x14ac:dyDescent="0.3">
      <c r="A1220" t="s">
        <v>1929</v>
      </c>
      <c r="B1220" s="2">
        <v>520</v>
      </c>
      <c r="C1220" s="25">
        <v>0.10719439290867862</v>
      </c>
      <c r="D1220" s="2"/>
      <c r="E1220" s="2">
        <v>268</v>
      </c>
      <c r="F1220" s="25">
        <v>5.7069846678023853E-2</v>
      </c>
      <c r="G1220" s="12"/>
      <c r="H1220" s="2">
        <v>514</v>
      </c>
      <c r="I1220" s="25">
        <v>0.11959050721265704</v>
      </c>
      <c r="J1220" s="12"/>
      <c r="K1220" s="25">
        <v>-1.1538461538461497E-2</v>
      </c>
      <c r="L1220" s="2">
        <v>2724</v>
      </c>
      <c r="M1220" s="25">
        <v>0.1197994546574017</v>
      </c>
      <c r="N1220" s="2">
        <v>216.363636363636</v>
      </c>
      <c r="O1220" s="2">
        <v>2277</v>
      </c>
      <c r="P1220" s="25">
        <v>0.10658615363010814</v>
      </c>
      <c r="Q1220" s="12">
        <v>217.575757575757</v>
      </c>
      <c r="R1220" s="2">
        <v>3000</v>
      </c>
      <c r="S1220" s="25">
        <v>0.12838069154399179</v>
      </c>
      <c r="T1220" s="12">
        <v>235.15152</v>
      </c>
      <c r="U1220" s="25">
        <v>0.1013215859030837</v>
      </c>
      <c r="V1220" s="2">
        <v>699082</v>
      </c>
      <c r="W1220" s="25">
        <v>9.8000000000000004E-2</v>
      </c>
      <c r="X1220" s="2">
        <v>3828</v>
      </c>
      <c r="Y1220" s="2">
        <v>755858</v>
      </c>
      <c r="Z1220" s="25">
        <v>0.109</v>
      </c>
      <c r="AA1220" s="12">
        <v>4772.12</v>
      </c>
      <c r="AB1220" s="2">
        <v>774695</v>
      </c>
      <c r="AC1220" s="25">
        <v>0.107</v>
      </c>
      <c r="AD1220" s="12">
        <v>5051.5200000000004</v>
      </c>
      <c r="AE1220" s="25">
        <v>0.108</v>
      </c>
    </row>
    <row r="1221" spans="1:31" x14ac:dyDescent="0.3">
      <c r="A1221" t="s">
        <v>1930</v>
      </c>
      <c r="B1221" s="2">
        <v>409</v>
      </c>
      <c r="C1221" s="25">
        <v>8.4312512883941454E-2</v>
      </c>
      <c r="D1221" s="2"/>
      <c r="E1221" s="2">
        <v>309</v>
      </c>
      <c r="F1221" s="25">
        <v>6.5800681431005106E-2</v>
      </c>
      <c r="G1221" s="12"/>
      <c r="H1221" s="2">
        <v>313</v>
      </c>
      <c r="I1221" s="25">
        <v>7.282456956724058E-2</v>
      </c>
      <c r="J1221" s="12"/>
      <c r="K1221" s="25">
        <v>-0.23471882640586794</v>
      </c>
      <c r="L1221" s="2">
        <v>2597</v>
      </c>
      <c r="M1221" s="25">
        <v>0.11421409094907203</v>
      </c>
      <c r="N1221" s="2">
        <v>191.51515151515099</v>
      </c>
      <c r="O1221" s="2">
        <v>2214</v>
      </c>
      <c r="P1221" s="25">
        <v>0.10363712961662688</v>
      </c>
      <c r="Q1221" s="12">
        <v>197.575757575757</v>
      </c>
      <c r="R1221" s="2">
        <v>1555</v>
      </c>
      <c r="S1221" s="25">
        <v>6.6543991783635736E-2</v>
      </c>
      <c r="T1221" s="12">
        <v>178.78787199999999</v>
      </c>
      <c r="U1221" s="25">
        <v>-0.40123219098960339</v>
      </c>
      <c r="V1221" s="2">
        <v>654725</v>
      </c>
      <c r="W1221" s="25">
        <v>9.1999999999999998E-2</v>
      </c>
      <c r="X1221" s="2">
        <v>4068</v>
      </c>
      <c r="Y1221" s="2">
        <v>634854</v>
      </c>
      <c r="Z1221" s="25">
        <v>9.1999999999999998E-2</v>
      </c>
      <c r="AA1221" s="12">
        <v>4132.7299999999996</v>
      </c>
      <c r="AB1221" s="2">
        <v>602748</v>
      </c>
      <c r="AC1221" s="25">
        <v>8.3000000000000004E-2</v>
      </c>
      <c r="AD1221" s="12">
        <v>3920.61</v>
      </c>
      <c r="AE1221" s="25">
        <v>-7.9000000000000001E-2</v>
      </c>
    </row>
    <row r="1222" spans="1:31" x14ac:dyDescent="0.3">
      <c r="A1222" t="s">
        <v>1931</v>
      </c>
      <c r="B1222" s="2">
        <v>320</v>
      </c>
      <c r="C1222" s="25">
        <v>6.5965780251494535E-2</v>
      </c>
      <c r="D1222" s="2"/>
      <c r="E1222" s="2">
        <v>210</v>
      </c>
      <c r="F1222" s="25">
        <v>4.4718909710391823E-2</v>
      </c>
      <c r="G1222" s="12"/>
      <c r="H1222" s="2">
        <v>177</v>
      </c>
      <c r="I1222" s="25">
        <v>4.1181945090739878E-2</v>
      </c>
      <c r="J1222" s="12"/>
      <c r="K1222" s="25">
        <v>-0.44687500000000002</v>
      </c>
      <c r="L1222" s="2">
        <v>1613</v>
      </c>
      <c r="M1222" s="25">
        <v>7.0938517019966577E-2</v>
      </c>
      <c r="N1222" s="2">
        <v>158.78787878787799</v>
      </c>
      <c r="O1222" s="2">
        <v>1131</v>
      </c>
      <c r="P1222" s="25">
        <v>5.2942002527734872E-2</v>
      </c>
      <c r="Q1222" s="12">
        <v>133.939393939393</v>
      </c>
      <c r="R1222" s="2">
        <v>988</v>
      </c>
      <c r="S1222" s="25">
        <v>4.2280041081821297E-2</v>
      </c>
      <c r="T1222" s="12">
        <v>160.606064</v>
      </c>
      <c r="U1222" s="25">
        <v>-0.38747675139491633</v>
      </c>
      <c r="V1222" s="2">
        <v>549693</v>
      </c>
      <c r="W1222" s="25">
        <v>7.6999999999999999E-2</v>
      </c>
      <c r="X1222" s="2">
        <v>3372</v>
      </c>
      <c r="Y1222" s="2">
        <v>480619</v>
      </c>
      <c r="Z1222" s="25">
        <v>7.0000000000000007E-2</v>
      </c>
      <c r="AA1222" s="12">
        <v>2806.67</v>
      </c>
      <c r="AB1222" s="2">
        <v>439413</v>
      </c>
      <c r="AC1222" s="25">
        <v>6.0999999999999999E-2</v>
      </c>
      <c r="AD1222" s="12">
        <v>2889.7</v>
      </c>
      <c r="AE1222" s="25">
        <v>-0.20100000000000001</v>
      </c>
    </row>
    <row r="1223" spans="1:31" x14ac:dyDescent="0.3">
      <c r="A1223" t="s">
        <v>1932</v>
      </c>
      <c r="B1223" s="2">
        <v>248</v>
      </c>
      <c r="C1223" s="25">
        <v>5.1123479694908269E-2</v>
      </c>
      <c r="D1223" s="2"/>
      <c r="E1223" s="2">
        <v>110</v>
      </c>
      <c r="F1223" s="25">
        <v>2.3424190800681432E-2</v>
      </c>
      <c r="G1223" s="12"/>
      <c r="H1223" s="2">
        <v>117</v>
      </c>
      <c r="I1223" s="25">
        <v>2.7221963704048394E-2</v>
      </c>
      <c r="J1223" s="12"/>
      <c r="K1223" s="25">
        <v>-0.52822580645161288</v>
      </c>
      <c r="L1223" s="2">
        <v>1093</v>
      </c>
      <c r="M1223" s="25">
        <v>4.8069311285073447E-2</v>
      </c>
      <c r="N1223" s="2">
        <v>136.363636363636</v>
      </c>
      <c r="O1223" s="2">
        <v>823</v>
      </c>
      <c r="P1223" s="25">
        <v>3.8524551795159859E-2</v>
      </c>
      <c r="Q1223" s="12">
        <v>129.09090909090901</v>
      </c>
      <c r="R1223" s="2">
        <v>854</v>
      </c>
      <c r="S1223" s="25">
        <v>3.654570352618966E-2</v>
      </c>
      <c r="T1223" s="12">
        <v>145.454544</v>
      </c>
      <c r="U1223" s="25">
        <v>-0.21866422689844464</v>
      </c>
      <c r="V1223" s="2">
        <v>433716</v>
      </c>
      <c r="W1223" s="25">
        <v>6.0999999999999999E-2</v>
      </c>
      <c r="X1223" s="2">
        <v>3221</v>
      </c>
      <c r="Y1223" s="2">
        <v>344470</v>
      </c>
      <c r="Z1223" s="25">
        <v>0.05</v>
      </c>
      <c r="AA1223" s="12">
        <v>2432.12</v>
      </c>
      <c r="AB1223" s="2">
        <v>302006</v>
      </c>
      <c r="AC1223" s="25">
        <v>4.2000000000000003E-2</v>
      </c>
      <c r="AD1223" s="12">
        <v>2815.76</v>
      </c>
      <c r="AE1223" s="25">
        <v>-0.30399999999999999</v>
      </c>
    </row>
    <row r="1224" spans="1:31" x14ac:dyDescent="0.3">
      <c r="A1224" t="s">
        <v>1933</v>
      </c>
      <c r="B1224" s="2">
        <v>238</v>
      </c>
      <c r="C1224" s="25">
        <v>4.9062049062049064E-2</v>
      </c>
      <c r="D1224" s="2"/>
      <c r="E1224" s="2">
        <v>204</v>
      </c>
      <c r="F1224" s="25">
        <v>4.3441226575809198E-2</v>
      </c>
      <c r="G1224" s="12"/>
      <c r="H1224" s="2">
        <v>213</v>
      </c>
      <c r="I1224" s="25">
        <v>4.9557933922754767E-2</v>
      </c>
      <c r="J1224" s="12"/>
      <c r="K1224" s="25">
        <v>-0.10504201680672265</v>
      </c>
      <c r="L1224" s="2">
        <v>1305</v>
      </c>
      <c r="M1224" s="25">
        <v>5.7392910546222184E-2</v>
      </c>
      <c r="N1224" s="2">
        <v>132.72727272727201</v>
      </c>
      <c r="O1224" s="2">
        <v>985</v>
      </c>
      <c r="P1224" s="25">
        <v>4.6107756401254509E-2</v>
      </c>
      <c r="Q1224" s="12">
        <v>151.51515151515099</v>
      </c>
      <c r="R1224" s="2">
        <v>980</v>
      </c>
      <c r="S1224" s="25">
        <v>4.1937692571037313E-2</v>
      </c>
      <c r="T1224" s="12">
        <v>141.21212800000001</v>
      </c>
      <c r="U1224" s="25">
        <v>-0.24904214559386972</v>
      </c>
      <c r="V1224" s="2">
        <v>590810</v>
      </c>
      <c r="W1224" s="25">
        <v>8.3000000000000004E-2</v>
      </c>
      <c r="X1224" s="2">
        <v>3528</v>
      </c>
      <c r="Y1224" s="2">
        <v>431060</v>
      </c>
      <c r="Z1224" s="25">
        <v>6.2E-2</v>
      </c>
      <c r="AA1224" s="12">
        <v>2476.36</v>
      </c>
      <c r="AB1224" s="2">
        <v>374917</v>
      </c>
      <c r="AC1224" s="25">
        <v>5.1999999999999998E-2</v>
      </c>
      <c r="AD1224" s="12">
        <v>3096.36</v>
      </c>
      <c r="AE1224" s="25">
        <v>-0.36499999999999999</v>
      </c>
    </row>
    <row r="1225" spans="1:31" x14ac:dyDescent="0.3">
      <c r="A1225" t="s">
        <v>1934</v>
      </c>
      <c r="B1225" s="2">
        <v>546</v>
      </c>
      <c r="C1225" s="25">
        <v>0.11255411255411256</v>
      </c>
      <c r="D1225" s="2"/>
      <c r="E1225" s="2">
        <v>431</v>
      </c>
      <c r="F1225" s="25">
        <v>9.1780238500851791E-2</v>
      </c>
      <c r="G1225" s="12"/>
      <c r="H1225" s="2">
        <v>291</v>
      </c>
      <c r="I1225" s="25">
        <v>6.7705909725453706E-2</v>
      </c>
      <c r="J1225" s="12"/>
      <c r="K1225" s="25">
        <v>-0.46703296703296704</v>
      </c>
      <c r="L1225" s="2">
        <v>2701</v>
      </c>
      <c r="M1225" s="25">
        <v>0.11878793209605067</v>
      </c>
      <c r="N1225" s="2">
        <v>197.575757575757</v>
      </c>
      <c r="O1225" s="2">
        <v>2286</v>
      </c>
      <c r="P1225" s="25">
        <v>0.10700744277489117</v>
      </c>
      <c r="Q1225" s="12">
        <v>203.030303030303</v>
      </c>
      <c r="R1225" s="2">
        <v>1741</v>
      </c>
      <c r="S1225" s="25">
        <v>7.4503594659363237E-2</v>
      </c>
      <c r="T1225" s="12">
        <v>181.81817599999999</v>
      </c>
      <c r="U1225" s="25">
        <v>-0.35542391706775267</v>
      </c>
      <c r="V1225" s="2">
        <v>1237114</v>
      </c>
      <c r="W1225" s="25">
        <v>0.17399999999999999</v>
      </c>
      <c r="X1225" s="2">
        <v>3583</v>
      </c>
      <c r="Y1225" s="2">
        <v>908789</v>
      </c>
      <c r="Z1225" s="25">
        <v>0.13200000000000001</v>
      </c>
      <c r="AA1225" s="12">
        <v>3689.7</v>
      </c>
      <c r="AB1225" s="2">
        <v>789868</v>
      </c>
      <c r="AC1225" s="25">
        <v>0.109</v>
      </c>
      <c r="AD1225" s="12">
        <v>4036.97</v>
      </c>
      <c r="AE1225" s="25">
        <v>-0.36199999999999999</v>
      </c>
    </row>
    <row r="1226" spans="1:31" x14ac:dyDescent="0.3">
      <c r="A1226" t="s">
        <v>1935</v>
      </c>
      <c r="B1226" s="2">
        <v>0</v>
      </c>
      <c r="C1226" s="25">
        <v>0</v>
      </c>
      <c r="D1226" s="2"/>
      <c r="E1226" s="2">
        <v>21</v>
      </c>
      <c r="F1226" s="25">
        <v>4.4718909710391823E-3</v>
      </c>
      <c r="G1226" s="12"/>
      <c r="H1226" s="2">
        <v>0</v>
      </c>
      <c r="I1226" s="25">
        <v>0</v>
      </c>
      <c r="J1226" s="12"/>
      <c r="K1226" s="25" t="s">
        <v>2472</v>
      </c>
      <c r="L1226" s="2">
        <v>94</v>
      </c>
      <c r="M1226" s="25">
        <v>4.1340487289999121E-3</v>
      </c>
      <c r="N1226" s="2">
        <v>44.848484848484802</v>
      </c>
      <c r="O1226" s="2">
        <v>91</v>
      </c>
      <c r="P1226" s="25">
        <v>4.2597013528062541E-3</v>
      </c>
      <c r="Q1226" s="12">
        <v>33.3333333333333</v>
      </c>
      <c r="R1226" s="2">
        <v>50</v>
      </c>
      <c r="S1226" s="25">
        <v>2.1396781923998629E-3</v>
      </c>
      <c r="T1226" s="12">
        <v>35.151516000000001</v>
      </c>
      <c r="U1226" s="25">
        <v>-0.46808510638297873</v>
      </c>
      <c r="V1226" s="2">
        <v>25408</v>
      </c>
      <c r="W1226" s="25">
        <v>4.0000000000000001E-3</v>
      </c>
      <c r="X1226" s="2">
        <v>608</v>
      </c>
      <c r="Y1226" s="2">
        <v>32245</v>
      </c>
      <c r="Z1226" s="25">
        <v>5.0000000000000001E-3</v>
      </c>
      <c r="AA1226" s="12">
        <v>886.06</v>
      </c>
      <c r="AB1226" s="2">
        <v>26511</v>
      </c>
      <c r="AC1226" s="25">
        <v>4.0000000000000001E-3</v>
      </c>
      <c r="AD1226" s="12">
        <v>737.58</v>
      </c>
      <c r="AE1226" s="25">
        <v>4.2999999999999997E-2</v>
      </c>
    </row>
    <row r="1227" spans="1:31" x14ac:dyDescent="0.3">
      <c r="A1227" t="s">
        <v>1936</v>
      </c>
      <c r="B1227" s="2">
        <v>1880</v>
      </c>
      <c r="C1227" s="25">
        <v>0.38754895897753011</v>
      </c>
      <c r="D1227" s="2"/>
      <c r="E1227" s="2">
        <v>1847</v>
      </c>
      <c r="F1227" s="25">
        <v>0.39331345826235092</v>
      </c>
      <c r="G1227" s="12"/>
      <c r="H1227" s="2">
        <v>1702</v>
      </c>
      <c r="I1227" s="25">
        <v>0.39599813866914846</v>
      </c>
      <c r="J1227" s="12"/>
      <c r="K1227" s="25">
        <v>-9.4680851063829841E-2</v>
      </c>
      <c r="L1227" s="2">
        <v>5910</v>
      </c>
      <c r="M1227" s="25">
        <v>0.25991731902541998</v>
      </c>
      <c r="N1227" s="2">
        <v>232.72727272727201</v>
      </c>
      <c r="O1227" s="2">
        <v>6123</v>
      </c>
      <c r="P1227" s="25">
        <v>0.2866170481673922</v>
      </c>
      <c r="Q1227" s="12">
        <v>272.12121212121201</v>
      </c>
      <c r="R1227" s="2">
        <v>7235</v>
      </c>
      <c r="S1227" s="25">
        <v>0.30961143444026018</v>
      </c>
      <c r="T1227" s="12">
        <v>272.121216</v>
      </c>
      <c r="U1227" s="25">
        <v>0.22419627749576987</v>
      </c>
      <c r="V1227" s="2">
        <v>1716163</v>
      </c>
      <c r="W1227" s="25">
        <v>0.24099999999999999</v>
      </c>
      <c r="X1227" s="2">
        <v>7721</v>
      </c>
      <c r="Y1227" s="2">
        <v>1873462</v>
      </c>
      <c r="Z1227" s="25">
        <v>0.27100000000000002</v>
      </c>
      <c r="AA1227" s="12">
        <v>8417.58</v>
      </c>
      <c r="AB1227" s="2">
        <v>2205668</v>
      </c>
      <c r="AC1227" s="25">
        <v>0.30499999999999999</v>
      </c>
      <c r="AD1227" s="12">
        <v>9587.8799999999992</v>
      </c>
      <c r="AE1227" s="25">
        <v>0.28499999999999998</v>
      </c>
    </row>
    <row r="1228" spans="1:31" x14ac:dyDescent="0.3">
      <c r="A1228" t="s">
        <v>1926</v>
      </c>
      <c r="B1228" s="2">
        <v>909</v>
      </c>
      <c r="C1228" s="25">
        <v>0.18738404452690166</v>
      </c>
      <c r="D1228" s="2"/>
      <c r="E1228" s="2">
        <v>981</v>
      </c>
      <c r="F1228" s="25">
        <v>0.20890119250425895</v>
      </c>
      <c r="G1228" s="12"/>
      <c r="H1228" s="2">
        <v>914</v>
      </c>
      <c r="I1228" s="25">
        <v>0.21265704979060027</v>
      </c>
      <c r="J1228" s="12"/>
      <c r="K1228" s="25">
        <v>5.5005500550056041E-3</v>
      </c>
      <c r="L1228" s="2">
        <v>2875</v>
      </c>
      <c r="M1228" s="25">
        <v>0.12644032016888029</v>
      </c>
      <c r="N1228" s="2">
        <v>193.333333333333</v>
      </c>
      <c r="O1228" s="2">
        <v>3245</v>
      </c>
      <c r="P1228" s="25">
        <v>0.15189814164677246</v>
      </c>
      <c r="Q1228" s="12">
        <v>202.42424242424201</v>
      </c>
      <c r="R1228" s="2">
        <v>4053</v>
      </c>
      <c r="S1228" s="25">
        <v>0.1734423142759329</v>
      </c>
      <c r="T1228" s="12">
        <v>249.69697600000001</v>
      </c>
      <c r="U1228" s="25">
        <v>0.40973913043478261</v>
      </c>
      <c r="V1228" s="2">
        <v>771913</v>
      </c>
      <c r="W1228" s="25">
        <v>0.109</v>
      </c>
      <c r="X1228" s="2">
        <v>4324</v>
      </c>
      <c r="Y1228" s="2">
        <v>842398</v>
      </c>
      <c r="Z1228" s="25">
        <v>0.122</v>
      </c>
      <c r="AA1228" s="12">
        <v>5181.21</v>
      </c>
      <c r="AB1228" s="2">
        <v>1021914</v>
      </c>
      <c r="AC1228" s="25">
        <v>0.14099999999999999</v>
      </c>
      <c r="AD1228" s="12">
        <v>6367.88</v>
      </c>
      <c r="AE1228" s="25">
        <v>0.32400000000000001</v>
      </c>
    </row>
    <row r="1229" spans="1:31" x14ac:dyDescent="0.3">
      <c r="A1229" t="s">
        <v>1927</v>
      </c>
      <c r="B1229" s="2">
        <v>301</v>
      </c>
      <c r="C1229" s="25">
        <v>6.2049062049062048E-2</v>
      </c>
      <c r="D1229" s="2"/>
      <c r="E1229" s="2">
        <v>277</v>
      </c>
      <c r="F1229" s="25">
        <v>5.8986371379897783E-2</v>
      </c>
      <c r="G1229" s="12"/>
      <c r="H1229" s="2">
        <v>232</v>
      </c>
      <c r="I1229" s="25">
        <v>5.397859469520707E-2</v>
      </c>
      <c r="J1229" s="12"/>
      <c r="K1229" s="25">
        <v>-0.22923588039867104</v>
      </c>
      <c r="L1229" s="2">
        <v>1192</v>
      </c>
      <c r="M1229" s="25">
        <v>5.2423256223062716E-2</v>
      </c>
      <c r="N1229" s="2">
        <v>118.787878787878</v>
      </c>
      <c r="O1229" s="2">
        <v>1041</v>
      </c>
      <c r="P1229" s="25">
        <v>4.8729111079904505E-2</v>
      </c>
      <c r="Q1229" s="12">
        <v>107.272727272727</v>
      </c>
      <c r="R1229" s="2">
        <v>1146</v>
      </c>
      <c r="S1229" s="25">
        <v>4.9041424169804865E-2</v>
      </c>
      <c r="T1229" s="12">
        <v>133.939392</v>
      </c>
      <c r="U1229" s="25">
        <v>-3.8590604026845637E-2</v>
      </c>
      <c r="V1229" s="2">
        <v>310566</v>
      </c>
      <c r="W1229" s="25">
        <v>4.3999999999999997E-2</v>
      </c>
      <c r="X1229" s="2">
        <v>2224</v>
      </c>
      <c r="Y1229" s="2">
        <v>330031</v>
      </c>
      <c r="Z1229" s="25">
        <v>4.8000000000000001E-2</v>
      </c>
      <c r="AA1229" s="12">
        <v>2541</v>
      </c>
      <c r="AB1229" s="2">
        <v>377070</v>
      </c>
      <c r="AC1229" s="25">
        <v>5.1999999999999998E-2</v>
      </c>
      <c r="AD1229" s="12">
        <v>3049.09</v>
      </c>
      <c r="AE1229" s="25">
        <v>0.214</v>
      </c>
    </row>
    <row r="1230" spans="1:31" x14ac:dyDescent="0.3">
      <c r="A1230" t="s">
        <v>1928</v>
      </c>
      <c r="B1230" s="2">
        <v>145</v>
      </c>
      <c r="C1230" s="25">
        <v>2.9890744176458463E-2</v>
      </c>
      <c r="D1230" s="2"/>
      <c r="E1230" s="2">
        <v>151</v>
      </c>
      <c r="F1230" s="25">
        <v>3.2155025553662689E-2</v>
      </c>
      <c r="G1230" s="12"/>
      <c r="H1230" s="2">
        <v>99</v>
      </c>
      <c r="I1230" s="25">
        <v>2.303396928804095E-2</v>
      </c>
      <c r="J1230" s="12"/>
      <c r="K1230" s="25">
        <v>-0.3172413793103448</v>
      </c>
      <c r="L1230" s="2">
        <v>530</v>
      </c>
      <c r="M1230" s="25">
        <v>2.3308998152871845E-2</v>
      </c>
      <c r="N1230" s="2">
        <v>84.242424242424207</v>
      </c>
      <c r="O1230" s="2">
        <v>518</v>
      </c>
      <c r="P1230" s="25">
        <v>2.4247530777512523E-2</v>
      </c>
      <c r="Q1230" s="12">
        <v>89.090909090909093</v>
      </c>
      <c r="R1230" s="2">
        <v>419</v>
      </c>
      <c r="S1230" s="25">
        <v>1.7930503252310853E-2</v>
      </c>
      <c r="T1230" s="12">
        <v>105.454544</v>
      </c>
      <c r="U1230" s="25">
        <v>-0.20943396226415095</v>
      </c>
      <c r="V1230" s="2">
        <v>178275</v>
      </c>
      <c r="W1230" s="25">
        <v>2.5000000000000001E-2</v>
      </c>
      <c r="X1230" s="2">
        <v>1745</v>
      </c>
      <c r="Y1230" s="2">
        <v>193044</v>
      </c>
      <c r="Z1230" s="25">
        <v>2.8000000000000001E-2</v>
      </c>
      <c r="AA1230" s="12">
        <v>1888.48</v>
      </c>
      <c r="AB1230" s="2">
        <v>215626</v>
      </c>
      <c r="AC1230" s="25">
        <v>0.03</v>
      </c>
      <c r="AD1230" s="12">
        <v>2296.9699999999998</v>
      </c>
      <c r="AE1230" s="25">
        <v>0.21</v>
      </c>
    </row>
    <row r="1231" spans="1:31" x14ac:dyDescent="0.3">
      <c r="A1231" t="s">
        <v>1929</v>
      </c>
      <c r="B1231" s="2">
        <v>140</v>
      </c>
      <c r="C1231" s="25">
        <v>2.8860028860028881E-2</v>
      </c>
      <c r="D1231" s="2"/>
      <c r="E1231" s="2">
        <v>116</v>
      </c>
      <c r="F1231" s="25">
        <v>2.4701873935264053E-2</v>
      </c>
      <c r="G1231" s="12"/>
      <c r="H1231" s="2">
        <v>112</v>
      </c>
      <c r="I1231" s="25">
        <v>2.6058631921824105E-2</v>
      </c>
      <c r="J1231" s="12"/>
      <c r="K1231" s="25">
        <v>-0.19999999999999996</v>
      </c>
      <c r="L1231" s="2">
        <v>368</v>
      </c>
      <c r="M1231" s="25">
        <v>1.6184360981616679E-2</v>
      </c>
      <c r="N1231" s="2">
        <v>73.939393939393895</v>
      </c>
      <c r="O1231" s="2">
        <v>410</v>
      </c>
      <c r="P1231" s="25">
        <v>1.9192061040116087E-2</v>
      </c>
      <c r="Q1231" s="12">
        <v>69.090909090909093</v>
      </c>
      <c r="R1231" s="2">
        <v>503</v>
      </c>
      <c r="S1231" s="25">
        <v>2.1525162615542621E-2</v>
      </c>
      <c r="T1231" s="12">
        <v>124.848488</v>
      </c>
      <c r="U1231" s="25">
        <v>0.36684782608695654</v>
      </c>
      <c r="V1231" s="2">
        <v>112782</v>
      </c>
      <c r="W1231" s="25">
        <v>1.6E-2</v>
      </c>
      <c r="X1231" s="2">
        <v>1378</v>
      </c>
      <c r="Y1231" s="2">
        <v>123301</v>
      </c>
      <c r="Z1231" s="25">
        <v>1.7999999999999999E-2</v>
      </c>
      <c r="AA1231" s="12">
        <v>1484.24</v>
      </c>
      <c r="AB1231" s="2">
        <v>135217</v>
      </c>
      <c r="AC1231" s="25">
        <v>1.9E-2</v>
      </c>
      <c r="AD1231" s="12">
        <v>1818.18</v>
      </c>
      <c r="AE1231" s="25">
        <v>0.19900000000000001</v>
      </c>
    </row>
    <row r="1232" spans="1:31" x14ac:dyDescent="0.3">
      <c r="A1232" t="s">
        <v>1930</v>
      </c>
      <c r="B1232" s="2">
        <v>80</v>
      </c>
      <c r="C1232" s="25">
        <v>1.6491445062873634E-2</v>
      </c>
      <c r="D1232" s="2"/>
      <c r="E1232" s="2">
        <v>46</v>
      </c>
      <c r="F1232" s="25">
        <v>9.7955706984667809E-3</v>
      </c>
      <c r="G1232" s="12"/>
      <c r="H1232" s="2">
        <v>59</v>
      </c>
      <c r="I1232" s="25">
        <v>1.3727315030246627E-2</v>
      </c>
      <c r="J1232" s="12"/>
      <c r="K1232" s="25">
        <v>-0.26249999999999996</v>
      </c>
      <c r="L1232" s="2">
        <v>221</v>
      </c>
      <c r="M1232" s="25">
        <v>9.7194124373295807E-3</v>
      </c>
      <c r="N1232" s="2">
        <v>55.151515151515099</v>
      </c>
      <c r="O1232" s="2">
        <v>187</v>
      </c>
      <c r="P1232" s="25">
        <v>8.7534522304919728E-3</v>
      </c>
      <c r="Q1232" s="12">
        <v>47.272727272727202</v>
      </c>
      <c r="R1232" s="2">
        <v>174</v>
      </c>
      <c r="S1232" s="25">
        <v>7.4460801095515231E-3</v>
      </c>
      <c r="T1232" s="12">
        <v>55.757576</v>
      </c>
      <c r="U1232" s="25">
        <v>-0.21266968325791855</v>
      </c>
      <c r="V1232" s="2">
        <v>73527</v>
      </c>
      <c r="W1232" s="25">
        <v>0.01</v>
      </c>
      <c r="X1232" s="2">
        <v>1004</v>
      </c>
      <c r="Y1232" s="2">
        <v>80623</v>
      </c>
      <c r="Z1232" s="25">
        <v>1.2E-2</v>
      </c>
      <c r="AA1232" s="12">
        <v>1154.55</v>
      </c>
      <c r="AB1232" s="2">
        <v>93167</v>
      </c>
      <c r="AC1232" s="25">
        <v>1.2999999999999999E-2</v>
      </c>
      <c r="AD1232" s="12">
        <v>1362.42</v>
      </c>
      <c r="AE1232" s="25">
        <v>0.26700000000000002</v>
      </c>
    </row>
    <row r="1233" spans="1:31" x14ac:dyDescent="0.3">
      <c r="A1233" t="s">
        <v>1931</v>
      </c>
      <c r="B1233" s="2">
        <v>83</v>
      </c>
      <c r="C1233" s="25">
        <v>1.7109874252731395E-2</v>
      </c>
      <c r="D1233" s="2"/>
      <c r="E1233" s="2">
        <v>83</v>
      </c>
      <c r="F1233" s="25">
        <v>1.7674616695059625E-2</v>
      </c>
      <c r="G1233" s="12"/>
      <c r="H1233" s="2">
        <v>110</v>
      </c>
      <c r="I1233" s="25">
        <v>2.5593299208934387E-2</v>
      </c>
      <c r="J1233" s="12"/>
      <c r="K1233" s="25">
        <v>0.32530120481927716</v>
      </c>
      <c r="L1233" s="2">
        <v>219</v>
      </c>
      <c r="M1233" s="25">
        <v>9.6314539537338383E-3</v>
      </c>
      <c r="N1233" s="2">
        <v>53.3333333333333</v>
      </c>
      <c r="O1233" s="2">
        <v>180</v>
      </c>
      <c r="P1233" s="25">
        <v>8.4257828956607224E-3</v>
      </c>
      <c r="Q1233" s="12">
        <v>36.969696969696898</v>
      </c>
      <c r="R1233" s="2">
        <v>295</v>
      </c>
      <c r="S1233" s="25">
        <v>1.2624101335159192E-2</v>
      </c>
      <c r="T1233" s="12">
        <v>76.969695999999999</v>
      </c>
      <c r="U1233" s="25">
        <v>0.34703196347031962</v>
      </c>
      <c r="V1233" s="2">
        <v>52793</v>
      </c>
      <c r="W1233" s="25">
        <v>7.0000000000000001E-3</v>
      </c>
      <c r="X1233" s="2">
        <v>940</v>
      </c>
      <c r="Y1233" s="2">
        <v>56382</v>
      </c>
      <c r="Z1233" s="25">
        <v>8.0000000000000002E-3</v>
      </c>
      <c r="AA1233" s="12">
        <v>893.33</v>
      </c>
      <c r="AB1233" s="2">
        <v>64680</v>
      </c>
      <c r="AC1233" s="25">
        <v>8.9999999999999993E-3</v>
      </c>
      <c r="AD1233" s="12">
        <v>1074.55</v>
      </c>
      <c r="AE1233" s="25">
        <v>0.22500000000000001</v>
      </c>
    </row>
    <row r="1234" spans="1:31" x14ac:dyDescent="0.3">
      <c r="A1234" t="s">
        <v>1932</v>
      </c>
      <c r="B1234" s="2">
        <v>19</v>
      </c>
      <c r="C1234" s="25">
        <v>3.9167182024324879E-3</v>
      </c>
      <c r="D1234" s="2"/>
      <c r="E1234" s="2">
        <v>10</v>
      </c>
      <c r="F1234" s="25">
        <v>2.1294718909710391E-3</v>
      </c>
      <c r="G1234" s="12"/>
      <c r="H1234" s="2">
        <v>12</v>
      </c>
      <c r="I1234" s="25">
        <v>2.791996277338297E-3</v>
      </c>
      <c r="J1234" s="12"/>
      <c r="K1234" s="25">
        <v>-0.36842105263157898</v>
      </c>
      <c r="L1234" s="2">
        <v>99</v>
      </c>
      <c r="M1234" s="25">
        <v>4.3539449379892689E-3</v>
      </c>
      <c r="N1234" s="2">
        <v>32.727272727272698</v>
      </c>
      <c r="O1234" s="2">
        <v>80</v>
      </c>
      <c r="P1234" s="25">
        <v>3.744792398071432E-3</v>
      </c>
      <c r="Q1234" s="12">
        <v>30.909090909090899</v>
      </c>
      <c r="R1234" s="2">
        <v>128</v>
      </c>
      <c r="S1234" s="25">
        <v>5.4775761725436491E-3</v>
      </c>
      <c r="T1234" s="12">
        <v>50.303031900000001</v>
      </c>
      <c r="U1234" s="25">
        <v>0.29292929292929293</v>
      </c>
      <c r="V1234" s="2">
        <v>39008</v>
      </c>
      <c r="W1234" s="25">
        <v>5.0000000000000001E-3</v>
      </c>
      <c r="X1234" s="2">
        <v>773</v>
      </c>
      <c r="Y1234" s="2">
        <v>41802</v>
      </c>
      <c r="Z1234" s="25">
        <v>6.0000000000000001E-3</v>
      </c>
      <c r="AA1234" s="12">
        <v>785.45</v>
      </c>
      <c r="AB1234" s="2">
        <v>44613</v>
      </c>
      <c r="AC1234" s="25">
        <v>6.0000000000000001E-3</v>
      </c>
      <c r="AD1234" s="12">
        <v>827.88</v>
      </c>
      <c r="AE1234" s="25">
        <v>0.14399999999999999</v>
      </c>
    </row>
    <row r="1235" spans="1:31" x14ac:dyDescent="0.3">
      <c r="A1235" t="s">
        <v>1933</v>
      </c>
      <c r="B1235" s="2">
        <v>107</v>
      </c>
      <c r="C1235" s="25">
        <v>2.2057307771593485E-2</v>
      </c>
      <c r="D1235" s="2"/>
      <c r="E1235" s="2">
        <v>79</v>
      </c>
      <c r="F1235" s="25">
        <v>1.6822827938671209E-2</v>
      </c>
      <c r="G1235" s="12"/>
      <c r="H1235" s="2">
        <v>46</v>
      </c>
      <c r="I1235" s="25">
        <v>1.0702652396463463E-2</v>
      </c>
      <c r="J1235" s="12"/>
      <c r="K1235" s="25">
        <v>-0.57009345794392519</v>
      </c>
      <c r="L1235" s="2">
        <v>160</v>
      </c>
      <c r="M1235" s="25">
        <v>7.0366786876594244E-3</v>
      </c>
      <c r="N1235" s="2">
        <v>50.909090909090899</v>
      </c>
      <c r="O1235" s="2">
        <v>160</v>
      </c>
      <c r="P1235" s="25">
        <v>7.489584796142864E-3</v>
      </c>
      <c r="Q1235" s="12">
        <v>41.212121212121197</v>
      </c>
      <c r="R1235" s="2">
        <v>189</v>
      </c>
      <c r="S1235" s="25">
        <v>8.0879835672714815E-3</v>
      </c>
      <c r="T1235" s="12">
        <v>67.878784199999998</v>
      </c>
      <c r="U1235" s="25">
        <v>0.18124999999999999</v>
      </c>
      <c r="V1235" s="2">
        <v>48831</v>
      </c>
      <c r="W1235" s="25">
        <v>7.0000000000000001E-3</v>
      </c>
      <c r="X1235" s="2">
        <v>863</v>
      </c>
      <c r="Y1235" s="2">
        <v>53051</v>
      </c>
      <c r="Z1235" s="25">
        <v>8.0000000000000002E-3</v>
      </c>
      <c r="AA1235" s="12">
        <v>891.52</v>
      </c>
      <c r="AB1235" s="2">
        <v>62779</v>
      </c>
      <c r="AC1235" s="25">
        <v>8.9999999999999993E-3</v>
      </c>
      <c r="AD1235" s="12">
        <v>1201.82</v>
      </c>
      <c r="AE1235" s="25">
        <v>0.28599999999999998</v>
      </c>
    </row>
    <row r="1236" spans="1:31" x14ac:dyDescent="0.3">
      <c r="A1236" t="s">
        <v>1934</v>
      </c>
      <c r="B1236" s="2">
        <v>80</v>
      </c>
      <c r="C1236" s="25">
        <v>1.6491445062873634E-2</v>
      </c>
      <c r="D1236" s="2"/>
      <c r="E1236" s="2">
        <v>92</v>
      </c>
      <c r="F1236" s="25">
        <v>1.9591141396933562E-2</v>
      </c>
      <c r="G1236" s="12"/>
      <c r="H1236" s="2">
        <v>96</v>
      </c>
      <c r="I1236" s="25">
        <v>2.2335970218706376E-2</v>
      </c>
      <c r="J1236" s="12"/>
      <c r="K1236" s="25">
        <v>0.19999999999999996</v>
      </c>
      <c r="L1236" s="2">
        <v>176</v>
      </c>
      <c r="M1236" s="25">
        <v>7.7403465564253671E-3</v>
      </c>
      <c r="N1236" s="2">
        <v>37.5757575757575</v>
      </c>
      <c r="O1236" s="2">
        <v>245</v>
      </c>
      <c r="P1236" s="25">
        <v>1.1468426719093761E-2</v>
      </c>
      <c r="Q1236" s="12">
        <v>50.909090909090899</v>
      </c>
      <c r="R1236" s="2">
        <v>256</v>
      </c>
      <c r="S1236" s="25">
        <v>1.0955152345087298E-2</v>
      </c>
      <c r="T1236" s="12">
        <v>56.969695999999999</v>
      </c>
      <c r="U1236" s="25">
        <v>0.45454545454545453</v>
      </c>
      <c r="V1236" s="2">
        <v>110309</v>
      </c>
      <c r="W1236" s="25">
        <v>1.6E-2</v>
      </c>
      <c r="X1236" s="2">
        <v>1342</v>
      </c>
      <c r="Y1236" s="2">
        <v>127824</v>
      </c>
      <c r="Z1236" s="25">
        <v>1.9E-2</v>
      </c>
      <c r="AA1236" s="12">
        <v>1469.7</v>
      </c>
      <c r="AB1236" s="2">
        <v>159016</v>
      </c>
      <c r="AC1236" s="25">
        <v>2.1999999999999999E-2</v>
      </c>
      <c r="AD1236" s="12">
        <v>2066.06</v>
      </c>
      <c r="AE1236" s="25">
        <v>0.442</v>
      </c>
    </row>
    <row r="1237" spans="1:31" x14ac:dyDescent="0.3">
      <c r="A1237" t="s">
        <v>1935</v>
      </c>
      <c r="B1237" s="2">
        <v>16</v>
      </c>
      <c r="C1237" s="25">
        <v>3.2982890125747267E-3</v>
      </c>
      <c r="D1237" s="2"/>
      <c r="E1237" s="2">
        <v>12</v>
      </c>
      <c r="F1237" s="25">
        <v>2.5553662691652468E-3</v>
      </c>
      <c r="G1237" s="12"/>
      <c r="H1237" s="2">
        <v>22</v>
      </c>
      <c r="I1237" s="25">
        <v>5.1186598417868774E-3</v>
      </c>
      <c r="J1237" s="12"/>
      <c r="K1237" s="25">
        <v>0.375</v>
      </c>
      <c r="L1237" s="2">
        <v>70</v>
      </c>
      <c r="M1237" s="25">
        <v>3.0785469258509984E-3</v>
      </c>
      <c r="N1237" s="2">
        <v>26.6666666666666</v>
      </c>
      <c r="O1237" s="2">
        <v>57</v>
      </c>
      <c r="P1237" s="25">
        <v>2.6681645836258952E-3</v>
      </c>
      <c r="Q1237" s="12">
        <v>24.848484848484802</v>
      </c>
      <c r="R1237" s="2">
        <v>72</v>
      </c>
      <c r="S1237" s="25">
        <v>3.0811365970558027E-3</v>
      </c>
      <c r="T1237" s="12">
        <v>28.484848</v>
      </c>
      <c r="U1237" s="25">
        <v>2.8571428571428571E-2</v>
      </c>
      <c r="V1237" s="2">
        <v>18159</v>
      </c>
      <c r="W1237" s="25">
        <v>3.0000000000000001E-3</v>
      </c>
      <c r="X1237" s="2">
        <v>561</v>
      </c>
      <c r="Y1237" s="2">
        <v>25006</v>
      </c>
      <c r="Z1237" s="25">
        <v>4.0000000000000001E-3</v>
      </c>
      <c r="AA1237" s="12">
        <v>556.36</v>
      </c>
      <c r="AB1237" s="2">
        <v>31586</v>
      </c>
      <c r="AC1237" s="25">
        <v>4.0000000000000001E-3</v>
      </c>
      <c r="AD1237" s="12">
        <v>869.7</v>
      </c>
      <c r="AE1237" s="25">
        <v>0.73899999999999999</v>
      </c>
    </row>
    <row r="1238" spans="1:31" x14ac:dyDescent="0.3">
      <c r="A1238" s="16"/>
      <c r="B1238" s="16"/>
      <c r="C1238" s="16"/>
      <c r="D1238" s="16"/>
      <c r="E1238" s="16"/>
      <c r="F1238" s="16"/>
      <c r="G1238" s="16"/>
      <c r="H1238" s="16"/>
      <c r="I1238" s="16"/>
      <c r="J1238" s="16"/>
      <c r="K1238" s="16"/>
      <c r="L1238" s="16"/>
      <c r="M1238" s="16"/>
      <c r="N1238" s="16"/>
      <c r="O1238" s="16"/>
      <c r="P1238" s="16"/>
      <c r="Q1238" s="16"/>
      <c r="R1238" s="16"/>
      <c r="S1238" s="16"/>
      <c r="T1238" s="16"/>
      <c r="U1238" s="16"/>
      <c r="V1238" s="16"/>
      <c r="W1238" s="16"/>
      <c r="X1238" s="16"/>
      <c r="Y1238" s="16"/>
      <c r="Z1238" s="16"/>
      <c r="AA1238" s="16"/>
      <c r="AB1238" s="16"/>
      <c r="AC1238" s="16"/>
      <c r="AD1238" s="16"/>
      <c r="AE1238" s="16"/>
    </row>
    <row r="1239" spans="1:31" x14ac:dyDescent="0.3">
      <c r="A1239" s="103" t="s">
        <v>1937</v>
      </c>
      <c r="B1239" s="103"/>
      <c r="C1239" s="103"/>
      <c r="D1239" s="103"/>
      <c r="E1239" s="103"/>
      <c r="F1239" s="103"/>
      <c r="G1239" s="103"/>
      <c r="H1239" s="103"/>
      <c r="I1239" s="103"/>
      <c r="J1239" s="103"/>
      <c r="K1239" s="103"/>
      <c r="L1239" s="103"/>
      <c r="M1239" s="103"/>
      <c r="N1239" s="103"/>
      <c r="O1239" s="103"/>
      <c r="P1239" s="103"/>
      <c r="Q1239" s="103"/>
      <c r="R1239" s="103"/>
      <c r="S1239" s="103"/>
      <c r="T1239" s="103"/>
      <c r="U1239" s="103"/>
      <c r="V1239" s="103"/>
      <c r="W1239" s="103"/>
      <c r="X1239" s="103"/>
      <c r="Y1239" s="103"/>
      <c r="Z1239" s="103"/>
      <c r="AA1239" s="103"/>
      <c r="AB1239" s="103"/>
      <c r="AC1239" s="103"/>
      <c r="AD1239" s="103"/>
      <c r="AE1239" s="103"/>
    </row>
    <row r="1240" spans="1:31" x14ac:dyDescent="0.3">
      <c r="B1240" s="188"/>
      <c r="C1240" s="188"/>
      <c r="D1240" s="188"/>
      <c r="E1240" s="188"/>
      <c r="F1240" s="188"/>
      <c r="G1240" s="188"/>
      <c r="H1240" s="188"/>
      <c r="I1240" s="188"/>
      <c r="J1240" s="188"/>
      <c r="L1240" s="188" t="s">
        <v>1649</v>
      </c>
      <c r="M1240" s="188"/>
      <c r="N1240" s="188" t="s">
        <v>1650</v>
      </c>
      <c r="O1240" s="188" t="s">
        <v>1649</v>
      </c>
      <c r="P1240" s="188"/>
      <c r="Q1240" s="188" t="s">
        <v>1650</v>
      </c>
      <c r="R1240" s="188" t="s">
        <v>1649</v>
      </c>
      <c r="S1240" s="188"/>
      <c r="T1240" s="188" t="s">
        <v>1650</v>
      </c>
      <c r="U1240" t="s">
        <v>165</v>
      </c>
      <c r="V1240" s="188" t="s">
        <v>1649</v>
      </c>
      <c r="W1240" s="188"/>
      <c r="X1240" s="188" t="s">
        <v>1650</v>
      </c>
      <c r="Y1240" s="188" t="s">
        <v>1649</v>
      </c>
      <c r="Z1240" s="188"/>
      <c r="AA1240" s="188" t="s">
        <v>1650</v>
      </c>
      <c r="AB1240" s="188" t="s">
        <v>1649</v>
      </c>
      <c r="AC1240" s="188"/>
      <c r="AD1240" s="188" t="s">
        <v>1650</v>
      </c>
      <c r="AE1240" t="s">
        <v>165</v>
      </c>
    </row>
    <row r="1241" spans="1:31" x14ac:dyDescent="0.3">
      <c r="A1241" t="s">
        <v>1938</v>
      </c>
      <c r="B1241" s="12" t="e">
        <v>#N/A</v>
      </c>
      <c r="C1241" s="25" t="e">
        <v>#N/A</v>
      </c>
      <c r="D1241" s="12"/>
      <c r="E1241" s="12" t="e">
        <v>#N/A</v>
      </c>
      <c r="F1241" s="25" t="e">
        <v>#N/A</v>
      </c>
      <c r="G1241" s="12"/>
      <c r="H1241" s="12" t="e">
        <v>#N/A</v>
      </c>
      <c r="I1241" s="25" t="e">
        <v>#N/A</v>
      </c>
      <c r="J1241" s="12"/>
      <c r="K1241" s="25" t="e">
        <v>#N/A</v>
      </c>
      <c r="L1241" s="12">
        <v>23.2</v>
      </c>
      <c r="M1241" s="25" t="s">
        <v>165</v>
      </c>
      <c r="N1241" s="12">
        <v>0.48484848484847998</v>
      </c>
      <c r="O1241" s="12">
        <v>20.7</v>
      </c>
      <c r="P1241" s="25" t="s">
        <v>165</v>
      </c>
      <c r="Q1241" s="12">
        <v>0.54545454545453997</v>
      </c>
      <c r="R1241" s="12">
        <v>18.5</v>
      </c>
      <c r="S1241" s="25" t="s">
        <v>165</v>
      </c>
      <c r="T1241" s="12">
        <v>0.48484850000000002</v>
      </c>
      <c r="U1241" s="25">
        <v>-0.20258620689655171</v>
      </c>
      <c r="V1241" s="12">
        <v>26.8</v>
      </c>
      <c r="W1241" s="25" t="s">
        <v>165</v>
      </c>
      <c r="X1241" s="12">
        <v>0.12</v>
      </c>
      <c r="Y1241" s="12">
        <v>23.5</v>
      </c>
      <c r="Z1241" s="25" t="s">
        <v>165</v>
      </c>
      <c r="AA1241" s="12">
        <v>0.06</v>
      </c>
      <c r="AB1241" s="12">
        <v>21.4</v>
      </c>
      <c r="AC1241" s="25" t="s">
        <v>165</v>
      </c>
      <c r="AD1241" s="12">
        <v>0.06</v>
      </c>
      <c r="AE1241" s="25">
        <v>-0.20100000000000001</v>
      </c>
    </row>
    <row r="1242" spans="1:31" x14ac:dyDescent="0.3">
      <c r="A1242" t="s">
        <v>1939</v>
      </c>
      <c r="B1242" s="12" t="e">
        <v>#N/A</v>
      </c>
      <c r="C1242" s="25" t="e">
        <v>#N/A</v>
      </c>
      <c r="D1242" s="12"/>
      <c r="E1242" s="12" t="e">
        <v>#N/A</v>
      </c>
      <c r="F1242" s="25" t="e">
        <v>#N/A</v>
      </c>
      <c r="G1242" s="12"/>
      <c r="H1242" s="12" t="e">
        <v>#N/A</v>
      </c>
      <c r="I1242" s="25" t="e">
        <v>#N/A</v>
      </c>
      <c r="J1242" s="12"/>
      <c r="K1242" s="25" t="e">
        <v>#N/A</v>
      </c>
      <c r="L1242" s="12">
        <v>26.8</v>
      </c>
      <c r="M1242" s="25" t="s">
        <v>165</v>
      </c>
      <c r="N1242" s="12">
        <v>0.42424242424241998</v>
      </c>
      <c r="O1242" s="12">
        <v>24.7</v>
      </c>
      <c r="P1242" s="25" t="s">
        <v>165</v>
      </c>
      <c r="Q1242" s="12">
        <v>0.60606060606059997</v>
      </c>
      <c r="R1242" s="12">
        <v>21.8</v>
      </c>
      <c r="S1242" s="25" t="s">
        <v>165</v>
      </c>
      <c r="T1242" s="12">
        <v>0.42424243699999997</v>
      </c>
      <c r="U1242" s="25">
        <v>-0.18656716417910446</v>
      </c>
      <c r="V1242" s="12">
        <v>31.1</v>
      </c>
      <c r="W1242" s="25" t="s">
        <v>165</v>
      </c>
      <c r="X1242" s="12">
        <v>0.12</v>
      </c>
      <c r="Y1242" s="12">
        <v>27.3</v>
      </c>
      <c r="Z1242" s="25" t="s">
        <v>165</v>
      </c>
      <c r="AA1242" s="12">
        <v>0.06</v>
      </c>
      <c r="AB1242" s="12">
        <v>25</v>
      </c>
      <c r="AC1242" s="25" t="s">
        <v>165</v>
      </c>
      <c r="AD1242" s="12">
        <v>0.06</v>
      </c>
      <c r="AE1242" s="25">
        <v>-0.19600000000000001</v>
      </c>
    </row>
    <row r="1243" spans="1:31" x14ac:dyDescent="0.3">
      <c r="A1243" t="s">
        <v>1940</v>
      </c>
      <c r="B1243" s="12" t="e">
        <v>#N/A</v>
      </c>
      <c r="C1243" s="25" t="e">
        <v>#N/A</v>
      </c>
      <c r="D1243" s="12"/>
      <c r="E1243" s="12" t="e">
        <v>#N/A</v>
      </c>
      <c r="F1243" s="25" t="e">
        <v>#N/A</v>
      </c>
      <c r="G1243" s="12"/>
      <c r="H1243" s="12" t="e">
        <v>#N/A</v>
      </c>
      <c r="I1243" s="25" t="e">
        <v>#N/A</v>
      </c>
      <c r="J1243" s="12"/>
      <c r="K1243" s="25" t="e">
        <v>#N/A</v>
      </c>
      <c r="L1243" s="12">
        <v>10.199999999999999</v>
      </c>
      <c r="M1243" s="25" t="s">
        <v>165</v>
      </c>
      <c r="N1243" s="12">
        <v>0.54545454545453997</v>
      </c>
      <c r="O1243" s="12">
        <v>10</v>
      </c>
      <c r="P1243" s="25" t="s">
        <v>165</v>
      </c>
      <c r="Q1243" s="12" t="s">
        <v>165</v>
      </c>
      <c r="R1243" s="12">
        <v>9</v>
      </c>
      <c r="S1243" s="25" t="s">
        <v>165</v>
      </c>
      <c r="T1243" s="12" t="s">
        <v>165</v>
      </c>
      <c r="U1243" s="25">
        <v>-0.11764705882352935</v>
      </c>
      <c r="V1243" s="12">
        <v>11.2</v>
      </c>
      <c r="W1243" s="25" t="s">
        <v>165</v>
      </c>
      <c r="X1243" s="12">
        <v>0.12</v>
      </c>
      <c r="Y1243" s="12">
        <v>11.2</v>
      </c>
      <c r="Z1243" s="25" t="s">
        <v>165</v>
      </c>
      <c r="AA1243" s="12">
        <v>0.06</v>
      </c>
      <c r="AB1243" s="12">
        <v>10.9</v>
      </c>
      <c r="AC1243" s="25" t="s">
        <v>165</v>
      </c>
      <c r="AD1243" s="12">
        <v>0.12</v>
      </c>
      <c r="AE1243" s="25">
        <v>-2.7E-2</v>
      </c>
    </row>
    <row r="1244" spans="1:31" x14ac:dyDescent="0.3">
      <c r="A1244" s="16"/>
      <c r="B1244" s="16"/>
      <c r="C1244" s="16"/>
      <c r="D1244" s="16"/>
      <c r="E1244" s="16"/>
      <c r="F1244" s="16"/>
      <c r="G1244" s="16"/>
      <c r="H1244" s="16"/>
      <c r="I1244" s="16"/>
      <c r="J1244" s="16"/>
      <c r="K1244" s="16"/>
      <c r="L1244" s="16"/>
      <c r="M1244" s="16"/>
      <c r="N1244" s="16"/>
      <c r="O1244" s="16"/>
      <c r="P1244" s="16"/>
      <c r="Q1244" s="16"/>
      <c r="R1244" s="16"/>
      <c r="S1244" s="16"/>
      <c r="T1244" s="16"/>
      <c r="U1244" s="16"/>
      <c r="V1244" s="16"/>
      <c r="W1244" s="16"/>
      <c r="X1244" s="16"/>
      <c r="Y1244" s="16"/>
      <c r="Z1244" s="16"/>
      <c r="AA1244" s="16"/>
      <c r="AB1244" s="16"/>
      <c r="AC1244" s="16"/>
      <c r="AD1244" s="16"/>
      <c r="AE1244" s="16"/>
    </row>
    <row r="1245" spans="1:31" x14ac:dyDescent="0.3">
      <c r="A1245" s="103" t="s">
        <v>1941</v>
      </c>
      <c r="B1245" s="103"/>
      <c r="C1245" s="103"/>
      <c r="D1245" s="103"/>
      <c r="E1245" s="103"/>
      <c r="F1245" s="103"/>
      <c r="G1245" s="103"/>
      <c r="H1245" s="103"/>
      <c r="I1245" s="103"/>
      <c r="J1245" s="103"/>
      <c r="K1245" s="103"/>
      <c r="L1245" s="103"/>
      <c r="M1245" s="103"/>
      <c r="N1245" s="103"/>
      <c r="O1245" s="103"/>
      <c r="P1245" s="103"/>
      <c r="Q1245" s="103"/>
      <c r="R1245" s="103"/>
      <c r="S1245" s="103"/>
      <c r="T1245" s="103"/>
      <c r="U1245" s="103"/>
      <c r="V1245" s="103"/>
      <c r="W1245" s="103"/>
      <c r="X1245" s="103"/>
      <c r="Y1245" s="103"/>
      <c r="Z1245" s="103"/>
      <c r="AA1245" s="103"/>
      <c r="AB1245" s="103"/>
      <c r="AC1245" s="103"/>
      <c r="AD1245" s="103"/>
      <c r="AE1245" s="103"/>
    </row>
    <row r="1246" spans="1:31" x14ac:dyDescent="0.3">
      <c r="B1246" s="188"/>
      <c r="C1246" s="188"/>
      <c r="D1246" s="188"/>
      <c r="E1246" s="188"/>
      <c r="F1246" s="188"/>
      <c r="G1246" s="188"/>
      <c r="H1246" s="188"/>
      <c r="I1246" s="188"/>
      <c r="J1246" s="188"/>
      <c r="L1246" s="188" t="s">
        <v>1649</v>
      </c>
      <c r="M1246" s="188"/>
      <c r="N1246" s="188" t="s">
        <v>1650</v>
      </c>
      <c r="O1246" s="188" t="s">
        <v>1649</v>
      </c>
      <c r="P1246" s="188"/>
      <c r="Q1246" s="188" t="s">
        <v>1650</v>
      </c>
      <c r="R1246" s="188" t="s">
        <v>1649</v>
      </c>
      <c r="S1246" s="188"/>
      <c r="T1246" s="188" t="s">
        <v>1650</v>
      </c>
      <c r="U1246" t="s">
        <v>165</v>
      </c>
      <c r="V1246" s="188" t="s">
        <v>1649</v>
      </c>
      <c r="W1246" s="188"/>
      <c r="X1246" s="188" t="s">
        <v>1650</v>
      </c>
      <c r="Y1246" s="188" t="s">
        <v>1649</v>
      </c>
      <c r="Z1246" s="188"/>
      <c r="AA1246" s="188" t="s">
        <v>1650</v>
      </c>
      <c r="AB1246" s="188" t="s">
        <v>1649</v>
      </c>
      <c r="AC1246" s="188"/>
      <c r="AD1246" s="188" t="s">
        <v>1650</v>
      </c>
      <c r="AE1246" t="s">
        <v>165</v>
      </c>
    </row>
    <row r="1247" spans="1:31" x14ac:dyDescent="0.3">
      <c r="A1247" t="s">
        <v>1942</v>
      </c>
      <c r="B1247" s="13" t="e">
        <v>#N/A</v>
      </c>
      <c r="C1247" s="25" t="e">
        <v>#N/A</v>
      </c>
      <c r="D1247" s="13"/>
      <c r="E1247" s="2" t="e">
        <v>#N/A</v>
      </c>
      <c r="F1247" s="25" t="e">
        <v>#N/A</v>
      </c>
      <c r="G1247" s="12"/>
      <c r="H1247" s="2" t="e">
        <v>#N/A</v>
      </c>
      <c r="I1247" s="25" t="e">
        <v>#N/A</v>
      </c>
      <c r="J1247" s="12"/>
      <c r="K1247" s="25" t="e">
        <v>#N/A</v>
      </c>
      <c r="L1247" s="13">
        <v>960</v>
      </c>
      <c r="M1247" s="25" t="s">
        <v>165</v>
      </c>
      <c r="N1247" s="13">
        <v>18.181818181818102</v>
      </c>
      <c r="O1247" s="2">
        <v>978</v>
      </c>
      <c r="P1247" s="25" t="s">
        <v>165</v>
      </c>
      <c r="Q1247" s="12">
        <v>13.3333333333333</v>
      </c>
      <c r="R1247" s="2">
        <v>1094</v>
      </c>
      <c r="S1247" s="25" t="s">
        <v>165</v>
      </c>
      <c r="T1247" s="12">
        <v>15.757576</v>
      </c>
      <c r="U1247" s="25">
        <v>0.13958333333333334</v>
      </c>
      <c r="V1247" s="13">
        <v>1409</v>
      </c>
      <c r="W1247" s="25" t="s">
        <v>165</v>
      </c>
      <c r="X1247" s="13">
        <v>1</v>
      </c>
      <c r="Y1247" s="2">
        <v>1419</v>
      </c>
      <c r="Z1247" s="25" t="s">
        <v>165</v>
      </c>
      <c r="AA1247" s="12">
        <v>1</v>
      </c>
      <c r="AB1247" s="2">
        <v>1688</v>
      </c>
      <c r="AC1247" s="25" t="s">
        <v>165</v>
      </c>
      <c r="AD1247" s="12">
        <v>1.82</v>
      </c>
      <c r="AE1247" s="25">
        <v>0.19800000000000001</v>
      </c>
    </row>
    <row r="1248" spans="1:31" x14ac:dyDescent="0.3">
      <c r="A1248" s="16"/>
      <c r="B1248" s="16"/>
      <c r="C1248" s="16"/>
      <c r="D1248" s="16"/>
      <c r="E1248" s="16"/>
      <c r="F1248" s="16"/>
      <c r="G1248" s="16"/>
      <c r="H1248" s="16"/>
      <c r="I1248" s="16"/>
      <c r="J1248" s="16"/>
      <c r="K1248" s="16"/>
      <c r="L1248" s="16"/>
      <c r="M1248" s="16"/>
      <c r="N1248" s="16"/>
      <c r="O1248" s="16"/>
      <c r="P1248" s="16"/>
      <c r="Q1248" s="16"/>
      <c r="R1248" s="16"/>
      <c r="S1248" s="16"/>
      <c r="T1248" s="16"/>
      <c r="U1248" s="16"/>
      <c r="V1248" s="16"/>
      <c r="W1248" s="16"/>
      <c r="X1248" s="16"/>
      <c r="Y1248" s="16"/>
      <c r="Z1248" s="16"/>
      <c r="AA1248" s="16"/>
      <c r="AB1248" s="16"/>
      <c r="AC1248" s="16"/>
      <c r="AD1248" s="16"/>
      <c r="AE1248" s="16"/>
    </row>
    <row r="1249" spans="1:31" x14ac:dyDescent="0.3">
      <c r="A1249" s="103" t="s">
        <v>1943</v>
      </c>
      <c r="B1249" s="103"/>
      <c r="C1249" s="103"/>
      <c r="D1249" s="103"/>
      <c r="E1249" s="103"/>
      <c r="F1249" s="103"/>
      <c r="G1249" s="103"/>
      <c r="H1249" s="103"/>
      <c r="I1249" s="103"/>
      <c r="J1249" s="103"/>
      <c r="K1249" s="103"/>
      <c r="L1249" s="103"/>
      <c r="M1249" s="103"/>
      <c r="N1249" s="103"/>
      <c r="O1249" s="103"/>
      <c r="P1249" s="103"/>
      <c r="Q1249" s="103"/>
      <c r="R1249" s="103"/>
      <c r="S1249" s="103"/>
      <c r="T1249" s="103"/>
      <c r="U1249" s="103"/>
      <c r="V1249" s="103"/>
      <c r="W1249" s="103"/>
      <c r="X1249" s="103"/>
      <c r="Y1249" s="103"/>
      <c r="Z1249" s="103"/>
      <c r="AA1249" s="103"/>
      <c r="AB1249" s="103"/>
      <c r="AC1249" s="103"/>
      <c r="AD1249" s="103"/>
      <c r="AE1249" s="103"/>
    </row>
    <row r="1250" spans="1:31" x14ac:dyDescent="0.3">
      <c r="B1250" s="188"/>
      <c r="C1250" s="188"/>
      <c r="D1250" s="188"/>
      <c r="E1250" s="188"/>
      <c r="F1250" s="188"/>
      <c r="G1250" s="188"/>
      <c r="H1250" s="188"/>
      <c r="I1250" s="188"/>
      <c r="J1250" s="188"/>
      <c r="L1250" s="188" t="s">
        <v>1649</v>
      </c>
      <c r="M1250" s="188"/>
      <c r="N1250" s="188" t="s">
        <v>1650</v>
      </c>
      <c r="O1250" s="188" t="s">
        <v>1649</v>
      </c>
      <c r="P1250" s="188"/>
      <c r="Q1250" s="188" t="s">
        <v>1650</v>
      </c>
      <c r="R1250" s="188" t="s">
        <v>1649</v>
      </c>
      <c r="S1250" s="188"/>
      <c r="T1250" s="188" t="s">
        <v>1650</v>
      </c>
      <c r="U1250" t="s">
        <v>165</v>
      </c>
      <c r="V1250" s="188" t="s">
        <v>1649</v>
      </c>
      <c r="W1250" s="188"/>
      <c r="X1250" s="188" t="s">
        <v>1650</v>
      </c>
      <c r="Y1250" s="188" t="s">
        <v>1649</v>
      </c>
      <c r="Z1250" s="188"/>
      <c r="AA1250" s="188" t="s">
        <v>1650</v>
      </c>
      <c r="AB1250" s="188" t="s">
        <v>1649</v>
      </c>
      <c r="AC1250" s="188"/>
      <c r="AD1250" s="188" t="s">
        <v>1650</v>
      </c>
      <c r="AE1250" t="s">
        <v>165</v>
      </c>
    </row>
    <row r="1251" spans="1:31" x14ac:dyDescent="0.3">
      <c r="A1251" t="s">
        <v>167</v>
      </c>
      <c r="B1251" s="2">
        <v>9246</v>
      </c>
      <c r="C1251" s="25" t="s">
        <v>2472</v>
      </c>
      <c r="D1251" s="2"/>
      <c r="E1251" s="2">
        <v>9779</v>
      </c>
      <c r="F1251" s="25" t="s">
        <v>2472</v>
      </c>
      <c r="G1251" s="12"/>
      <c r="H1251" s="2">
        <v>9244</v>
      </c>
      <c r="I1251" s="25" t="s">
        <v>2472</v>
      </c>
      <c r="J1251" s="12"/>
      <c r="K1251" s="25">
        <v>-2.1630975556996557E-4</v>
      </c>
      <c r="L1251" s="2">
        <v>40606</v>
      </c>
      <c r="M1251" s="25" t="s">
        <v>165</v>
      </c>
      <c r="N1251" s="2">
        <v>450.30303030303003</v>
      </c>
      <c r="O1251" s="2">
        <v>41554</v>
      </c>
      <c r="P1251" s="25" t="s">
        <v>165</v>
      </c>
      <c r="Q1251" s="12">
        <v>340</v>
      </c>
      <c r="R1251" s="2">
        <v>43604</v>
      </c>
      <c r="S1251" s="25" t="s">
        <v>165</v>
      </c>
      <c r="T1251" s="12">
        <v>256.36363636363637</v>
      </c>
      <c r="U1251" s="25">
        <v>7.3831453479781317E-2</v>
      </c>
      <c r="V1251" s="2">
        <v>12392852</v>
      </c>
      <c r="W1251" s="25" t="s">
        <v>165</v>
      </c>
      <c r="X1251" s="2">
        <v>13533</v>
      </c>
      <c r="Y1251" s="2">
        <v>12717801</v>
      </c>
      <c r="Z1251" s="25" t="s">
        <v>165</v>
      </c>
      <c r="AA1251" s="12">
        <v>11122.42</v>
      </c>
      <c r="AB1251" s="2">
        <v>13103114</v>
      </c>
      <c r="AC1251" s="25" t="s">
        <v>165</v>
      </c>
      <c r="AD1251" s="12">
        <v>11237.58</v>
      </c>
      <c r="AE1251" s="25">
        <v>5.7000000000000002E-2</v>
      </c>
    </row>
    <row r="1252" spans="1:31" x14ac:dyDescent="0.3">
      <c r="A1252" t="s">
        <v>1536</v>
      </c>
      <c r="B1252" s="2">
        <v>4851</v>
      </c>
      <c r="C1252" s="25">
        <v>0.5246593121349773</v>
      </c>
      <c r="D1252" s="2"/>
      <c r="E1252" s="2">
        <v>4696</v>
      </c>
      <c r="F1252" s="25">
        <v>0.4802127006851416</v>
      </c>
      <c r="G1252" s="12"/>
      <c r="H1252" s="2">
        <v>4298</v>
      </c>
      <c r="I1252" s="25">
        <v>0.4649502379922108</v>
      </c>
      <c r="J1252" s="12"/>
      <c r="K1252" s="25">
        <v>-0.11399711399711399</v>
      </c>
      <c r="L1252" s="2">
        <v>22738</v>
      </c>
      <c r="M1252" s="25">
        <v>0.5599665074126976</v>
      </c>
      <c r="N1252" s="2">
        <v>350.90909090909003</v>
      </c>
      <c r="O1252" s="2">
        <v>21363</v>
      </c>
      <c r="P1252" s="25">
        <v>0.51410213216537515</v>
      </c>
      <c r="Q1252" s="12">
        <v>433.93939393939399</v>
      </c>
      <c r="R1252" s="2">
        <v>23368</v>
      </c>
      <c r="S1252" s="25">
        <v>0.53591413631776896</v>
      </c>
      <c r="T1252" s="12">
        <v>514.54545454545462</v>
      </c>
      <c r="U1252" s="25">
        <v>2.7706922332658986E-2</v>
      </c>
      <c r="V1252" s="2">
        <v>7112050</v>
      </c>
      <c r="W1252" s="25">
        <v>0.57399999999999995</v>
      </c>
      <c r="X1252" s="2">
        <v>23474</v>
      </c>
      <c r="Y1252" s="2">
        <v>6909176</v>
      </c>
      <c r="Z1252" s="25">
        <v>0.54300000000000004</v>
      </c>
      <c r="AA1252" s="12">
        <v>22243.03</v>
      </c>
      <c r="AB1252" s="2">
        <v>7241318</v>
      </c>
      <c r="AC1252" s="25">
        <v>0.55300000000000005</v>
      </c>
      <c r="AD1252" s="12">
        <v>21643.03</v>
      </c>
      <c r="AE1252" s="25">
        <v>1.7999999999999999E-2</v>
      </c>
    </row>
    <row r="1253" spans="1:31" x14ac:dyDescent="0.3">
      <c r="A1253" t="s">
        <v>1944</v>
      </c>
      <c r="B1253" s="2">
        <v>46</v>
      </c>
      <c r="C1253" s="25">
        <v>4.9751243781094526E-3</v>
      </c>
      <c r="D1253" s="2"/>
      <c r="E1253" s="2">
        <v>80</v>
      </c>
      <c r="F1253" s="25">
        <v>8.1807955823703857E-3</v>
      </c>
      <c r="G1253" s="12"/>
      <c r="H1253" s="2">
        <v>96</v>
      </c>
      <c r="I1253" s="25">
        <v>1.038511466897447E-2</v>
      </c>
      <c r="J1253" s="12"/>
      <c r="K1253" s="25">
        <v>1.0869565217391304</v>
      </c>
      <c r="L1253" s="2">
        <v>314</v>
      </c>
      <c r="M1253" s="25">
        <v>7.7328473624587498E-3</v>
      </c>
      <c r="N1253" s="2">
        <v>78.181818181818201</v>
      </c>
      <c r="O1253" s="2">
        <v>314</v>
      </c>
      <c r="P1253" s="25">
        <v>7.5564325937334548E-3</v>
      </c>
      <c r="Q1253" s="12">
        <v>62.424242424242401</v>
      </c>
      <c r="R1253" s="2">
        <v>347</v>
      </c>
      <c r="S1253" s="25">
        <v>7.957985505916889E-3</v>
      </c>
      <c r="T1253" s="12">
        <v>74.545454545454547</v>
      </c>
      <c r="U1253" s="25">
        <v>0.10509554140127389</v>
      </c>
      <c r="V1253" s="2">
        <v>99664</v>
      </c>
      <c r="W1253" s="25">
        <v>8.0000000000000002E-3</v>
      </c>
      <c r="X1253" s="2">
        <v>1268</v>
      </c>
      <c r="Y1253" s="2">
        <v>118109</v>
      </c>
      <c r="Z1253" s="25">
        <v>8.9999999999999993E-3</v>
      </c>
      <c r="AA1253" s="12">
        <v>1167.27</v>
      </c>
      <c r="AB1253" s="2">
        <v>123955</v>
      </c>
      <c r="AC1253" s="25">
        <v>8.9999999999999993E-3</v>
      </c>
      <c r="AD1253" s="12">
        <v>1736.36</v>
      </c>
      <c r="AE1253" s="25">
        <v>0.24399999999999999</v>
      </c>
    </row>
    <row r="1254" spans="1:31" x14ac:dyDescent="0.3">
      <c r="A1254" t="s">
        <v>1945</v>
      </c>
      <c r="B1254" s="2">
        <v>65</v>
      </c>
      <c r="C1254" s="25">
        <v>7.0300670560242235E-3</v>
      </c>
      <c r="D1254" s="2"/>
      <c r="E1254" s="2">
        <v>134</v>
      </c>
      <c r="F1254" s="25">
        <v>1.3702832600470395E-2</v>
      </c>
      <c r="G1254" s="12"/>
      <c r="H1254" s="2">
        <v>51</v>
      </c>
      <c r="I1254" s="25">
        <v>5.5170921678926871E-3</v>
      </c>
      <c r="J1254" s="12"/>
      <c r="K1254" s="25">
        <v>-0.2153846153846154</v>
      </c>
      <c r="L1254" s="2">
        <v>312</v>
      </c>
      <c r="M1254" s="25">
        <v>7.6835935576023244E-3</v>
      </c>
      <c r="N1254" s="2">
        <v>70.303030303030297</v>
      </c>
      <c r="O1254" s="2">
        <v>406</v>
      </c>
      <c r="P1254" s="25">
        <v>9.7704192135534482E-3</v>
      </c>
      <c r="Q1254" s="12">
        <v>69.696969696969703</v>
      </c>
      <c r="R1254" s="2">
        <v>242</v>
      </c>
      <c r="S1254" s="25">
        <v>5.5499495459132193E-3</v>
      </c>
      <c r="T1254" s="12">
        <v>61.81818181818182</v>
      </c>
      <c r="U1254" s="25">
        <v>-0.22435897435897437</v>
      </c>
      <c r="V1254" s="2">
        <v>90298</v>
      </c>
      <c r="W1254" s="25">
        <v>7.0000000000000001E-3</v>
      </c>
      <c r="X1254" s="2">
        <v>1230</v>
      </c>
      <c r="Y1254" s="2">
        <v>90178</v>
      </c>
      <c r="Z1254" s="25">
        <v>7.0000000000000001E-3</v>
      </c>
      <c r="AA1254" s="12">
        <v>1270.9100000000001</v>
      </c>
      <c r="AB1254" s="2">
        <v>77011</v>
      </c>
      <c r="AC1254" s="25">
        <v>6.0000000000000001E-3</v>
      </c>
      <c r="AD1254" s="12">
        <v>1619.39</v>
      </c>
      <c r="AE1254" s="25">
        <v>-0.14699999999999999</v>
      </c>
    </row>
    <row r="1255" spans="1:31" x14ac:dyDescent="0.3">
      <c r="A1255" t="s">
        <v>1808</v>
      </c>
      <c r="B1255" s="2">
        <v>327</v>
      </c>
      <c r="C1255" s="25">
        <v>3.5366645035691112E-2</v>
      </c>
      <c r="D1255" s="2"/>
      <c r="E1255" s="2">
        <v>191</v>
      </c>
      <c r="F1255" s="25">
        <v>1.9531649452909295E-2</v>
      </c>
      <c r="G1255" s="12"/>
      <c r="H1255" s="2">
        <v>97</v>
      </c>
      <c r="I1255" s="25">
        <v>1.0493292946776287E-2</v>
      </c>
      <c r="J1255" s="12"/>
      <c r="K1255" s="25">
        <v>-0.70336391437308876</v>
      </c>
      <c r="L1255" s="2">
        <v>746</v>
      </c>
      <c r="M1255" s="25">
        <v>1.8371669211446583E-2</v>
      </c>
      <c r="N1255" s="2">
        <v>96.969696969696898</v>
      </c>
      <c r="O1255" s="2">
        <v>627</v>
      </c>
      <c r="P1255" s="25">
        <v>1.5088800115512346E-2</v>
      </c>
      <c r="Q1255" s="12">
        <v>88.484848484848399</v>
      </c>
      <c r="R1255" s="2">
        <v>534</v>
      </c>
      <c r="S1255" s="25">
        <v>1.2246582882304376E-2</v>
      </c>
      <c r="T1255" s="12">
        <v>109.09090909090909</v>
      </c>
      <c r="U1255" s="25">
        <v>-0.28418230563002683</v>
      </c>
      <c r="V1255" s="2">
        <v>184321</v>
      </c>
      <c r="W1255" s="25">
        <v>1.4999999999999999E-2</v>
      </c>
      <c r="X1255" s="2">
        <v>1809</v>
      </c>
      <c r="Y1255" s="2">
        <v>170021</v>
      </c>
      <c r="Z1255" s="25">
        <v>1.2999999999999999E-2</v>
      </c>
      <c r="AA1255" s="12">
        <v>1466.67</v>
      </c>
      <c r="AB1255" s="2">
        <v>141153</v>
      </c>
      <c r="AC1255" s="25">
        <v>1.0999999999999999E-2</v>
      </c>
      <c r="AD1255" s="12">
        <v>1850.3</v>
      </c>
      <c r="AE1255" s="25">
        <v>-0.23400000000000001</v>
      </c>
    </row>
    <row r="1256" spans="1:31" x14ac:dyDescent="0.3">
      <c r="A1256" t="s">
        <v>1809</v>
      </c>
      <c r="B1256" s="2">
        <v>180</v>
      </c>
      <c r="C1256" s="25">
        <v>1.9467878001297852E-2</v>
      </c>
      <c r="D1256" s="2"/>
      <c r="E1256" s="2">
        <v>165</v>
      </c>
      <c r="F1256" s="25">
        <v>1.6872890888638921E-2</v>
      </c>
      <c r="G1256" s="12"/>
      <c r="H1256" s="2">
        <v>175</v>
      </c>
      <c r="I1256" s="25">
        <v>1.8931198615318043E-2</v>
      </c>
      <c r="J1256" s="12"/>
      <c r="K1256" s="25">
        <v>-2.777777777777779E-2</v>
      </c>
      <c r="L1256" s="2">
        <v>747</v>
      </c>
      <c r="M1256" s="25">
        <v>1.8396296113874798E-2</v>
      </c>
      <c r="N1256" s="2">
        <v>96.363636363636402</v>
      </c>
      <c r="O1256" s="2">
        <v>828</v>
      </c>
      <c r="P1256" s="25">
        <v>1.9925879578379938E-2</v>
      </c>
      <c r="Q1256" s="12">
        <v>107.272727272727</v>
      </c>
      <c r="R1256" s="2">
        <v>665</v>
      </c>
      <c r="S1256" s="25">
        <v>1.5250894413356572E-2</v>
      </c>
      <c r="T1256" s="12">
        <v>114.54545454545455</v>
      </c>
      <c r="U1256" s="25">
        <v>-0.10977242302543508</v>
      </c>
      <c r="V1256" s="2">
        <v>198864</v>
      </c>
      <c r="W1256" s="25">
        <v>1.6E-2</v>
      </c>
      <c r="X1256" s="2">
        <v>1738</v>
      </c>
      <c r="Y1256" s="2">
        <v>194660</v>
      </c>
      <c r="Z1256" s="25">
        <v>1.4999999999999999E-2</v>
      </c>
      <c r="AA1256" s="12">
        <v>1661.21</v>
      </c>
      <c r="AB1256" s="2">
        <v>152387</v>
      </c>
      <c r="AC1256" s="25">
        <v>1.2E-2</v>
      </c>
      <c r="AD1256" s="12">
        <v>1880</v>
      </c>
      <c r="AE1256" s="25">
        <v>-0.23400000000000001</v>
      </c>
    </row>
    <row r="1257" spans="1:31" x14ac:dyDescent="0.3">
      <c r="A1257" t="s">
        <v>1810</v>
      </c>
      <c r="B1257" s="2">
        <v>228</v>
      </c>
      <c r="C1257" s="25">
        <v>2.4659312134977289E-2</v>
      </c>
      <c r="D1257" s="2"/>
      <c r="E1257" s="2">
        <v>283</v>
      </c>
      <c r="F1257" s="25">
        <v>2.893956437263524E-2</v>
      </c>
      <c r="G1257" s="12"/>
      <c r="H1257" s="2">
        <v>124</v>
      </c>
      <c r="I1257" s="25">
        <v>1.3414106447425357E-2</v>
      </c>
      <c r="J1257" s="12"/>
      <c r="K1257" s="25">
        <v>-0.45614035087719296</v>
      </c>
      <c r="L1257" s="2">
        <v>1102</v>
      </c>
      <c r="M1257" s="25">
        <v>2.7138846475890262E-2</v>
      </c>
      <c r="N1257" s="2">
        <v>124.24242424242399</v>
      </c>
      <c r="O1257" s="2">
        <v>963</v>
      </c>
      <c r="P1257" s="25">
        <v>2.3174664292246235E-2</v>
      </c>
      <c r="Q1257" s="12">
        <v>103.030303030303</v>
      </c>
      <c r="R1257" s="2">
        <v>485</v>
      </c>
      <c r="S1257" s="25">
        <v>1.1122832767635997E-2</v>
      </c>
      <c r="T1257" s="12">
        <v>80</v>
      </c>
      <c r="U1257" s="25">
        <v>-0.55989110707803991</v>
      </c>
      <c r="V1257" s="2">
        <v>227889</v>
      </c>
      <c r="W1257" s="25">
        <v>1.7999999999999999E-2</v>
      </c>
      <c r="X1257" s="2">
        <v>1930</v>
      </c>
      <c r="Y1257" s="2">
        <v>219213</v>
      </c>
      <c r="Z1257" s="25">
        <v>1.7000000000000001E-2</v>
      </c>
      <c r="AA1257" s="12">
        <v>1867.88</v>
      </c>
      <c r="AB1257" s="2">
        <v>171950</v>
      </c>
      <c r="AC1257" s="25">
        <v>1.2999999999999999E-2</v>
      </c>
      <c r="AD1257" s="12">
        <v>1718.79</v>
      </c>
      <c r="AE1257" s="25">
        <v>-0.245</v>
      </c>
    </row>
    <row r="1258" spans="1:31" x14ac:dyDescent="0.3">
      <c r="A1258" t="s">
        <v>1946</v>
      </c>
      <c r="B1258" s="2">
        <v>483</v>
      </c>
      <c r="C1258" s="25">
        <v>5.2238805970149252E-2</v>
      </c>
      <c r="D1258" s="2"/>
      <c r="E1258" s="2">
        <v>331</v>
      </c>
      <c r="F1258" s="25">
        <v>3.3848041722057472E-2</v>
      </c>
      <c r="G1258" s="12"/>
      <c r="H1258" s="2">
        <v>276</v>
      </c>
      <c r="I1258" s="25">
        <v>2.98572046733016E-2</v>
      </c>
      <c r="J1258" s="12"/>
      <c r="K1258" s="25">
        <v>-0.4285714285714286</v>
      </c>
      <c r="L1258" s="2">
        <v>2335</v>
      </c>
      <c r="M1258" s="25">
        <v>5.7503817169876376E-2</v>
      </c>
      <c r="N1258" s="2">
        <v>215.15151515151501</v>
      </c>
      <c r="O1258" s="2">
        <v>1881</v>
      </c>
      <c r="P1258" s="25">
        <v>4.5266400346537033E-2</v>
      </c>
      <c r="Q1258" s="12">
        <v>172.12121212121201</v>
      </c>
      <c r="R1258" s="2">
        <v>1720</v>
      </c>
      <c r="S1258" s="25">
        <v>3.944592239244106E-2</v>
      </c>
      <c r="T1258" s="12">
        <v>215.15151515151516</v>
      </c>
      <c r="U1258" s="25">
        <v>-0.2633832976445396</v>
      </c>
      <c r="V1258" s="2">
        <v>474691</v>
      </c>
      <c r="W1258" s="25">
        <v>3.7999999999999999E-2</v>
      </c>
      <c r="X1258" s="2">
        <v>3038</v>
      </c>
      <c r="Y1258" s="2">
        <v>448749</v>
      </c>
      <c r="Z1258" s="25">
        <v>3.5000000000000003E-2</v>
      </c>
      <c r="AA1258" s="12">
        <v>2593.33</v>
      </c>
      <c r="AB1258" s="2">
        <v>367684</v>
      </c>
      <c r="AC1258" s="25">
        <v>2.8000000000000001E-2</v>
      </c>
      <c r="AD1258" s="12">
        <v>2887.88</v>
      </c>
      <c r="AE1258" s="25">
        <v>-0.22500000000000001</v>
      </c>
    </row>
    <row r="1259" spans="1:31" x14ac:dyDescent="0.3">
      <c r="A1259" t="s">
        <v>1947</v>
      </c>
      <c r="B1259" s="2">
        <v>700</v>
      </c>
      <c r="C1259" s="25">
        <v>7.570841444949164E-2</v>
      </c>
      <c r="D1259" s="2"/>
      <c r="E1259" s="2">
        <v>654</v>
      </c>
      <c r="F1259" s="25">
        <v>6.6878003885877821E-2</v>
      </c>
      <c r="G1259" s="12"/>
      <c r="H1259" s="2">
        <v>416</v>
      </c>
      <c r="I1259" s="25">
        <v>4.5002163565556037E-2</v>
      </c>
      <c r="J1259" s="12"/>
      <c r="K1259" s="25">
        <v>-0.40571428571428569</v>
      </c>
      <c r="L1259" s="2">
        <v>2838</v>
      </c>
      <c r="M1259" s="25">
        <v>6.9891149091267299E-2</v>
      </c>
      <c r="N1259" s="2">
        <v>246.06060606060601</v>
      </c>
      <c r="O1259" s="2">
        <v>3014</v>
      </c>
      <c r="P1259" s="25">
        <v>7.2532126871059338E-2</v>
      </c>
      <c r="Q1259" s="12">
        <v>243.030303030303</v>
      </c>
      <c r="R1259" s="2">
        <v>2573</v>
      </c>
      <c r="S1259" s="25">
        <v>5.9008347857994678E-2</v>
      </c>
      <c r="T1259" s="12">
        <v>212.12121212121212</v>
      </c>
      <c r="U1259" s="25">
        <v>-9.3375616631430583E-2</v>
      </c>
      <c r="V1259" s="2">
        <v>750521</v>
      </c>
      <c r="W1259" s="25">
        <v>6.0999999999999999E-2</v>
      </c>
      <c r="X1259" s="2">
        <v>3797</v>
      </c>
      <c r="Y1259" s="2">
        <v>693825</v>
      </c>
      <c r="Z1259" s="25">
        <v>5.5E-2</v>
      </c>
      <c r="AA1259" s="12">
        <v>3363.03</v>
      </c>
      <c r="AB1259" s="2">
        <v>568329</v>
      </c>
      <c r="AC1259" s="25">
        <v>4.2999999999999997E-2</v>
      </c>
      <c r="AD1259" s="12">
        <v>2995.15</v>
      </c>
      <c r="AE1259" s="25">
        <v>-0.24299999999999999</v>
      </c>
    </row>
    <row r="1260" spans="1:31" x14ac:dyDescent="0.3">
      <c r="A1260" t="s">
        <v>1948</v>
      </c>
      <c r="B1260" s="2">
        <v>973</v>
      </c>
      <c r="C1260" s="25">
        <v>0.10523469608479347</v>
      </c>
      <c r="D1260" s="2"/>
      <c r="E1260" s="2">
        <v>717</v>
      </c>
      <c r="F1260" s="25">
        <v>7.3320380406994581E-2</v>
      </c>
      <c r="G1260" s="12"/>
      <c r="H1260" s="2">
        <v>823</v>
      </c>
      <c r="I1260" s="25">
        <v>8.9030722630895717E-2</v>
      </c>
      <c r="J1260" s="12"/>
      <c r="K1260" s="25">
        <v>-0.15416238437821173</v>
      </c>
      <c r="L1260" s="2">
        <v>5258</v>
      </c>
      <c r="M1260" s="25">
        <v>0.12948825296754174</v>
      </c>
      <c r="N1260" s="2">
        <v>250.30303030303</v>
      </c>
      <c r="O1260" s="2">
        <v>3949</v>
      </c>
      <c r="P1260" s="25">
        <v>9.5032969148577756E-2</v>
      </c>
      <c r="Q1260" s="12">
        <v>238.18181818181799</v>
      </c>
      <c r="R1260" s="2">
        <v>4236</v>
      </c>
      <c r="S1260" s="25">
        <v>9.714705072929089E-2</v>
      </c>
      <c r="T1260" s="12">
        <v>277.57575757575756</v>
      </c>
      <c r="U1260" s="25">
        <v>-0.19437048307341195</v>
      </c>
      <c r="V1260" s="2">
        <v>1241660</v>
      </c>
      <c r="W1260" s="25">
        <v>0.1</v>
      </c>
      <c r="X1260" s="2">
        <v>5455</v>
      </c>
      <c r="Y1260" s="2">
        <v>1134647</v>
      </c>
      <c r="Z1260" s="25">
        <v>8.8999999999999996E-2</v>
      </c>
      <c r="AA1260" s="12">
        <v>5179.3900000000003</v>
      </c>
      <c r="AB1260" s="2">
        <v>988205</v>
      </c>
      <c r="AC1260" s="25">
        <v>7.4999999999999997E-2</v>
      </c>
      <c r="AD1260" s="12">
        <v>4961.21</v>
      </c>
      <c r="AE1260" s="25">
        <v>-0.20399999999999999</v>
      </c>
    </row>
    <row r="1261" spans="1:31" x14ac:dyDescent="0.3">
      <c r="A1261" t="s">
        <v>1818</v>
      </c>
      <c r="B1261" s="2">
        <v>737</v>
      </c>
      <c r="C1261" s="25">
        <v>7.9710144927536225E-2</v>
      </c>
      <c r="D1261" s="2"/>
      <c r="E1261" s="2">
        <v>746</v>
      </c>
      <c r="F1261" s="25">
        <v>7.6285918805603842E-2</v>
      </c>
      <c r="G1261" s="12"/>
      <c r="H1261" s="2">
        <v>661</v>
      </c>
      <c r="I1261" s="25">
        <v>7.1505841627001299E-2</v>
      </c>
      <c r="J1261" s="12"/>
      <c r="K1261" s="25">
        <v>-0.10312075983717772</v>
      </c>
      <c r="L1261" s="2">
        <v>3266</v>
      </c>
      <c r="M1261" s="25">
        <v>8.0431463330542283E-2</v>
      </c>
      <c r="N1261" s="2">
        <v>183.636363636363</v>
      </c>
      <c r="O1261" s="2">
        <v>3525</v>
      </c>
      <c r="P1261" s="25">
        <v>8.4829378639842135E-2</v>
      </c>
      <c r="Q1261" s="12">
        <v>273.33333333333297</v>
      </c>
      <c r="R1261" s="2">
        <v>4104</v>
      </c>
      <c r="S1261" s="25">
        <v>9.4119805522429129E-2</v>
      </c>
      <c r="T1261" s="12">
        <v>293.33333333333337</v>
      </c>
      <c r="U1261" s="25">
        <v>0.25658297611757502</v>
      </c>
      <c r="V1261" s="2">
        <v>1056795</v>
      </c>
      <c r="W1261" s="25">
        <v>8.5000000000000006E-2</v>
      </c>
      <c r="X1261" s="2">
        <v>5042</v>
      </c>
      <c r="Y1261" s="2">
        <v>955641</v>
      </c>
      <c r="Z1261" s="25">
        <v>7.4999999999999997E-2</v>
      </c>
      <c r="AA1261" s="12">
        <v>4664.24</v>
      </c>
      <c r="AB1261" s="2">
        <v>918798</v>
      </c>
      <c r="AC1261" s="25">
        <v>7.0000000000000007E-2</v>
      </c>
      <c r="AD1261" s="12">
        <v>5029.7</v>
      </c>
      <c r="AE1261" s="25">
        <v>-0.13100000000000001</v>
      </c>
    </row>
    <row r="1262" spans="1:31" x14ac:dyDescent="0.3">
      <c r="A1262" t="s">
        <v>1949</v>
      </c>
      <c r="B1262" s="2">
        <v>789</v>
      </c>
      <c r="C1262" s="25">
        <v>8.5334198572355607E-2</v>
      </c>
      <c r="D1262" s="2"/>
      <c r="E1262" s="2">
        <v>654</v>
      </c>
      <c r="F1262" s="25">
        <v>6.6878003885877932E-2</v>
      </c>
      <c r="G1262" s="12"/>
      <c r="H1262" s="2">
        <v>730</v>
      </c>
      <c r="I1262" s="25">
        <v>7.89701427953267E-2</v>
      </c>
      <c r="J1262" s="12"/>
      <c r="K1262" s="25">
        <v>-7.4778200253485472E-2</v>
      </c>
      <c r="L1262" s="2">
        <v>4121</v>
      </c>
      <c r="M1262" s="25">
        <v>0.10148746490666403</v>
      </c>
      <c r="N1262" s="2">
        <v>232.12121212121201</v>
      </c>
      <c r="O1262" s="2">
        <v>3445</v>
      </c>
      <c r="P1262" s="25">
        <v>8.2904172883476915E-2</v>
      </c>
      <c r="Q1262" s="12">
        <v>220.60606060606</v>
      </c>
      <c r="R1262" s="2">
        <v>4744</v>
      </c>
      <c r="S1262" s="25">
        <v>0.10879735804054674</v>
      </c>
      <c r="T1262" s="12">
        <v>317.57575757575762</v>
      </c>
      <c r="U1262" s="25">
        <v>0.15117689881096821</v>
      </c>
      <c r="V1262" s="2">
        <v>1420961</v>
      </c>
      <c r="W1262" s="25">
        <v>0.115</v>
      </c>
      <c r="X1262" s="2">
        <v>7036</v>
      </c>
      <c r="Y1262" s="2">
        <v>1344765</v>
      </c>
      <c r="Z1262" s="25">
        <v>0.106</v>
      </c>
      <c r="AA1262" s="12">
        <v>6675.15</v>
      </c>
      <c r="AB1262" s="2">
        <v>1457430</v>
      </c>
      <c r="AC1262" s="25">
        <v>0.111</v>
      </c>
      <c r="AD1262" s="12">
        <v>7064.24</v>
      </c>
      <c r="AE1262" s="25">
        <v>2.5999999999999999E-2</v>
      </c>
    </row>
    <row r="1263" spans="1:31" x14ac:dyDescent="0.3">
      <c r="A1263" t="s">
        <v>1950</v>
      </c>
      <c r="B1263" s="2">
        <v>323</v>
      </c>
      <c r="C1263" s="25">
        <v>3.493402552455116E-2</v>
      </c>
      <c r="D1263" s="2"/>
      <c r="E1263" s="2">
        <v>741</v>
      </c>
      <c r="F1263" s="25">
        <v>7.5774619081705699E-2</v>
      </c>
      <c r="G1263" s="12"/>
      <c r="H1263" s="2">
        <v>849</v>
      </c>
      <c r="I1263" s="25">
        <v>9.1843357853742966E-2</v>
      </c>
      <c r="J1263" s="12"/>
      <c r="K1263" s="25">
        <v>1.6284829721362231</v>
      </c>
      <c r="L1263" s="2">
        <v>1699</v>
      </c>
      <c r="M1263" s="25">
        <v>4.1841107225533171E-2</v>
      </c>
      <c r="N1263" s="2">
        <v>148.48484848484799</v>
      </c>
      <c r="O1263" s="2">
        <v>2411</v>
      </c>
      <c r="P1263" s="25">
        <v>5.802088848245656E-2</v>
      </c>
      <c r="Q1263" s="12">
        <v>160</v>
      </c>
      <c r="R1263" s="2">
        <v>3718</v>
      </c>
      <c r="S1263" s="25">
        <v>8.5267406659939454E-2</v>
      </c>
      <c r="T1263" s="12">
        <v>277.57575757575756</v>
      </c>
      <c r="U1263" s="25">
        <v>1.1883460859329018</v>
      </c>
      <c r="V1263" s="2">
        <v>1366386</v>
      </c>
      <c r="W1263" s="25">
        <v>0.11</v>
      </c>
      <c r="X1263" s="2">
        <v>6288</v>
      </c>
      <c r="Y1263" s="2">
        <v>1539368</v>
      </c>
      <c r="Z1263" s="25">
        <v>0.121</v>
      </c>
      <c r="AA1263" s="12">
        <v>7366.06</v>
      </c>
      <c r="AB1263" s="2">
        <v>2274416</v>
      </c>
      <c r="AC1263" s="25">
        <v>0.17399999999999999</v>
      </c>
      <c r="AD1263" s="12">
        <v>9928.48</v>
      </c>
      <c r="AE1263" s="25">
        <v>0.66500000000000004</v>
      </c>
    </row>
    <row r="1264" spans="1:31" x14ac:dyDescent="0.3">
      <c r="A1264" t="s">
        <v>1539</v>
      </c>
      <c r="B1264" s="2">
        <v>4395</v>
      </c>
      <c r="C1264" s="25">
        <v>0.4753406878650227</v>
      </c>
      <c r="D1264" s="2"/>
      <c r="E1264" s="2">
        <v>5083</v>
      </c>
      <c r="F1264" s="25">
        <v>0.51978729931485834</v>
      </c>
      <c r="G1264" s="12"/>
      <c r="H1264" s="2">
        <v>4946</v>
      </c>
      <c r="I1264" s="25">
        <v>0.53504976200778886</v>
      </c>
      <c r="J1264" s="12"/>
      <c r="K1264" s="25">
        <v>0.12536973833902154</v>
      </c>
      <c r="L1264" s="2">
        <v>17868</v>
      </c>
      <c r="M1264" s="25">
        <v>0.44003349258730234</v>
      </c>
      <c r="N1264" s="2">
        <v>461.21212121212102</v>
      </c>
      <c r="O1264" s="2">
        <v>20191</v>
      </c>
      <c r="P1264" s="25">
        <v>0.48589786783462485</v>
      </c>
      <c r="Q1264" s="12">
        <v>476.969696969697</v>
      </c>
      <c r="R1264" s="2">
        <v>20236</v>
      </c>
      <c r="S1264" s="25">
        <v>0.46408586368223098</v>
      </c>
      <c r="T1264" s="12">
        <v>543.63636363636363</v>
      </c>
      <c r="U1264" s="25">
        <v>0.13252742332661741</v>
      </c>
      <c r="V1264" s="2">
        <v>5280802</v>
      </c>
      <c r="W1264" s="25">
        <v>0.42599999999999999</v>
      </c>
      <c r="X1264" s="2">
        <v>12172</v>
      </c>
      <c r="Y1264" s="2">
        <v>5808625</v>
      </c>
      <c r="Z1264" s="25">
        <v>0.45700000000000002</v>
      </c>
      <c r="AA1264" s="12">
        <v>12618.79</v>
      </c>
      <c r="AB1264" s="2">
        <v>5861796</v>
      </c>
      <c r="AC1264" s="25">
        <v>0.44700000000000001</v>
      </c>
      <c r="AD1264" s="12">
        <v>12320</v>
      </c>
      <c r="AE1264" s="25">
        <v>0.11</v>
      </c>
    </row>
    <row r="1265" spans="1:31" x14ac:dyDescent="0.3">
      <c r="A1265" t="s">
        <v>1944</v>
      </c>
      <c r="B1265" s="2">
        <v>192</v>
      </c>
      <c r="C1265" s="25">
        <v>2.0765736534717732E-2</v>
      </c>
      <c r="D1265" s="2"/>
      <c r="E1265" s="2">
        <v>212</v>
      </c>
      <c r="F1265" s="25">
        <v>2.1679108293281523E-2</v>
      </c>
      <c r="G1265" s="12"/>
      <c r="H1265" s="2">
        <v>128</v>
      </c>
      <c r="I1265" s="25">
        <v>1.3846819558632626E-2</v>
      </c>
      <c r="J1265" s="12"/>
      <c r="K1265" s="25">
        <v>-0.33333333333333337</v>
      </c>
      <c r="L1265" s="2">
        <v>672</v>
      </c>
      <c r="M1265" s="25">
        <v>1.6549278431758855E-2</v>
      </c>
      <c r="N1265" s="2">
        <v>138.18181818181799</v>
      </c>
      <c r="O1265" s="2">
        <v>1056</v>
      </c>
      <c r="P1265" s="25">
        <v>2.5412715984020791E-2</v>
      </c>
      <c r="Q1265" s="12">
        <v>138.78787878787799</v>
      </c>
      <c r="R1265" s="2">
        <v>1088</v>
      </c>
      <c r="S1265" s="25">
        <v>2.4951839280799925E-2</v>
      </c>
      <c r="T1265" s="12">
        <v>175.75757575757578</v>
      </c>
      <c r="U1265" s="25">
        <v>0.61904761904761907</v>
      </c>
      <c r="V1265" s="2">
        <v>226283</v>
      </c>
      <c r="W1265" s="25">
        <v>1.7999999999999999E-2</v>
      </c>
      <c r="X1265" s="2">
        <v>2185</v>
      </c>
      <c r="Y1265" s="2">
        <v>277063</v>
      </c>
      <c r="Z1265" s="25">
        <v>2.1999999999999999E-2</v>
      </c>
      <c r="AA1265" s="12">
        <v>2328.48</v>
      </c>
      <c r="AB1265" s="2">
        <v>241176</v>
      </c>
      <c r="AC1265" s="25">
        <v>1.7999999999999999E-2</v>
      </c>
      <c r="AD1265" s="12">
        <v>2520</v>
      </c>
      <c r="AE1265" s="25">
        <v>6.6000000000000003E-2</v>
      </c>
    </row>
    <row r="1266" spans="1:31" x14ac:dyDescent="0.3">
      <c r="A1266" t="s">
        <v>1945</v>
      </c>
      <c r="B1266" s="2">
        <v>142</v>
      </c>
      <c r="C1266" s="25">
        <v>1.535799264546831E-2</v>
      </c>
      <c r="D1266" s="2"/>
      <c r="E1266" s="2">
        <v>307</v>
      </c>
      <c r="F1266" s="25">
        <v>3.1393803047346354E-2</v>
      </c>
      <c r="G1266" s="12"/>
      <c r="H1266" s="2">
        <v>166</v>
      </c>
      <c r="I1266" s="25">
        <v>1.7957594115101675E-2</v>
      </c>
      <c r="J1266" s="12"/>
      <c r="K1266" s="25">
        <v>0.16901408450704225</v>
      </c>
      <c r="L1266" s="2">
        <v>860</v>
      </c>
      <c r="M1266" s="25">
        <v>2.1179136088262818E-2</v>
      </c>
      <c r="N1266" s="2">
        <v>129.69696969696901</v>
      </c>
      <c r="O1266" s="2">
        <v>1122</v>
      </c>
      <c r="P1266" s="25">
        <v>2.7001010733022093E-2</v>
      </c>
      <c r="Q1266" s="12">
        <v>140</v>
      </c>
      <c r="R1266" s="2">
        <v>705</v>
      </c>
      <c r="S1266" s="25">
        <v>1.6168241445738921E-2</v>
      </c>
      <c r="T1266" s="12">
        <v>136.36363636363637</v>
      </c>
      <c r="U1266" s="25">
        <v>-0.18023255813953487</v>
      </c>
      <c r="V1266" s="2">
        <v>242427</v>
      </c>
      <c r="W1266" s="25">
        <v>0.02</v>
      </c>
      <c r="X1266" s="2">
        <v>2296</v>
      </c>
      <c r="Y1266" s="2">
        <v>257195</v>
      </c>
      <c r="Z1266" s="25">
        <v>0.02</v>
      </c>
      <c r="AA1266" s="12">
        <v>2288.48</v>
      </c>
      <c r="AB1266" s="2">
        <v>172745</v>
      </c>
      <c r="AC1266" s="25">
        <v>1.2999999999999999E-2</v>
      </c>
      <c r="AD1266" s="12">
        <v>1878.79</v>
      </c>
      <c r="AE1266" s="25">
        <v>-0.28699999999999998</v>
      </c>
    </row>
    <row r="1267" spans="1:31" x14ac:dyDescent="0.3">
      <c r="A1267" t="s">
        <v>1808</v>
      </c>
      <c r="B1267" s="2">
        <v>77</v>
      </c>
      <c r="C1267" s="25">
        <v>8.3279255894440872E-3</v>
      </c>
      <c r="D1267" s="2"/>
      <c r="E1267" s="2">
        <v>375</v>
      </c>
      <c r="F1267" s="25">
        <v>3.8347479292361181E-2</v>
      </c>
      <c r="G1267" s="12"/>
      <c r="H1267" s="2">
        <v>92</v>
      </c>
      <c r="I1267" s="25">
        <v>9.9524015577672001E-3</v>
      </c>
      <c r="J1267" s="12"/>
      <c r="K1267" s="25">
        <v>0.19480519480519476</v>
      </c>
      <c r="L1267" s="2">
        <v>1530</v>
      </c>
      <c r="M1267" s="25">
        <v>3.767916071516525E-2</v>
      </c>
      <c r="N1267" s="2">
        <v>162.42424242424201</v>
      </c>
      <c r="O1267" s="2">
        <v>1965</v>
      </c>
      <c r="P1267" s="25">
        <v>4.7287866390720509E-2</v>
      </c>
      <c r="Q1267" s="12">
        <v>186.666666666666</v>
      </c>
      <c r="R1267" s="2">
        <v>983</v>
      </c>
      <c r="S1267" s="25">
        <v>2.2543803320796259E-2</v>
      </c>
      <c r="T1267" s="12">
        <v>137.57575757575759</v>
      </c>
      <c r="U1267" s="25">
        <v>-0.35751633986928105</v>
      </c>
      <c r="V1267" s="2">
        <v>446735</v>
      </c>
      <c r="W1267" s="25">
        <v>3.5999999999999997E-2</v>
      </c>
      <c r="X1267" s="2">
        <v>2538</v>
      </c>
      <c r="Y1267" s="2">
        <v>476002</v>
      </c>
      <c r="Z1267" s="25">
        <v>3.6999999999999998E-2</v>
      </c>
      <c r="AA1267" s="12">
        <v>2651.52</v>
      </c>
      <c r="AB1267" s="2">
        <v>366245</v>
      </c>
      <c r="AC1267" s="25">
        <v>2.8000000000000001E-2</v>
      </c>
      <c r="AD1267" s="12">
        <v>2872.73</v>
      </c>
      <c r="AE1267" s="25">
        <v>-0.18</v>
      </c>
    </row>
    <row r="1268" spans="1:31" x14ac:dyDescent="0.3">
      <c r="A1268" t="s">
        <v>1809</v>
      </c>
      <c r="B1268" s="2">
        <v>388</v>
      </c>
      <c r="C1268" s="25">
        <v>4.1964092580575381E-2</v>
      </c>
      <c r="D1268" s="2"/>
      <c r="E1268" s="2">
        <v>334</v>
      </c>
      <c r="F1268" s="25">
        <v>3.4154821556396361E-2</v>
      </c>
      <c r="G1268" s="12"/>
      <c r="H1268" s="2">
        <v>299</v>
      </c>
      <c r="I1268" s="25">
        <v>3.2345305062743399E-2</v>
      </c>
      <c r="J1268" s="12"/>
      <c r="K1268" s="25">
        <v>-0.22938144329896903</v>
      </c>
      <c r="L1268" s="2">
        <v>1696</v>
      </c>
      <c r="M1268" s="25">
        <v>4.1767226518248532E-2</v>
      </c>
      <c r="N1268" s="2">
        <v>186.06060606060601</v>
      </c>
      <c r="O1268" s="2">
        <v>1472</v>
      </c>
      <c r="P1268" s="25">
        <v>3.5423785917119893E-2</v>
      </c>
      <c r="Q1268" s="12">
        <v>172.12121212121201</v>
      </c>
      <c r="R1268" s="2">
        <v>1240</v>
      </c>
      <c r="S1268" s="25">
        <v>2.8437758003852856E-2</v>
      </c>
      <c r="T1268" s="12">
        <v>178.78787878787881</v>
      </c>
      <c r="U1268" s="25">
        <v>-0.26886792452830188</v>
      </c>
      <c r="V1268" s="2">
        <v>380096</v>
      </c>
      <c r="W1268" s="25">
        <v>3.1E-2</v>
      </c>
      <c r="X1268" s="2">
        <v>2638</v>
      </c>
      <c r="Y1268" s="2">
        <v>400378</v>
      </c>
      <c r="Z1268" s="25">
        <v>3.1E-2</v>
      </c>
      <c r="AA1268" s="12">
        <v>2758.79</v>
      </c>
      <c r="AB1268" s="2">
        <v>282995</v>
      </c>
      <c r="AC1268" s="25">
        <v>2.1999999999999999E-2</v>
      </c>
      <c r="AD1268" s="12">
        <v>2645.45</v>
      </c>
      <c r="AE1268" s="25">
        <v>-0.255</v>
      </c>
    </row>
    <row r="1269" spans="1:31" x14ac:dyDescent="0.3">
      <c r="A1269" t="s">
        <v>1810</v>
      </c>
      <c r="B1269" s="2">
        <v>473</v>
      </c>
      <c r="C1269" s="25">
        <v>5.1157257192299375E-2</v>
      </c>
      <c r="D1269" s="2"/>
      <c r="E1269" s="2">
        <v>365</v>
      </c>
      <c r="F1269" s="25">
        <v>3.7324879844564882E-2</v>
      </c>
      <c r="G1269" s="12"/>
      <c r="H1269" s="2">
        <v>180</v>
      </c>
      <c r="I1269" s="25">
        <v>1.947209000432713E-2</v>
      </c>
      <c r="J1269" s="12"/>
      <c r="K1269" s="25">
        <v>-0.61945031712473575</v>
      </c>
      <c r="L1269" s="2">
        <v>1620</v>
      </c>
      <c r="M1269" s="25">
        <v>3.9895581933704377E-2</v>
      </c>
      <c r="N1269" s="2">
        <v>160.60606060606</v>
      </c>
      <c r="O1269" s="2">
        <v>1802</v>
      </c>
      <c r="P1269" s="25">
        <v>4.3365259662126392E-2</v>
      </c>
      <c r="Q1269" s="12">
        <v>198.78787878787799</v>
      </c>
      <c r="R1269" s="2">
        <v>1138</v>
      </c>
      <c r="S1269" s="25">
        <v>2.6098523071277864E-2</v>
      </c>
      <c r="T1269" s="12">
        <v>171.51515151515153</v>
      </c>
      <c r="U1269" s="25">
        <v>-0.29753086419753089</v>
      </c>
      <c r="V1269" s="2">
        <v>366433</v>
      </c>
      <c r="W1269" s="25">
        <v>0.03</v>
      </c>
      <c r="X1269" s="2">
        <v>2552</v>
      </c>
      <c r="Y1269" s="2">
        <v>391805</v>
      </c>
      <c r="Z1269" s="25">
        <v>3.1E-2</v>
      </c>
      <c r="AA1269" s="12">
        <v>2773.33</v>
      </c>
      <c r="AB1269" s="2">
        <v>302143</v>
      </c>
      <c r="AC1269" s="25">
        <v>2.3E-2</v>
      </c>
      <c r="AD1269" s="12">
        <v>2930.3</v>
      </c>
      <c r="AE1269" s="25">
        <v>-0.17499999999999999</v>
      </c>
    </row>
    <row r="1270" spans="1:31" x14ac:dyDescent="0.3">
      <c r="A1270" t="s">
        <v>1946</v>
      </c>
      <c r="B1270" s="2">
        <v>870</v>
      </c>
      <c r="C1270" s="25">
        <v>9.4094743672939643E-2</v>
      </c>
      <c r="D1270" s="2"/>
      <c r="E1270" s="2">
        <v>826</v>
      </c>
      <c r="F1270" s="25">
        <v>8.446671438797429E-2</v>
      </c>
      <c r="G1270" s="12"/>
      <c r="H1270" s="2">
        <v>591</v>
      </c>
      <c r="I1270" s="25">
        <v>6.3933362180874087E-2</v>
      </c>
      <c r="J1270" s="12"/>
      <c r="K1270" s="25">
        <v>-0.32068965517241377</v>
      </c>
      <c r="L1270" s="2">
        <v>2596</v>
      </c>
      <c r="M1270" s="25">
        <v>6.3931438703639862E-2</v>
      </c>
      <c r="N1270" s="2">
        <v>266.666666666666</v>
      </c>
      <c r="O1270" s="2">
        <v>2890</v>
      </c>
      <c r="P1270" s="25">
        <v>6.9548057948693273E-2</v>
      </c>
      <c r="Q1270" s="12">
        <v>203.636363636363</v>
      </c>
      <c r="R1270" s="2">
        <v>2525</v>
      </c>
      <c r="S1270" s="25">
        <v>5.7907531419135856E-2</v>
      </c>
      <c r="T1270" s="12">
        <v>224.24242424242425</v>
      </c>
      <c r="U1270" s="25">
        <v>-2.7349768875192602E-2</v>
      </c>
      <c r="V1270" s="2">
        <v>658465</v>
      </c>
      <c r="W1270" s="25">
        <v>5.2999999999999999E-2</v>
      </c>
      <c r="X1270" s="2">
        <v>4608</v>
      </c>
      <c r="Y1270" s="2">
        <v>685852</v>
      </c>
      <c r="Z1270" s="25">
        <v>5.3999999999999999E-2</v>
      </c>
      <c r="AA1270" s="12">
        <v>3678.79</v>
      </c>
      <c r="AB1270" s="2">
        <v>562032</v>
      </c>
      <c r="AC1270" s="25">
        <v>4.2999999999999997E-2</v>
      </c>
      <c r="AD1270" s="12">
        <v>3978.18</v>
      </c>
      <c r="AE1270" s="25">
        <v>-0.14599999999999999</v>
      </c>
    </row>
    <row r="1271" spans="1:31" x14ac:dyDescent="0.3">
      <c r="A1271" t="s">
        <v>1947</v>
      </c>
      <c r="B1271" s="2">
        <v>850</v>
      </c>
      <c r="C1271" s="25">
        <v>9.1931646117239918E-2</v>
      </c>
      <c r="D1271" s="2"/>
      <c r="E1271" s="2">
        <v>1115</v>
      </c>
      <c r="F1271" s="25">
        <v>0.11401983842928724</v>
      </c>
      <c r="G1271" s="12"/>
      <c r="H1271" s="2">
        <v>1184</v>
      </c>
      <c r="I1271" s="25">
        <v>0.12808308091735179</v>
      </c>
      <c r="J1271" s="12"/>
      <c r="K1271" s="25">
        <v>0.39294117647058813</v>
      </c>
      <c r="L1271" s="2">
        <v>3414</v>
      </c>
      <c r="M1271" s="25">
        <v>8.4076244889917745E-2</v>
      </c>
      <c r="N1271" s="2">
        <v>270.90909090909003</v>
      </c>
      <c r="O1271" s="2">
        <v>3740</v>
      </c>
      <c r="P1271" s="25">
        <v>9.0003369110073644E-2</v>
      </c>
      <c r="Q1271" s="12">
        <v>303.636363636363</v>
      </c>
      <c r="R1271" s="2">
        <v>3582</v>
      </c>
      <c r="S1271" s="25">
        <v>8.2148426749839465E-2</v>
      </c>
      <c r="T1271" s="12">
        <v>329.69696969696969</v>
      </c>
      <c r="U1271" s="25">
        <v>4.9209138840070298E-2</v>
      </c>
      <c r="V1271" s="2">
        <v>818117</v>
      </c>
      <c r="W1271" s="25">
        <v>6.6000000000000003E-2</v>
      </c>
      <c r="X1271" s="2">
        <v>4501</v>
      </c>
      <c r="Y1271" s="2">
        <v>834886</v>
      </c>
      <c r="Z1271" s="25">
        <v>6.6000000000000003E-2</v>
      </c>
      <c r="AA1271" s="12">
        <v>4109.09</v>
      </c>
      <c r="AB1271" s="2">
        <v>747735</v>
      </c>
      <c r="AC1271" s="25">
        <v>5.7000000000000002E-2</v>
      </c>
      <c r="AD1271" s="12">
        <v>4903.03</v>
      </c>
      <c r="AE1271" s="25">
        <v>-8.5999999999999993E-2</v>
      </c>
    </row>
    <row r="1272" spans="1:31" x14ac:dyDescent="0.3">
      <c r="A1272" t="s">
        <v>1948</v>
      </c>
      <c r="B1272" s="2">
        <v>808</v>
      </c>
      <c r="C1272" s="25">
        <v>8.7389141250270391E-2</v>
      </c>
      <c r="D1272" s="2"/>
      <c r="E1272" s="2">
        <v>807</v>
      </c>
      <c r="F1272" s="25">
        <v>8.2523775437161301E-2</v>
      </c>
      <c r="G1272" s="12"/>
      <c r="H1272" s="2">
        <v>1129</v>
      </c>
      <c r="I1272" s="25">
        <v>0.12213327563825184</v>
      </c>
      <c r="J1272" s="12"/>
      <c r="K1272" s="25">
        <v>0.3972772277227723</v>
      </c>
      <c r="L1272" s="2">
        <v>3106</v>
      </c>
      <c r="M1272" s="25">
        <v>7.6491158942028278E-2</v>
      </c>
      <c r="N1272" s="2">
        <v>215.75757575757501</v>
      </c>
      <c r="O1272" s="2">
        <v>3068</v>
      </c>
      <c r="P1272" s="25">
        <v>7.3831640756605865E-2</v>
      </c>
      <c r="Q1272" s="12">
        <v>229.69696969696901</v>
      </c>
      <c r="R1272" s="2">
        <v>4226</v>
      </c>
      <c r="S1272" s="25">
        <v>9.6917713971195307E-2</v>
      </c>
      <c r="T1272" s="12">
        <v>353.93939393939394</v>
      </c>
      <c r="U1272" s="25">
        <v>0.36059240180296198</v>
      </c>
      <c r="V1272" s="2">
        <v>942286</v>
      </c>
      <c r="W1272" s="25">
        <v>7.5999999999999998E-2</v>
      </c>
      <c r="X1272" s="2">
        <v>5480</v>
      </c>
      <c r="Y1272" s="2">
        <v>983699</v>
      </c>
      <c r="Z1272" s="25">
        <v>7.6999999999999999E-2</v>
      </c>
      <c r="AA1272" s="12">
        <v>4815.1499999999996</v>
      </c>
      <c r="AB1272" s="2">
        <v>1019318</v>
      </c>
      <c r="AC1272" s="25">
        <v>7.8E-2</v>
      </c>
      <c r="AD1272" s="12">
        <v>5607.88</v>
      </c>
      <c r="AE1272" s="25">
        <v>8.2000000000000003E-2</v>
      </c>
    </row>
    <row r="1273" spans="1:31" x14ac:dyDescent="0.3">
      <c r="A1273" t="s">
        <v>1818</v>
      </c>
      <c r="B1273" s="2">
        <v>219</v>
      </c>
      <c r="C1273" s="25">
        <v>2.3685918234912402E-2</v>
      </c>
      <c r="D1273" s="2"/>
      <c r="E1273" s="2">
        <v>284</v>
      </c>
      <c r="F1273" s="25">
        <v>2.9041824317414869E-2</v>
      </c>
      <c r="G1273" s="12"/>
      <c r="H1273" s="2">
        <v>571</v>
      </c>
      <c r="I1273" s="25">
        <v>6.1769796624837732E-2</v>
      </c>
      <c r="J1273" s="12"/>
      <c r="K1273" s="25">
        <v>1.6073059360730593</v>
      </c>
      <c r="L1273" s="2">
        <v>1200</v>
      </c>
      <c r="M1273" s="25">
        <v>2.9552282913855095E-2</v>
      </c>
      <c r="N1273" s="2">
        <v>149.69696969696901</v>
      </c>
      <c r="O1273" s="2">
        <v>1714</v>
      </c>
      <c r="P1273" s="25">
        <v>4.124753333012466E-2</v>
      </c>
      <c r="Q1273" s="12">
        <v>177.575757575757</v>
      </c>
      <c r="R1273" s="2">
        <v>2349</v>
      </c>
      <c r="S1273" s="25">
        <v>5.3871204476653521E-2</v>
      </c>
      <c r="T1273" s="12">
        <v>252.72727272727275</v>
      </c>
      <c r="U1273" s="25">
        <v>0.95750000000000002</v>
      </c>
      <c r="V1273" s="2">
        <v>529237</v>
      </c>
      <c r="W1273" s="25">
        <v>4.2999999999999997E-2</v>
      </c>
      <c r="X1273" s="2">
        <v>3598</v>
      </c>
      <c r="Y1273" s="2">
        <v>586909</v>
      </c>
      <c r="Z1273" s="25">
        <v>4.5999999999999999E-2</v>
      </c>
      <c r="AA1273" s="12">
        <v>3265.45</v>
      </c>
      <c r="AB1273" s="2">
        <v>697540</v>
      </c>
      <c r="AC1273" s="25">
        <v>5.2999999999999999E-2</v>
      </c>
      <c r="AD1273" s="12">
        <v>3797.58</v>
      </c>
      <c r="AE1273" s="25">
        <v>0.318</v>
      </c>
    </row>
    <row r="1274" spans="1:31" x14ac:dyDescent="0.3">
      <c r="A1274" t="s">
        <v>1949</v>
      </c>
      <c r="B1274" s="2">
        <v>298</v>
      </c>
      <c r="C1274" s="25">
        <v>3.2230153579926452E-2</v>
      </c>
      <c r="D1274" s="2"/>
      <c r="E1274" s="2">
        <v>356</v>
      </c>
      <c r="F1274" s="25">
        <v>3.6404540341548212E-2</v>
      </c>
      <c r="G1274" s="12"/>
      <c r="H1274" s="2">
        <v>474</v>
      </c>
      <c r="I1274" s="25">
        <v>5.1276503678061448E-2</v>
      </c>
      <c r="J1274" s="12"/>
      <c r="K1274" s="25">
        <v>0.59060402684563762</v>
      </c>
      <c r="L1274" s="2">
        <v>933</v>
      </c>
      <c r="M1274" s="25">
        <v>2.2976899965522338E-2</v>
      </c>
      <c r="N1274" s="2">
        <v>150.30303030303</v>
      </c>
      <c r="O1274" s="2">
        <v>1068</v>
      </c>
      <c r="P1274" s="25">
        <v>2.5701496847475573E-2</v>
      </c>
      <c r="Q1274" s="12">
        <v>137.575757575757</v>
      </c>
      <c r="R1274" s="2">
        <v>1769</v>
      </c>
      <c r="S1274" s="25">
        <v>4.0569672507109439E-2</v>
      </c>
      <c r="T1274" s="12">
        <v>234.54545454545456</v>
      </c>
      <c r="U1274" s="25">
        <v>0.89603429796355838</v>
      </c>
      <c r="V1274" s="2">
        <v>440972</v>
      </c>
      <c r="W1274" s="25">
        <v>3.5999999999999997E-2</v>
      </c>
      <c r="X1274" s="2">
        <v>3290</v>
      </c>
      <c r="Y1274" s="2">
        <v>557763</v>
      </c>
      <c r="Z1274" s="25">
        <v>4.3999999999999997E-2</v>
      </c>
      <c r="AA1274" s="12">
        <v>3693.33</v>
      </c>
      <c r="AB1274" s="2">
        <v>777684</v>
      </c>
      <c r="AC1274" s="25">
        <v>5.8999999999999997E-2</v>
      </c>
      <c r="AD1274" s="12">
        <v>5070.91</v>
      </c>
      <c r="AE1274" s="25">
        <v>0.76400000000000001</v>
      </c>
    </row>
    <row r="1275" spans="1:31" x14ac:dyDescent="0.3">
      <c r="A1275" t="s">
        <v>1950</v>
      </c>
      <c r="B1275" s="2">
        <v>78</v>
      </c>
      <c r="C1275" s="25">
        <v>8.4360804672290717E-3</v>
      </c>
      <c r="D1275" s="2"/>
      <c r="E1275" s="2">
        <v>102</v>
      </c>
      <c r="F1275" s="25">
        <v>1.0430514367522242E-2</v>
      </c>
      <c r="G1275" s="12"/>
      <c r="H1275" s="2">
        <v>132</v>
      </c>
      <c r="I1275" s="25">
        <v>1.4279532669839896E-2</v>
      </c>
      <c r="J1275" s="12"/>
      <c r="K1275" s="25">
        <v>0.69230769230769229</v>
      </c>
      <c r="L1275" s="2">
        <v>241</v>
      </c>
      <c r="M1275" s="25">
        <v>5.9350834851992313E-3</v>
      </c>
      <c r="N1275" s="2">
        <v>66.6666666666666</v>
      </c>
      <c r="O1275" s="2">
        <v>294</v>
      </c>
      <c r="P1275" s="25">
        <v>7.0751311546421525E-3</v>
      </c>
      <c r="Q1275" s="12">
        <v>58.181818181818201</v>
      </c>
      <c r="R1275" s="2">
        <v>631</v>
      </c>
      <c r="S1275" s="25">
        <v>1.4471149435831575E-2</v>
      </c>
      <c r="T1275" s="12">
        <v>111.51515151515152</v>
      </c>
      <c r="U1275" s="25">
        <v>1.6182572614107884</v>
      </c>
      <c r="V1275" s="2">
        <v>229751</v>
      </c>
      <c r="W1275" s="25">
        <v>1.9E-2</v>
      </c>
      <c r="X1275" s="2">
        <v>2084</v>
      </c>
      <c r="Y1275" s="2">
        <v>357073</v>
      </c>
      <c r="Z1275" s="25">
        <v>2.8000000000000001E-2</v>
      </c>
      <c r="AA1275" s="12">
        <v>2765.45</v>
      </c>
      <c r="AB1275" s="2">
        <v>692183</v>
      </c>
      <c r="AC1275" s="25">
        <v>5.2999999999999999E-2</v>
      </c>
      <c r="AD1275" s="12">
        <v>4330.3</v>
      </c>
      <c r="AE1275" s="25">
        <v>2.0129999999999999</v>
      </c>
    </row>
    <row r="1276" spans="1:31" x14ac:dyDescent="0.3">
      <c r="A1276" s="16"/>
      <c r="B1276" s="16"/>
      <c r="C1276" s="16"/>
      <c r="D1276" s="16"/>
      <c r="E1276" s="16"/>
      <c r="F1276" s="16"/>
      <c r="G1276" s="16"/>
      <c r="H1276" s="16"/>
      <c r="I1276" s="16"/>
      <c r="J1276" s="16"/>
      <c r="K1276" s="16"/>
      <c r="L1276" s="16"/>
      <c r="M1276" s="16"/>
      <c r="N1276" s="16"/>
      <c r="O1276" s="16"/>
      <c r="P1276" s="16"/>
      <c r="Q1276" s="16"/>
      <c r="R1276" s="16"/>
      <c r="S1276" s="16"/>
      <c r="T1276" s="16"/>
      <c r="U1276" s="16"/>
      <c r="V1276" s="16"/>
      <c r="W1276" s="16"/>
      <c r="X1276" s="16"/>
      <c r="Y1276" s="16"/>
      <c r="Z1276" s="16"/>
      <c r="AA1276" s="16"/>
      <c r="AB1276" s="16"/>
      <c r="AC1276" s="16"/>
      <c r="AD1276" s="16"/>
      <c r="AE1276" s="16"/>
    </row>
    <row r="1277" spans="1:31" x14ac:dyDescent="0.3">
      <c r="A1277" s="103" t="s">
        <v>1951</v>
      </c>
      <c r="B1277" s="103"/>
      <c r="C1277" s="103"/>
      <c r="D1277" s="103"/>
      <c r="E1277" s="103"/>
      <c r="F1277" s="103"/>
      <c r="G1277" s="103"/>
      <c r="H1277" s="103"/>
      <c r="I1277" s="103"/>
      <c r="J1277" s="103"/>
      <c r="K1277" s="103"/>
      <c r="L1277" s="103"/>
      <c r="M1277" s="103"/>
      <c r="N1277" s="103"/>
      <c r="O1277" s="103"/>
      <c r="P1277" s="103"/>
      <c r="Q1277" s="103"/>
      <c r="R1277" s="103"/>
      <c r="S1277" s="103"/>
      <c r="T1277" s="103"/>
      <c r="U1277" s="103"/>
      <c r="V1277" s="103"/>
      <c r="W1277" s="103"/>
      <c r="X1277" s="103"/>
      <c r="Y1277" s="103"/>
      <c r="Z1277" s="103"/>
      <c r="AA1277" s="103"/>
      <c r="AB1277" s="103"/>
      <c r="AC1277" s="103"/>
      <c r="AD1277" s="103"/>
      <c r="AE1277" s="103"/>
    </row>
    <row r="1278" spans="1:31" x14ac:dyDescent="0.3">
      <c r="B1278" s="188"/>
      <c r="C1278" s="188"/>
      <c r="D1278" s="188"/>
      <c r="E1278" s="188"/>
      <c r="F1278" s="188"/>
      <c r="G1278" s="188"/>
      <c r="H1278" s="188"/>
      <c r="I1278" s="188"/>
      <c r="J1278" s="188"/>
      <c r="L1278" s="188" t="s">
        <v>1649</v>
      </c>
      <c r="M1278" s="188"/>
      <c r="N1278" s="188" t="s">
        <v>1650</v>
      </c>
      <c r="O1278" s="188" t="s">
        <v>1649</v>
      </c>
      <c r="P1278" s="188"/>
      <c r="Q1278" s="188" t="s">
        <v>1650</v>
      </c>
      <c r="R1278" s="188" t="s">
        <v>1649</v>
      </c>
      <c r="S1278" s="188"/>
      <c r="T1278" s="188" t="s">
        <v>1650</v>
      </c>
      <c r="U1278" t="s">
        <v>165</v>
      </c>
      <c r="V1278" s="188" t="s">
        <v>1649</v>
      </c>
      <c r="W1278" s="188"/>
      <c r="X1278" s="188" t="s">
        <v>1650</v>
      </c>
      <c r="Y1278" s="188" t="s">
        <v>1649</v>
      </c>
      <c r="Z1278" s="188"/>
      <c r="AA1278" s="188" t="s">
        <v>1650</v>
      </c>
      <c r="AB1278" s="188" t="s">
        <v>1649</v>
      </c>
      <c r="AC1278" s="188"/>
      <c r="AD1278" s="188" t="s">
        <v>1650</v>
      </c>
      <c r="AE1278" t="s">
        <v>165</v>
      </c>
    </row>
    <row r="1279" spans="1:31" x14ac:dyDescent="0.3">
      <c r="A1279" t="s">
        <v>167</v>
      </c>
      <c r="B1279" s="12">
        <v>5.9</v>
      </c>
      <c r="C1279" s="25" t="s">
        <v>2472</v>
      </c>
      <c r="D1279" s="12"/>
      <c r="E1279" s="12">
        <v>7.1</v>
      </c>
      <c r="F1279" s="25" t="s">
        <v>2472</v>
      </c>
      <c r="G1279" s="12"/>
      <c r="H1279" s="12">
        <v>10.1</v>
      </c>
      <c r="I1279" s="25" t="s">
        <v>2472</v>
      </c>
      <c r="J1279" s="12"/>
      <c r="K1279" s="174">
        <v>0.7118644067796609</v>
      </c>
      <c r="L1279" s="12">
        <v>5.9</v>
      </c>
      <c r="M1279" s="25" t="s">
        <v>165</v>
      </c>
      <c r="N1279" s="12">
        <v>-0.60606060606059997</v>
      </c>
      <c r="O1279" s="12">
        <v>7.1</v>
      </c>
      <c r="P1279" s="25" t="s">
        <v>165</v>
      </c>
      <c r="Q1279" s="12">
        <v>-0.60606060606059997</v>
      </c>
      <c r="R1279" s="12">
        <v>10.1</v>
      </c>
      <c r="S1279" s="25" t="s">
        <v>165</v>
      </c>
      <c r="T1279" s="12" t="s">
        <v>165</v>
      </c>
      <c r="U1279" s="25">
        <v>0.7118644067796609</v>
      </c>
      <c r="V1279" s="12">
        <v>5.3</v>
      </c>
      <c r="W1279" s="25" t="s">
        <v>165</v>
      </c>
      <c r="X1279" s="12">
        <v>-0.61</v>
      </c>
      <c r="Y1279" s="12">
        <v>8</v>
      </c>
      <c r="Z1279" s="25" t="s">
        <v>165</v>
      </c>
      <c r="AA1279" s="12">
        <v>-0.61</v>
      </c>
      <c r="AB1279" s="12">
        <v>12</v>
      </c>
      <c r="AC1279" s="25" t="s">
        <v>165</v>
      </c>
      <c r="AD1279" s="12" t="s">
        <v>165</v>
      </c>
      <c r="AE1279" s="25">
        <v>1.264</v>
      </c>
    </row>
    <row r="1280" spans="1:31" x14ac:dyDescent="0.3">
      <c r="A1280" s="16"/>
      <c r="B1280" s="16"/>
      <c r="C1280" s="16"/>
      <c r="D1280" s="16"/>
      <c r="E1280" s="16"/>
      <c r="F1280" s="16"/>
      <c r="G1280" s="16"/>
      <c r="H1280" s="16"/>
      <c r="I1280" s="16"/>
      <c r="J1280" s="16"/>
      <c r="K1280" s="16"/>
      <c r="L1280" s="16"/>
      <c r="M1280" s="16"/>
      <c r="N1280" s="16"/>
      <c r="O1280" s="16"/>
      <c r="P1280" s="16"/>
      <c r="Q1280" s="16"/>
      <c r="R1280" s="16"/>
      <c r="S1280" s="16"/>
      <c r="T1280" s="16"/>
      <c r="U1280" s="16"/>
      <c r="V1280" s="16"/>
      <c r="W1280" s="16"/>
      <c r="X1280" s="16"/>
      <c r="Y1280" s="16"/>
      <c r="Z1280" s="16"/>
      <c r="AA1280" s="16"/>
      <c r="AB1280" s="16"/>
      <c r="AC1280" s="16"/>
      <c r="AD1280" s="16"/>
      <c r="AE1280" s="16"/>
    </row>
    <row r="1281" spans="1:31" x14ac:dyDescent="0.3">
      <c r="A1281" s="103" t="s">
        <v>1952</v>
      </c>
      <c r="B1281" s="103"/>
      <c r="C1281" s="103"/>
      <c r="D1281" s="103"/>
      <c r="E1281" s="103"/>
      <c r="F1281" s="103"/>
      <c r="G1281" s="103"/>
      <c r="H1281" s="103"/>
      <c r="I1281" s="103"/>
      <c r="J1281" s="103"/>
      <c r="K1281" s="103"/>
      <c r="L1281" s="103"/>
      <c r="M1281" s="103"/>
      <c r="N1281" s="103"/>
      <c r="O1281" s="103"/>
      <c r="P1281" s="103"/>
      <c r="Q1281" s="103"/>
      <c r="R1281" s="103"/>
      <c r="S1281" s="103"/>
      <c r="T1281" s="103"/>
      <c r="U1281" s="103"/>
      <c r="V1281" s="103"/>
      <c r="W1281" s="103"/>
      <c r="X1281" s="103"/>
      <c r="Y1281" s="103"/>
      <c r="Z1281" s="103"/>
      <c r="AA1281" s="103"/>
      <c r="AB1281" s="103"/>
      <c r="AC1281" s="103"/>
      <c r="AD1281" s="103"/>
      <c r="AE1281" s="103"/>
    </row>
    <row r="1282" spans="1:31" x14ac:dyDescent="0.3">
      <c r="B1282" s="188"/>
      <c r="C1282" s="188"/>
      <c r="D1282" s="188"/>
      <c r="E1282" s="188"/>
      <c r="F1282" s="188"/>
      <c r="G1282" s="188"/>
      <c r="H1282" s="188"/>
      <c r="I1282" s="188"/>
      <c r="J1282" s="188"/>
      <c r="L1282" s="188" t="s">
        <v>1649</v>
      </c>
      <c r="M1282" s="188"/>
      <c r="N1282" s="188" t="s">
        <v>1650</v>
      </c>
      <c r="O1282" s="188" t="s">
        <v>1649</v>
      </c>
      <c r="P1282" s="188"/>
      <c r="Q1282" s="188" t="s">
        <v>1650</v>
      </c>
      <c r="R1282" s="188" t="s">
        <v>1649</v>
      </c>
      <c r="S1282" s="188"/>
      <c r="T1282" s="188" t="s">
        <v>1650</v>
      </c>
      <c r="U1282" t="s">
        <v>165</v>
      </c>
      <c r="V1282" s="188" t="s">
        <v>1649</v>
      </c>
      <c r="W1282" s="188"/>
      <c r="X1282" s="188" t="s">
        <v>1650</v>
      </c>
      <c r="Y1282" s="188" t="s">
        <v>1649</v>
      </c>
      <c r="Z1282" s="188"/>
      <c r="AA1282" s="188" t="s">
        <v>1650</v>
      </c>
      <c r="AB1282" s="188" t="s">
        <v>1649</v>
      </c>
      <c r="AC1282" s="188"/>
      <c r="AD1282" s="188" t="s">
        <v>1650</v>
      </c>
      <c r="AE1282" t="s">
        <v>165</v>
      </c>
    </row>
    <row r="1283" spans="1:31" x14ac:dyDescent="0.3">
      <c r="A1283" t="s">
        <v>167</v>
      </c>
      <c r="B1283" s="2">
        <v>640</v>
      </c>
      <c r="C1283" s="25" t="s">
        <v>2472</v>
      </c>
      <c r="D1283" s="2"/>
      <c r="E1283" s="2">
        <v>842</v>
      </c>
      <c r="F1283" s="25" t="s">
        <v>2472</v>
      </c>
      <c r="G1283" s="2"/>
      <c r="H1283" s="2">
        <v>898</v>
      </c>
      <c r="I1283" s="25" t="s">
        <v>2472</v>
      </c>
      <c r="J1283" s="12"/>
      <c r="K1283" s="25">
        <v>0.40312499999999996</v>
      </c>
      <c r="L1283" s="2">
        <v>2488</v>
      </c>
      <c r="M1283" s="25" t="s">
        <v>165</v>
      </c>
      <c r="N1283" s="2">
        <v>-0.60606060606059997</v>
      </c>
      <c r="O1283" s="2">
        <v>3074</v>
      </c>
      <c r="P1283" s="25" t="s">
        <v>165</v>
      </c>
      <c r="Q1283" s="2">
        <v>-1</v>
      </c>
      <c r="R1283" s="2">
        <v>2663</v>
      </c>
      <c r="S1283" s="25" t="s">
        <v>165</v>
      </c>
      <c r="T1283" s="12" t="s">
        <v>165</v>
      </c>
      <c r="U1283" s="25">
        <v>7.033762057877814E-2</v>
      </c>
      <c r="V1283" s="2">
        <v>1159772</v>
      </c>
      <c r="W1283" s="25" t="s">
        <v>165</v>
      </c>
      <c r="X1283" s="2">
        <v>-1</v>
      </c>
      <c r="Y1283" s="2">
        <v>1127989</v>
      </c>
      <c r="Z1283" s="25" t="s">
        <v>165</v>
      </c>
      <c r="AA1283" s="2">
        <v>-1</v>
      </c>
      <c r="AB1283" s="2">
        <v>1107831</v>
      </c>
      <c r="AC1283" s="25" t="s">
        <v>165</v>
      </c>
      <c r="AD1283" s="12" t="s">
        <v>165</v>
      </c>
      <c r="AE1283" s="25">
        <v>-4.4999999999999998E-2</v>
      </c>
    </row>
    <row r="1284" spans="1:31" x14ac:dyDescent="0.3">
      <c r="A1284" t="s">
        <v>1953</v>
      </c>
      <c r="B1284" s="2">
        <v>42</v>
      </c>
      <c r="C1284" s="25">
        <v>6.5625000000000003E-2</v>
      </c>
      <c r="D1284" s="2"/>
      <c r="E1284" s="2">
        <v>100</v>
      </c>
      <c r="F1284" s="25">
        <v>0.11876484560570071</v>
      </c>
      <c r="G1284" s="2"/>
      <c r="H1284" s="2">
        <v>78</v>
      </c>
      <c r="I1284" s="25">
        <v>8.6859688195991075E-2</v>
      </c>
      <c r="J1284" s="12"/>
      <c r="K1284" s="25">
        <v>0.85714285714285721</v>
      </c>
      <c r="L1284" s="2">
        <v>161</v>
      </c>
      <c r="M1284" s="25">
        <v>6.471061093247589E-2</v>
      </c>
      <c r="N1284" s="2">
        <v>-0.60606060606059997</v>
      </c>
      <c r="O1284" s="2">
        <v>210</v>
      </c>
      <c r="P1284" s="25">
        <v>6.8314899154196487E-2</v>
      </c>
      <c r="Q1284" s="2">
        <v>-1</v>
      </c>
      <c r="R1284" s="2">
        <v>306</v>
      </c>
      <c r="S1284" s="25">
        <v>0.11490799849793466</v>
      </c>
      <c r="T1284" s="12" t="s">
        <v>165</v>
      </c>
      <c r="U1284" s="25">
        <v>0.90062111801242239</v>
      </c>
      <c r="V1284" s="2">
        <v>25780</v>
      </c>
      <c r="W1284" s="25">
        <v>2.1999999999999999E-2</v>
      </c>
      <c r="X1284" s="2">
        <v>-1</v>
      </c>
      <c r="Y1284" s="2">
        <v>29405</v>
      </c>
      <c r="Z1284" s="25">
        <v>2.5999999999999999E-2</v>
      </c>
      <c r="AA1284" s="2">
        <v>-1</v>
      </c>
      <c r="AB1284" s="2">
        <v>88235</v>
      </c>
      <c r="AC1284" s="25">
        <v>0.08</v>
      </c>
      <c r="AD1284" s="12" t="s">
        <v>165</v>
      </c>
      <c r="AE1284" s="25">
        <v>2.423</v>
      </c>
    </row>
    <row r="1285" spans="1:31" x14ac:dyDescent="0.3">
      <c r="A1285" t="s">
        <v>1954</v>
      </c>
      <c r="B1285" s="2">
        <v>598</v>
      </c>
      <c r="C1285" s="25">
        <v>0.93437499999999996</v>
      </c>
      <c r="D1285" s="2"/>
      <c r="E1285" s="2">
        <v>742</v>
      </c>
      <c r="F1285" s="25">
        <v>0.88123515439429934</v>
      </c>
      <c r="G1285" s="2"/>
      <c r="H1285" s="2">
        <v>820</v>
      </c>
      <c r="I1285" s="25">
        <v>0.9131403118040089</v>
      </c>
      <c r="J1285" s="12"/>
      <c r="K1285" s="25">
        <v>0.37123745819397991</v>
      </c>
      <c r="L1285" s="2">
        <v>2327</v>
      </c>
      <c r="M1285" s="25">
        <v>0.93528938906752412</v>
      </c>
      <c r="N1285" s="2">
        <v>-0.60606060606059997</v>
      </c>
      <c r="O1285" s="2">
        <v>2864</v>
      </c>
      <c r="P1285" s="25">
        <v>0.93168510084580347</v>
      </c>
      <c r="Q1285" s="2">
        <v>-1</v>
      </c>
      <c r="R1285" s="2">
        <v>2357</v>
      </c>
      <c r="S1285" s="25">
        <v>0.88509200150206535</v>
      </c>
      <c r="T1285" s="12" t="s">
        <v>165</v>
      </c>
      <c r="U1285" s="25">
        <v>1.289213579716373E-2</v>
      </c>
      <c r="V1285" s="2">
        <v>1133992</v>
      </c>
      <c r="W1285" s="25">
        <v>0.97799999999999998</v>
      </c>
      <c r="X1285" s="2">
        <v>-1</v>
      </c>
      <c r="Y1285" s="2">
        <v>1098584</v>
      </c>
      <c r="Z1285" s="25">
        <v>0.97399999999999998</v>
      </c>
      <c r="AA1285" s="2">
        <v>-1</v>
      </c>
      <c r="AB1285" s="2">
        <v>1019596</v>
      </c>
      <c r="AC1285" s="25">
        <v>0.92</v>
      </c>
      <c r="AD1285" s="12" t="s">
        <v>165</v>
      </c>
      <c r="AE1285" s="25">
        <v>-0.10100000000000001</v>
      </c>
    </row>
    <row r="1286" spans="1:31" x14ac:dyDescent="0.3">
      <c r="A1286" s="16"/>
      <c r="B1286" s="16"/>
      <c r="C1286" s="16"/>
      <c r="D1286" s="16"/>
      <c r="E1286" s="16"/>
      <c r="F1286" s="16"/>
      <c r="G1286" s="16"/>
      <c r="H1286" s="16"/>
      <c r="I1286" s="16"/>
      <c r="J1286" s="16"/>
      <c r="K1286" s="16"/>
      <c r="L1286" s="16"/>
      <c r="M1286" s="16"/>
      <c r="N1286" s="16"/>
      <c r="O1286" s="16"/>
      <c r="P1286" s="16"/>
      <c r="Q1286" s="16"/>
      <c r="R1286" s="16"/>
      <c r="S1286" s="16"/>
      <c r="T1286" s="16"/>
      <c r="U1286" s="16"/>
      <c r="V1286" s="16"/>
      <c r="W1286" s="16"/>
      <c r="X1286" s="16"/>
      <c r="Y1286" s="16"/>
      <c r="Z1286" s="16"/>
      <c r="AA1286" s="16"/>
      <c r="AB1286" s="16"/>
      <c r="AC1286" s="16"/>
      <c r="AD1286" s="16"/>
      <c r="AE1286" s="16"/>
    </row>
    <row r="1287" spans="1:31" x14ac:dyDescent="0.3">
      <c r="A1287" s="103" t="s">
        <v>1955</v>
      </c>
      <c r="B1287" s="103"/>
      <c r="C1287" s="103"/>
      <c r="D1287" s="103"/>
      <c r="E1287" s="103"/>
      <c r="F1287" s="103"/>
      <c r="G1287" s="103"/>
      <c r="H1287" s="103"/>
      <c r="I1287" s="103"/>
      <c r="J1287" s="103"/>
      <c r="K1287" s="103"/>
      <c r="L1287" s="103"/>
      <c r="M1287" s="103"/>
      <c r="N1287" s="103"/>
      <c r="O1287" s="103"/>
      <c r="P1287" s="103"/>
      <c r="Q1287" s="103"/>
      <c r="R1287" s="103"/>
      <c r="S1287" s="103"/>
      <c r="T1287" s="103"/>
      <c r="U1287" s="103"/>
      <c r="V1287" s="103"/>
      <c r="W1287" s="103"/>
      <c r="X1287" s="103"/>
      <c r="Y1287" s="103"/>
      <c r="Z1287" s="103"/>
      <c r="AA1287" s="103"/>
      <c r="AB1287" s="103"/>
      <c r="AC1287" s="103"/>
      <c r="AD1287" s="103"/>
      <c r="AE1287" s="103"/>
    </row>
    <row r="1288" spans="1:31" x14ac:dyDescent="0.3">
      <c r="E1288" s="188"/>
      <c r="F1288" s="188"/>
      <c r="G1288" s="188"/>
      <c r="H1288" s="188"/>
      <c r="I1288" s="188"/>
      <c r="J1288" s="188"/>
      <c r="L1288" t="s">
        <v>165</v>
      </c>
      <c r="M1288" t="s">
        <v>165</v>
      </c>
      <c r="N1288" t="s">
        <v>165</v>
      </c>
      <c r="O1288" s="188" t="s">
        <v>1649</v>
      </c>
      <c r="P1288" s="188"/>
      <c r="Q1288" s="188" t="s">
        <v>1650</v>
      </c>
      <c r="R1288" s="188" t="s">
        <v>1649</v>
      </c>
      <c r="S1288" s="188"/>
      <c r="T1288" s="188" t="s">
        <v>1650</v>
      </c>
      <c r="U1288" t="s">
        <v>165</v>
      </c>
      <c r="V1288" t="s">
        <v>165</v>
      </c>
      <c r="W1288" t="s">
        <v>165</v>
      </c>
      <c r="X1288" t="s">
        <v>165</v>
      </c>
      <c r="Y1288" s="188" t="s">
        <v>1649</v>
      </c>
      <c r="Z1288" s="188"/>
      <c r="AA1288" s="188" t="s">
        <v>1650</v>
      </c>
      <c r="AB1288" s="188" t="s">
        <v>1649</v>
      </c>
      <c r="AC1288" s="188"/>
      <c r="AD1288" s="188" t="s">
        <v>1650</v>
      </c>
      <c r="AE1288" t="s">
        <v>165</v>
      </c>
    </row>
    <row r="1289" spans="1:31" x14ac:dyDescent="0.3">
      <c r="A1289" t="s">
        <v>167</v>
      </c>
      <c r="B1289" t="s">
        <v>2472</v>
      </c>
      <c r="C1289" t="s">
        <v>2472</v>
      </c>
      <c r="E1289" s="2">
        <v>3314</v>
      </c>
      <c r="F1289" s="25" t="s">
        <v>2472</v>
      </c>
      <c r="G1289" s="12"/>
      <c r="H1289" s="2">
        <v>3083</v>
      </c>
      <c r="I1289" s="25" t="s">
        <v>2472</v>
      </c>
      <c r="J1289" s="12"/>
      <c r="K1289" t="s">
        <v>2472</v>
      </c>
      <c r="L1289" t="s">
        <v>165</v>
      </c>
      <c r="M1289" t="s">
        <v>165</v>
      </c>
      <c r="N1289" t="s">
        <v>165</v>
      </c>
      <c r="O1289" s="2">
        <v>13218</v>
      </c>
      <c r="P1289" s="25" t="s">
        <v>165</v>
      </c>
      <c r="Q1289" s="12">
        <v>26.6666666666666</v>
      </c>
      <c r="R1289" s="2">
        <v>15564</v>
      </c>
      <c r="S1289" s="25" t="s">
        <v>165</v>
      </c>
      <c r="T1289" s="12">
        <v>13.939394</v>
      </c>
      <c r="V1289" t="s">
        <v>165</v>
      </c>
      <c r="W1289" t="s">
        <v>165</v>
      </c>
      <c r="X1289" t="s">
        <v>165</v>
      </c>
      <c r="Y1289" s="2">
        <v>4797320</v>
      </c>
      <c r="Z1289" s="25" t="s">
        <v>165</v>
      </c>
      <c r="AA1289" s="12">
        <v>390.3</v>
      </c>
      <c r="AB1289" s="2">
        <v>5644497</v>
      </c>
      <c r="AC1289" s="25" t="s">
        <v>165</v>
      </c>
      <c r="AD1289" s="12">
        <v>503.64</v>
      </c>
    </row>
    <row r="1290" spans="1:31" x14ac:dyDescent="0.3">
      <c r="A1290" t="s">
        <v>1956</v>
      </c>
      <c r="B1290" t="s">
        <v>2472</v>
      </c>
      <c r="C1290" t="s">
        <v>2472</v>
      </c>
      <c r="E1290" s="2">
        <v>3304</v>
      </c>
      <c r="F1290" s="25">
        <v>0.9969824984912492</v>
      </c>
      <c r="G1290" s="12"/>
      <c r="H1290" s="2">
        <v>3058</v>
      </c>
      <c r="I1290" s="25">
        <v>0.99189101524489132</v>
      </c>
      <c r="J1290" s="12"/>
      <c r="K1290" t="s">
        <v>2472</v>
      </c>
      <c r="L1290" t="s">
        <v>165</v>
      </c>
      <c r="M1290" t="s">
        <v>165</v>
      </c>
      <c r="N1290" t="s">
        <v>165</v>
      </c>
      <c r="O1290" s="2">
        <v>12452</v>
      </c>
      <c r="P1290" s="25">
        <v>0.94204872144045992</v>
      </c>
      <c r="Q1290" s="12">
        <v>114.54545454545401</v>
      </c>
      <c r="R1290" s="2">
        <v>15090</v>
      </c>
      <c r="S1290" s="25">
        <v>0.96954510408635308</v>
      </c>
      <c r="T1290" s="12">
        <v>77.575760000000002</v>
      </c>
      <c r="V1290" t="s">
        <v>165</v>
      </c>
      <c r="W1290" t="s">
        <v>165</v>
      </c>
      <c r="X1290" t="s">
        <v>165</v>
      </c>
      <c r="Y1290" s="2">
        <v>4666616</v>
      </c>
      <c r="Z1290" s="25">
        <v>0.97299999999999998</v>
      </c>
      <c r="AA1290" s="12">
        <v>1135.76</v>
      </c>
      <c r="AB1290" s="2">
        <v>5504434</v>
      </c>
      <c r="AC1290" s="25">
        <v>0.97499999999999998</v>
      </c>
      <c r="AD1290" s="12">
        <v>1390.3</v>
      </c>
    </row>
    <row r="1291" spans="1:31" x14ac:dyDescent="0.3">
      <c r="A1291" t="s">
        <v>1957</v>
      </c>
      <c r="B1291" t="s">
        <v>2472</v>
      </c>
      <c r="C1291" t="s">
        <v>2472</v>
      </c>
      <c r="E1291" s="2">
        <v>2437</v>
      </c>
      <c r="F1291" s="25">
        <v>0.73536511768255886</v>
      </c>
      <c r="G1291" s="12"/>
      <c r="H1291" s="2">
        <v>2381</v>
      </c>
      <c r="I1291" s="25">
        <v>0.7722997080765488</v>
      </c>
      <c r="J1291" s="12"/>
      <c r="K1291" t="s">
        <v>2472</v>
      </c>
      <c r="L1291" t="s">
        <v>165</v>
      </c>
      <c r="M1291" t="s">
        <v>165</v>
      </c>
      <c r="N1291" t="s">
        <v>165</v>
      </c>
      <c r="O1291" s="2">
        <v>8993</v>
      </c>
      <c r="P1291" s="25">
        <v>0.68036011499470417</v>
      </c>
      <c r="Q1291" s="12">
        <v>235.15151515151501</v>
      </c>
      <c r="R1291" s="2">
        <v>11493</v>
      </c>
      <c r="S1291" s="25">
        <v>0.73843484965304551</v>
      </c>
      <c r="T1291" s="12">
        <v>255.75756799999999</v>
      </c>
      <c r="V1291" t="s">
        <v>165</v>
      </c>
      <c r="W1291" t="s">
        <v>165</v>
      </c>
      <c r="X1291" t="s">
        <v>165</v>
      </c>
      <c r="Y1291" s="2">
        <v>3350977</v>
      </c>
      <c r="Z1291" s="25">
        <v>0.69899999999999995</v>
      </c>
      <c r="AA1291" s="12">
        <v>6232.12</v>
      </c>
      <c r="AB1291" s="2">
        <v>3989414</v>
      </c>
      <c r="AC1291" s="25">
        <v>0.70699999999999996</v>
      </c>
      <c r="AD1291" s="12">
        <v>6612.12</v>
      </c>
    </row>
    <row r="1292" spans="1:31" x14ac:dyDescent="0.3">
      <c r="A1292" t="s">
        <v>1958</v>
      </c>
      <c r="B1292" t="s">
        <v>2472</v>
      </c>
      <c r="C1292" t="s">
        <v>2472</v>
      </c>
      <c r="E1292" s="2">
        <v>1195</v>
      </c>
      <c r="F1292" s="25">
        <v>0.36059143029571517</v>
      </c>
      <c r="G1292" s="12"/>
      <c r="H1292" s="2">
        <v>1193</v>
      </c>
      <c r="I1292" s="25">
        <v>0.38696075251378526</v>
      </c>
      <c r="J1292" s="12"/>
      <c r="K1292" t="s">
        <v>2472</v>
      </c>
      <c r="L1292" t="s">
        <v>165</v>
      </c>
      <c r="M1292" t="s">
        <v>165</v>
      </c>
      <c r="N1292" t="s">
        <v>165</v>
      </c>
      <c r="O1292" s="2">
        <v>4318</v>
      </c>
      <c r="P1292" s="25">
        <v>0.32667574519594494</v>
      </c>
      <c r="Q1292" s="12">
        <v>150.90909090909</v>
      </c>
      <c r="R1292" s="2">
        <v>5741</v>
      </c>
      <c r="S1292" s="25">
        <v>0.36886404523258803</v>
      </c>
      <c r="T1292" s="12">
        <v>209.090912</v>
      </c>
      <c r="V1292" t="s">
        <v>165</v>
      </c>
      <c r="W1292" t="s">
        <v>165</v>
      </c>
      <c r="X1292" t="s">
        <v>165</v>
      </c>
      <c r="Y1292" s="2">
        <v>1522950</v>
      </c>
      <c r="Z1292" s="25">
        <v>0.317</v>
      </c>
      <c r="AA1292" s="12">
        <v>2661.21</v>
      </c>
      <c r="AB1292" s="2">
        <v>1809652</v>
      </c>
      <c r="AC1292" s="25">
        <v>0.32100000000000001</v>
      </c>
      <c r="AD1292" s="12">
        <v>4222.42</v>
      </c>
    </row>
    <row r="1293" spans="1:31" x14ac:dyDescent="0.3">
      <c r="A1293" t="s">
        <v>1959</v>
      </c>
      <c r="B1293" t="s">
        <v>2472</v>
      </c>
      <c r="C1293" t="s">
        <v>2472</v>
      </c>
      <c r="E1293" s="2">
        <v>745</v>
      </c>
      <c r="F1293" s="25">
        <v>0.2248038624019312</v>
      </c>
      <c r="G1293" s="12"/>
      <c r="H1293" s="2">
        <v>777</v>
      </c>
      <c r="I1293" s="25">
        <v>0.25202724618877714</v>
      </c>
      <c r="J1293" s="12"/>
      <c r="K1293" t="s">
        <v>2472</v>
      </c>
      <c r="L1293" t="s">
        <v>165</v>
      </c>
      <c r="M1293" t="s">
        <v>165</v>
      </c>
      <c r="N1293" t="s">
        <v>165</v>
      </c>
      <c r="O1293" s="2">
        <v>2572</v>
      </c>
      <c r="P1293" s="25">
        <v>0.19458314419730671</v>
      </c>
      <c r="Q1293" s="12">
        <v>155.15151515151501</v>
      </c>
      <c r="R1293" s="2">
        <v>3474</v>
      </c>
      <c r="S1293" s="25">
        <v>0.22320740169622205</v>
      </c>
      <c r="T1293" s="12">
        <v>193.33332799999999</v>
      </c>
      <c r="V1293" t="s">
        <v>165</v>
      </c>
      <c r="W1293" t="s">
        <v>165</v>
      </c>
      <c r="X1293" t="s">
        <v>165</v>
      </c>
      <c r="Y1293" s="2">
        <v>990070</v>
      </c>
      <c r="Z1293" s="25">
        <v>0.20599999999999999</v>
      </c>
      <c r="AA1293" s="12">
        <v>2641.82</v>
      </c>
      <c r="AB1293" s="2">
        <v>1108369</v>
      </c>
      <c r="AC1293" s="25">
        <v>0.19600000000000001</v>
      </c>
      <c r="AD1293" s="12">
        <v>4059.39</v>
      </c>
    </row>
    <row r="1294" spans="1:31" x14ac:dyDescent="0.3">
      <c r="A1294" t="s">
        <v>1960</v>
      </c>
      <c r="B1294" t="s">
        <v>2472</v>
      </c>
      <c r="C1294" t="s">
        <v>2472</v>
      </c>
      <c r="E1294" s="2">
        <v>450</v>
      </c>
      <c r="F1294" s="25">
        <v>0.13578756789378402</v>
      </c>
      <c r="G1294" s="12"/>
      <c r="H1294" s="2">
        <v>416</v>
      </c>
      <c r="I1294" s="25">
        <v>0.1349335063250082</v>
      </c>
      <c r="J1294" s="12"/>
      <c r="K1294" t="s">
        <v>2472</v>
      </c>
      <c r="L1294" t="s">
        <v>165</v>
      </c>
      <c r="M1294" t="s">
        <v>165</v>
      </c>
      <c r="N1294" t="s">
        <v>165</v>
      </c>
      <c r="O1294" s="2">
        <v>1746</v>
      </c>
      <c r="P1294" s="25">
        <v>0.13209260099863823</v>
      </c>
      <c r="Q1294" s="12">
        <v>132.72727272727201</v>
      </c>
      <c r="R1294" s="2">
        <v>2267</v>
      </c>
      <c r="S1294" s="25">
        <v>0.14565664353636598</v>
      </c>
      <c r="T1294" s="12">
        <v>183.636368</v>
      </c>
      <c r="V1294" t="s">
        <v>165</v>
      </c>
      <c r="W1294" t="s">
        <v>165</v>
      </c>
      <c r="X1294" t="s">
        <v>165</v>
      </c>
      <c r="Y1294" s="2">
        <v>532880</v>
      </c>
      <c r="Z1294" s="25">
        <v>0.111</v>
      </c>
      <c r="AA1294" s="12">
        <v>2384.85</v>
      </c>
      <c r="AB1294" s="2">
        <v>701283</v>
      </c>
      <c r="AC1294" s="25">
        <v>0.124</v>
      </c>
      <c r="AD1294" s="12">
        <v>4179.3900000000003</v>
      </c>
    </row>
    <row r="1295" spans="1:31" x14ac:dyDescent="0.3">
      <c r="A1295" t="s">
        <v>1961</v>
      </c>
      <c r="B1295" t="s">
        <v>2472</v>
      </c>
      <c r="C1295" t="s">
        <v>2472</v>
      </c>
      <c r="E1295" s="2">
        <v>850</v>
      </c>
      <c r="F1295" s="25">
        <v>0.2564876282438141</v>
      </c>
      <c r="G1295" s="12"/>
      <c r="H1295" s="2">
        <v>684</v>
      </c>
      <c r="I1295" s="25">
        <v>0.22186182289977294</v>
      </c>
      <c r="J1295" s="12"/>
      <c r="K1295" t="s">
        <v>2472</v>
      </c>
      <c r="L1295" t="s">
        <v>165</v>
      </c>
      <c r="M1295" t="s">
        <v>165</v>
      </c>
      <c r="N1295" t="s">
        <v>165</v>
      </c>
      <c r="O1295" s="2">
        <v>3058</v>
      </c>
      <c r="P1295" s="25">
        <v>0.23135118777424724</v>
      </c>
      <c r="Q1295" s="12">
        <v>164.24242424242399</v>
      </c>
      <c r="R1295" s="2">
        <v>3548</v>
      </c>
      <c r="S1295" s="25">
        <v>0.22796196350552558</v>
      </c>
      <c r="T1295" s="12">
        <v>176.363632</v>
      </c>
      <c r="V1295" t="s">
        <v>165</v>
      </c>
      <c r="W1295" t="s">
        <v>165</v>
      </c>
      <c r="X1295" t="s">
        <v>165</v>
      </c>
      <c r="Y1295" s="2">
        <v>1045351</v>
      </c>
      <c r="Z1295" s="25">
        <v>0.218</v>
      </c>
      <c r="AA1295" s="12">
        <v>2800.61</v>
      </c>
      <c r="AB1295" s="2">
        <v>1274968</v>
      </c>
      <c r="AC1295" s="25">
        <v>0.22600000000000001</v>
      </c>
      <c r="AD1295" s="12">
        <v>3481.21</v>
      </c>
    </row>
    <row r="1296" spans="1:31" x14ac:dyDescent="0.3">
      <c r="A1296" t="s">
        <v>1962</v>
      </c>
      <c r="B1296" t="s">
        <v>2472</v>
      </c>
      <c r="C1296" t="s">
        <v>2472</v>
      </c>
      <c r="E1296" s="2">
        <v>174</v>
      </c>
      <c r="F1296" s="25">
        <v>5.2504526252263123E-2</v>
      </c>
      <c r="G1296" s="12"/>
      <c r="H1296" s="2">
        <v>255</v>
      </c>
      <c r="I1296" s="25">
        <v>8.2711644502108286E-2</v>
      </c>
      <c r="J1296" s="12"/>
      <c r="K1296" t="s">
        <v>2472</v>
      </c>
      <c r="L1296" t="s">
        <v>165</v>
      </c>
      <c r="M1296" t="s">
        <v>165</v>
      </c>
      <c r="N1296" t="s">
        <v>165</v>
      </c>
      <c r="O1296" s="2">
        <v>802</v>
      </c>
      <c r="P1296" s="25">
        <v>6.0674837343017096E-2</v>
      </c>
      <c r="Q1296" s="12">
        <v>138.18181818181799</v>
      </c>
      <c r="R1296" s="2">
        <v>1169</v>
      </c>
      <c r="S1296" s="25">
        <v>7.5109226419943456E-2</v>
      </c>
      <c r="T1296" s="12">
        <v>188.484848</v>
      </c>
      <c r="V1296" t="s">
        <v>165</v>
      </c>
      <c r="W1296" t="s">
        <v>165</v>
      </c>
      <c r="X1296" t="s">
        <v>165</v>
      </c>
      <c r="Y1296" s="2">
        <v>451686</v>
      </c>
      <c r="Z1296" s="25">
        <v>9.4E-2</v>
      </c>
      <c r="AA1296" s="12">
        <v>3724.85</v>
      </c>
      <c r="AB1296" s="2">
        <v>508973</v>
      </c>
      <c r="AC1296" s="25">
        <v>0.09</v>
      </c>
      <c r="AD1296" s="12">
        <v>4236.97</v>
      </c>
    </row>
    <row r="1297" spans="1:31" x14ac:dyDescent="0.3">
      <c r="A1297" t="s">
        <v>1963</v>
      </c>
      <c r="B1297" t="s">
        <v>2472</v>
      </c>
      <c r="C1297" t="s">
        <v>2472</v>
      </c>
      <c r="E1297" s="2">
        <v>125</v>
      </c>
      <c r="F1297" s="25">
        <v>3.7718768859384431E-2</v>
      </c>
      <c r="G1297" s="12"/>
      <c r="H1297" s="2">
        <v>152</v>
      </c>
      <c r="I1297" s="25">
        <v>4.9302627311060686E-2</v>
      </c>
      <c r="J1297" s="12"/>
      <c r="K1297" t="s">
        <v>2472</v>
      </c>
      <c r="L1297" t="s">
        <v>165</v>
      </c>
      <c r="M1297" t="s">
        <v>165</v>
      </c>
      <c r="N1297" t="s">
        <v>165</v>
      </c>
      <c r="O1297" s="2">
        <v>366</v>
      </c>
      <c r="P1297" s="25">
        <v>2.7689514298683614E-2</v>
      </c>
      <c r="Q1297" s="12">
        <v>87.878787878787904</v>
      </c>
      <c r="R1297" s="2">
        <v>525</v>
      </c>
      <c r="S1297" s="25">
        <v>3.3731688511950658E-2</v>
      </c>
      <c r="T1297" s="12">
        <v>124.848488</v>
      </c>
      <c r="V1297" t="s">
        <v>165</v>
      </c>
      <c r="W1297" t="s">
        <v>165</v>
      </c>
      <c r="X1297" t="s">
        <v>165</v>
      </c>
      <c r="Y1297" s="2">
        <v>140379</v>
      </c>
      <c r="Z1297" s="25">
        <v>2.9000000000000001E-2</v>
      </c>
      <c r="AA1297" s="12">
        <v>1840</v>
      </c>
      <c r="AB1297" s="2">
        <v>156222</v>
      </c>
      <c r="AC1297" s="25">
        <v>2.8000000000000001E-2</v>
      </c>
      <c r="AD1297" s="12">
        <v>2213.94</v>
      </c>
    </row>
    <row r="1298" spans="1:31" x14ac:dyDescent="0.3">
      <c r="A1298" t="s">
        <v>1964</v>
      </c>
      <c r="B1298" t="s">
        <v>2472</v>
      </c>
      <c r="C1298" t="s">
        <v>2472</v>
      </c>
      <c r="E1298" s="2">
        <v>93</v>
      </c>
      <c r="F1298" s="25">
        <v>2.8062764031382016E-2</v>
      </c>
      <c r="G1298" s="12"/>
      <c r="H1298" s="2">
        <v>60</v>
      </c>
      <c r="I1298" s="25">
        <v>1.9461563412260786E-2</v>
      </c>
      <c r="J1298" s="12"/>
      <c r="K1298" t="s">
        <v>2472</v>
      </c>
      <c r="L1298" t="s">
        <v>165</v>
      </c>
      <c r="M1298" t="s">
        <v>165</v>
      </c>
      <c r="N1298" t="s">
        <v>165</v>
      </c>
      <c r="O1298" s="2">
        <v>367</v>
      </c>
      <c r="P1298" s="25">
        <v>2.7765168709335753E-2</v>
      </c>
      <c r="Q1298" s="12">
        <v>78.787878787878796</v>
      </c>
      <c r="R1298" s="2">
        <v>417</v>
      </c>
      <c r="S1298" s="25">
        <v>2.6792598303777948E-2</v>
      </c>
      <c r="T1298" s="12">
        <v>82.424239999999998</v>
      </c>
      <c r="V1298" t="s">
        <v>165</v>
      </c>
      <c r="W1298" t="s">
        <v>165</v>
      </c>
      <c r="X1298" t="s">
        <v>165</v>
      </c>
      <c r="Y1298" s="2">
        <v>141623</v>
      </c>
      <c r="Z1298" s="25">
        <v>0.03</v>
      </c>
      <c r="AA1298" s="12">
        <v>2315.7600000000002</v>
      </c>
      <c r="AB1298" s="2">
        <v>174554</v>
      </c>
      <c r="AC1298" s="25">
        <v>3.1E-2</v>
      </c>
      <c r="AD1298" s="12">
        <v>2519.39</v>
      </c>
    </row>
    <row r="1299" spans="1:31" x14ac:dyDescent="0.3">
      <c r="A1299" t="s">
        <v>1965</v>
      </c>
      <c r="B1299" t="s">
        <v>2472</v>
      </c>
      <c r="C1299" t="s">
        <v>2472</v>
      </c>
      <c r="E1299" s="2">
        <v>0</v>
      </c>
      <c r="F1299" s="25">
        <v>0</v>
      </c>
      <c r="G1299" s="12"/>
      <c r="H1299" s="2">
        <v>37</v>
      </c>
      <c r="I1299" s="25">
        <v>1.2001297437560817E-2</v>
      </c>
      <c r="J1299" s="12"/>
      <c r="K1299" t="s">
        <v>2472</v>
      </c>
      <c r="L1299" t="s">
        <v>165</v>
      </c>
      <c r="M1299" t="s">
        <v>165</v>
      </c>
      <c r="N1299" t="s">
        <v>165</v>
      </c>
      <c r="O1299" s="2">
        <v>82</v>
      </c>
      <c r="P1299" s="25">
        <v>6.2036616734755636E-3</v>
      </c>
      <c r="Q1299" s="12">
        <v>43.636363636363598</v>
      </c>
      <c r="R1299" s="2">
        <v>93</v>
      </c>
      <c r="S1299" s="25">
        <v>5.9753276792598306E-3</v>
      </c>
      <c r="T1299" s="12">
        <v>38.181820000000002</v>
      </c>
      <c r="V1299" t="s">
        <v>165</v>
      </c>
      <c r="W1299" t="s">
        <v>165</v>
      </c>
      <c r="X1299" t="s">
        <v>165</v>
      </c>
      <c r="Y1299" s="2">
        <v>48988</v>
      </c>
      <c r="Z1299" s="25">
        <v>0.01</v>
      </c>
      <c r="AA1299" s="12">
        <v>1232.1199999999999</v>
      </c>
      <c r="AB1299" s="2">
        <v>65045</v>
      </c>
      <c r="AC1299" s="25">
        <v>1.2E-2</v>
      </c>
      <c r="AD1299" s="12">
        <v>1323.03</v>
      </c>
    </row>
    <row r="1300" spans="1:31" x14ac:dyDescent="0.3">
      <c r="A1300" t="s">
        <v>1966</v>
      </c>
      <c r="B1300" t="s">
        <v>2472</v>
      </c>
      <c r="C1300" t="s">
        <v>2472</v>
      </c>
      <c r="E1300" s="2">
        <v>867</v>
      </c>
      <c r="F1300" s="25">
        <v>0.26161738080869057</v>
      </c>
      <c r="G1300" s="12"/>
      <c r="H1300" s="2">
        <v>677</v>
      </c>
      <c r="I1300" s="25">
        <v>0.21959130716834252</v>
      </c>
      <c r="J1300" s="12"/>
      <c r="K1300" t="s">
        <v>2472</v>
      </c>
      <c r="L1300" t="s">
        <v>165</v>
      </c>
      <c r="M1300" t="s">
        <v>165</v>
      </c>
      <c r="N1300" t="s">
        <v>165</v>
      </c>
      <c r="O1300" s="2">
        <v>3459</v>
      </c>
      <c r="P1300" s="25">
        <v>0.26168860644575581</v>
      </c>
      <c r="Q1300" s="12">
        <v>217.575757575757</v>
      </c>
      <c r="R1300" s="2">
        <v>3597</v>
      </c>
      <c r="S1300" s="25">
        <v>0.23111025443330763</v>
      </c>
      <c r="T1300" s="12">
        <v>236.96969999999999</v>
      </c>
      <c r="V1300" t="s">
        <v>165</v>
      </c>
      <c r="W1300" t="s">
        <v>165</v>
      </c>
      <c r="X1300" t="s">
        <v>165</v>
      </c>
      <c r="Y1300" s="2">
        <v>1315639</v>
      </c>
      <c r="Z1300" s="25">
        <v>0.27400000000000002</v>
      </c>
      <c r="AA1300" s="12">
        <v>6030.91</v>
      </c>
      <c r="AB1300" s="2">
        <v>1515020</v>
      </c>
      <c r="AC1300" s="25">
        <v>0.26800000000000002</v>
      </c>
      <c r="AD1300" s="12">
        <v>6615.76</v>
      </c>
    </row>
    <row r="1301" spans="1:31" x14ac:dyDescent="0.3">
      <c r="A1301" t="s">
        <v>1958</v>
      </c>
      <c r="B1301" t="s">
        <v>2472</v>
      </c>
      <c r="C1301" t="s">
        <v>2472</v>
      </c>
      <c r="E1301" s="2">
        <v>620</v>
      </c>
      <c r="F1301" s="25">
        <v>0.18708509354254677</v>
      </c>
      <c r="G1301" s="12"/>
      <c r="H1301" s="2">
        <v>668</v>
      </c>
      <c r="I1301" s="25">
        <v>0.2166720726565034</v>
      </c>
      <c r="J1301" s="12"/>
      <c r="K1301" t="s">
        <v>2472</v>
      </c>
      <c r="L1301" t="s">
        <v>165</v>
      </c>
      <c r="M1301" t="s">
        <v>165</v>
      </c>
      <c r="N1301" t="s">
        <v>165</v>
      </c>
      <c r="O1301" s="2">
        <v>3083</v>
      </c>
      <c r="P1301" s="25">
        <v>0.23324254804055075</v>
      </c>
      <c r="Q1301" s="12">
        <v>189.09090909090901</v>
      </c>
      <c r="R1301" s="2">
        <v>3434</v>
      </c>
      <c r="S1301" s="25">
        <v>0.22063736828578773</v>
      </c>
      <c r="T1301" s="12">
        <v>231.515152</v>
      </c>
      <c r="V1301" t="s">
        <v>165</v>
      </c>
      <c r="W1301" t="s">
        <v>165</v>
      </c>
      <c r="X1301" t="s">
        <v>165</v>
      </c>
      <c r="Y1301" s="2">
        <v>1220406</v>
      </c>
      <c r="Z1301" s="25">
        <v>0.254</v>
      </c>
      <c r="AA1301" s="12">
        <v>5934.55</v>
      </c>
      <c r="AB1301" s="2">
        <v>1389198</v>
      </c>
      <c r="AC1301" s="25">
        <v>0.246</v>
      </c>
      <c r="AD1301" s="12">
        <v>6326.06</v>
      </c>
    </row>
    <row r="1302" spans="1:31" x14ac:dyDescent="0.3">
      <c r="A1302" t="s">
        <v>1959</v>
      </c>
      <c r="B1302" t="s">
        <v>2472</v>
      </c>
      <c r="C1302" t="s">
        <v>2472</v>
      </c>
      <c r="E1302" s="2">
        <v>234</v>
      </c>
      <c r="F1302" s="25">
        <v>7.0609535304767657E-2</v>
      </c>
      <c r="G1302" s="12"/>
      <c r="H1302" s="2">
        <v>199</v>
      </c>
      <c r="I1302" s="25">
        <v>6.4547518650664895E-2</v>
      </c>
      <c r="J1302" s="12"/>
      <c r="K1302" t="s">
        <v>2472</v>
      </c>
      <c r="L1302" t="s">
        <v>165</v>
      </c>
      <c r="M1302" t="s">
        <v>165</v>
      </c>
      <c r="N1302" t="s">
        <v>165</v>
      </c>
      <c r="O1302" s="2">
        <v>957</v>
      </c>
      <c r="P1302" s="25">
        <v>7.240127099409896E-2</v>
      </c>
      <c r="Q1302" s="12">
        <v>104.24242424242399</v>
      </c>
      <c r="R1302" s="2">
        <v>1223</v>
      </c>
      <c r="S1302" s="25">
        <v>7.8578771524029811E-2</v>
      </c>
      <c r="T1302" s="12">
        <v>147.27271999999999</v>
      </c>
      <c r="V1302" t="s">
        <v>165</v>
      </c>
      <c r="W1302" t="s">
        <v>165</v>
      </c>
      <c r="X1302" t="s">
        <v>165</v>
      </c>
      <c r="Y1302" s="2">
        <v>399248</v>
      </c>
      <c r="Z1302" s="25">
        <v>8.3000000000000004E-2</v>
      </c>
      <c r="AA1302" s="12">
        <v>2575.15</v>
      </c>
      <c r="AB1302" s="2">
        <v>470420</v>
      </c>
      <c r="AC1302" s="25">
        <v>8.3000000000000004E-2</v>
      </c>
      <c r="AD1302" s="12">
        <v>3147.27</v>
      </c>
    </row>
    <row r="1303" spans="1:31" x14ac:dyDescent="0.3">
      <c r="A1303" t="s">
        <v>1967</v>
      </c>
      <c r="B1303" t="s">
        <v>2472</v>
      </c>
      <c r="C1303" t="s">
        <v>2472</v>
      </c>
      <c r="E1303" s="2">
        <v>167</v>
      </c>
      <c r="F1303" s="25">
        <v>5.0392275196137599E-2</v>
      </c>
      <c r="G1303" s="12"/>
      <c r="H1303" s="2">
        <v>164</v>
      </c>
      <c r="I1303" s="25">
        <v>5.3194939993512845E-2</v>
      </c>
      <c r="J1303" s="12"/>
      <c r="K1303" t="s">
        <v>2472</v>
      </c>
      <c r="L1303" t="s">
        <v>165</v>
      </c>
      <c r="M1303" t="s">
        <v>165</v>
      </c>
      <c r="N1303" t="s">
        <v>165</v>
      </c>
      <c r="O1303" s="2">
        <v>804</v>
      </c>
      <c r="P1303" s="25">
        <v>6.082614616432138E-2</v>
      </c>
      <c r="Q1303" s="12">
        <v>107.272727272727</v>
      </c>
      <c r="R1303" s="2">
        <v>1089</v>
      </c>
      <c r="S1303" s="25">
        <v>6.9969159599074793E-2</v>
      </c>
      <c r="T1303" s="12">
        <v>149.090912</v>
      </c>
      <c r="V1303" t="s">
        <v>165</v>
      </c>
      <c r="W1303" t="s">
        <v>165</v>
      </c>
      <c r="X1303" t="s">
        <v>165</v>
      </c>
      <c r="Y1303" s="2">
        <v>350050</v>
      </c>
      <c r="Z1303" s="25">
        <v>7.2999999999999995E-2</v>
      </c>
      <c r="AA1303" s="12">
        <v>2500</v>
      </c>
      <c r="AB1303" s="2">
        <v>408172</v>
      </c>
      <c r="AC1303" s="25">
        <v>7.1999999999999995E-2</v>
      </c>
      <c r="AD1303" s="12">
        <v>3016.36</v>
      </c>
    </row>
    <row r="1304" spans="1:31" x14ac:dyDescent="0.3">
      <c r="A1304" t="s">
        <v>1968</v>
      </c>
      <c r="B1304" t="s">
        <v>2472</v>
      </c>
      <c r="C1304" t="s">
        <v>2472</v>
      </c>
      <c r="E1304" s="2">
        <v>67</v>
      </c>
      <c r="F1304" s="25">
        <v>2.0217260108630054E-2</v>
      </c>
      <c r="G1304" s="12"/>
      <c r="H1304" s="2">
        <v>35</v>
      </c>
      <c r="I1304" s="25">
        <v>1.1352578657152118E-2</v>
      </c>
      <c r="J1304" s="12"/>
      <c r="K1304" t="s">
        <v>2472</v>
      </c>
      <c r="L1304" t="s">
        <v>165</v>
      </c>
      <c r="M1304" t="s">
        <v>165</v>
      </c>
      <c r="N1304" t="s">
        <v>165</v>
      </c>
      <c r="O1304" s="2">
        <v>153</v>
      </c>
      <c r="P1304" s="25">
        <v>1.1575124829777576E-2</v>
      </c>
      <c r="Q1304" s="12">
        <v>43.636363636363598</v>
      </c>
      <c r="R1304" s="2">
        <v>134</v>
      </c>
      <c r="S1304" s="25">
        <v>8.6096119249550237E-3</v>
      </c>
      <c r="T1304" s="12">
        <v>65.454544100000007</v>
      </c>
      <c r="V1304" t="s">
        <v>165</v>
      </c>
      <c r="W1304" t="s">
        <v>165</v>
      </c>
      <c r="X1304" t="s">
        <v>165</v>
      </c>
      <c r="Y1304" s="2">
        <v>49198</v>
      </c>
      <c r="Z1304" s="25">
        <v>0.01</v>
      </c>
      <c r="AA1304" s="12">
        <v>801.21</v>
      </c>
      <c r="AB1304" s="2">
        <v>62248</v>
      </c>
      <c r="AC1304" s="25">
        <v>1.0999999999999999E-2</v>
      </c>
      <c r="AD1304" s="12">
        <v>1196.97</v>
      </c>
    </row>
    <row r="1305" spans="1:31" x14ac:dyDescent="0.3">
      <c r="A1305" t="s">
        <v>1960</v>
      </c>
      <c r="B1305" t="s">
        <v>2472</v>
      </c>
      <c r="C1305" t="s">
        <v>2472</v>
      </c>
      <c r="E1305" s="2">
        <v>386</v>
      </c>
      <c r="F1305" s="25">
        <v>0.11647555823777918</v>
      </c>
      <c r="G1305" s="12"/>
      <c r="H1305" s="2">
        <v>469</v>
      </c>
      <c r="I1305" s="25">
        <v>0.15212455400583855</v>
      </c>
      <c r="J1305" s="12"/>
      <c r="K1305" t="s">
        <v>2472</v>
      </c>
      <c r="L1305" t="s">
        <v>165</v>
      </c>
      <c r="M1305" t="s">
        <v>165</v>
      </c>
      <c r="N1305" t="s">
        <v>165</v>
      </c>
      <c r="O1305" s="2">
        <v>2126</v>
      </c>
      <c r="P1305" s="25">
        <v>0.16084127704645182</v>
      </c>
      <c r="Q1305" s="12">
        <v>144.84848484848399</v>
      </c>
      <c r="R1305" s="2">
        <v>2211</v>
      </c>
      <c r="S1305" s="25">
        <v>0.14205859676175792</v>
      </c>
      <c r="T1305" s="12">
        <v>169.090912</v>
      </c>
      <c r="V1305" t="s">
        <v>165</v>
      </c>
      <c r="W1305" t="s">
        <v>165</v>
      </c>
      <c r="X1305" t="s">
        <v>165</v>
      </c>
      <c r="Y1305" s="2">
        <v>821158</v>
      </c>
      <c r="Z1305" s="25">
        <v>0.17100000000000001</v>
      </c>
      <c r="AA1305" s="12">
        <v>4217.58</v>
      </c>
      <c r="AB1305" s="2">
        <v>918778</v>
      </c>
      <c r="AC1305" s="25">
        <v>0.16300000000000001</v>
      </c>
      <c r="AD1305" s="12">
        <v>4388.49</v>
      </c>
    </row>
    <row r="1306" spans="1:31" x14ac:dyDescent="0.3">
      <c r="A1306" t="s">
        <v>1967</v>
      </c>
      <c r="B1306" t="s">
        <v>2472</v>
      </c>
      <c r="C1306" t="s">
        <v>2472</v>
      </c>
      <c r="E1306" s="2">
        <v>375</v>
      </c>
      <c r="F1306" s="25">
        <v>0.11315630657815329</v>
      </c>
      <c r="G1306" s="12"/>
      <c r="H1306" s="2">
        <v>435</v>
      </c>
      <c r="I1306" s="25">
        <v>0.14109633473889061</v>
      </c>
      <c r="J1306" s="12"/>
      <c r="K1306" t="s">
        <v>2472</v>
      </c>
      <c r="L1306" t="s">
        <v>165</v>
      </c>
      <c r="M1306" t="s">
        <v>165</v>
      </c>
      <c r="N1306" t="s">
        <v>165</v>
      </c>
      <c r="O1306" s="2">
        <v>2092</v>
      </c>
      <c r="P1306" s="25">
        <v>0.15826902708427901</v>
      </c>
      <c r="Q1306" s="12">
        <v>143.030303030303</v>
      </c>
      <c r="R1306" s="2">
        <v>2069</v>
      </c>
      <c r="S1306" s="25">
        <v>0.132934978154716</v>
      </c>
      <c r="T1306" s="12">
        <v>154.545456</v>
      </c>
      <c r="V1306" t="s">
        <v>165</v>
      </c>
      <c r="W1306" t="s">
        <v>165</v>
      </c>
      <c r="X1306" t="s">
        <v>165</v>
      </c>
      <c r="Y1306" s="2">
        <v>767597</v>
      </c>
      <c r="Z1306" s="25">
        <v>0.16</v>
      </c>
      <c r="AA1306" s="12">
        <v>3985.45</v>
      </c>
      <c r="AB1306" s="2">
        <v>848193</v>
      </c>
      <c r="AC1306" s="25">
        <v>0.15</v>
      </c>
      <c r="AD1306" s="12">
        <v>4347.2700000000004</v>
      </c>
    </row>
    <row r="1307" spans="1:31" x14ac:dyDescent="0.3">
      <c r="A1307" t="s">
        <v>1968</v>
      </c>
      <c r="B1307" t="s">
        <v>2472</v>
      </c>
      <c r="C1307" t="s">
        <v>2472</v>
      </c>
      <c r="E1307" s="2">
        <v>11</v>
      </c>
      <c r="F1307" s="25">
        <v>3.3192516596258297E-3</v>
      </c>
      <c r="G1307" s="12"/>
      <c r="H1307" s="2">
        <v>34</v>
      </c>
      <c r="I1307" s="25">
        <v>1.1028219266947765E-2</v>
      </c>
      <c r="J1307" s="12"/>
      <c r="K1307" t="s">
        <v>2472</v>
      </c>
      <c r="L1307" t="s">
        <v>165</v>
      </c>
      <c r="M1307" t="s">
        <v>165</v>
      </c>
      <c r="N1307" t="s">
        <v>165</v>
      </c>
      <c r="O1307" s="2">
        <v>34</v>
      </c>
      <c r="P1307" s="25">
        <v>2.5722499621727945E-3</v>
      </c>
      <c r="Q1307" s="12">
        <v>23.030303030302999</v>
      </c>
      <c r="R1307" s="2">
        <v>142</v>
      </c>
      <c r="S1307" s="25">
        <v>9.1236186070418907E-3</v>
      </c>
      <c r="T1307" s="12">
        <v>53.939392099999999</v>
      </c>
      <c r="V1307" t="s">
        <v>165</v>
      </c>
      <c r="W1307" t="s">
        <v>165</v>
      </c>
      <c r="X1307" t="s">
        <v>165</v>
      </c>
      <c r="Y1307" s="2">
        <v>53561</v>
      </c>
      <c r="Z1307" s="25">
        <v>1.0999999999999999E-2</v>
      </c>
      <c r="AA1307" s="12">
        <v>766.67</v>
      </c>
      <c r="AB1307" s="2">
        <v>70585</v>
      </c>
      <c r="AC1307" s="25">
        <v>1.2999999999999999E-2</v>
      </c>
      <c r="AD1307" s="12">
        <v>1115.76</v>
      </c>
    </row>
    <row r="1308" spans="1:31" x14ac:dyDescent="0.3">
      <c r="A1308" t="s">
        <v>1965</v>
      </c>
      <c r="B1308" t="s">
        <v>2472</v>
      </c>
      <c r="C1308" t="s">
        <v>2472</v>
      </c>
      <c r="E1308" s="2">
        <v>247</v>
      </c>
      <c r="F1308" s="25">
        <v>7.4532287266143638E-2</v>
      </c>
      <c r="G1308" s="12"/>
      <c r="H1308" s="2">
        <v>9</v>
      </c>
      <c r="I1308" s="25">
        <v>2.9192345118391159E-3</v>
      </c>
      <c r="J1308" s="12"/>
      <c r="K1308" t="s">
        <v>2472</v>
      </c>
      <c r="L1308" t="s">
        <v>165</v>
      </c>
      <c r="M1308" t="s">
        <v>165</v>
      </c>
      <c r="N1308" t="s">
        <v>165</v>
      </c>
      <c r="O1308" s="2">
        <v>376</v>
      </c>
      <c r="P1308" s="25">
        <v>2.8446058405205022E-2</v>
      </c>
      <c r="Q1308" s="12">
        <v>168.48484848484799</v>
      </c>
      <c r="R1308" s="2">
        <v>163</v>
      </c>
      <c r="S1308" s="25">
        <v>1.0472886147519917E-2</v>
      </c>
      <c r="T1308" s="12">
        <v>46.6666679</v>
      </c>
      <c r="V1308" t="s">
        <v>165</v>
      </c>
      <c r="W1308" t="s">
        <v>165</v>
      </c>
      <c r="X1308" t="s">
        <v>165</v>
      </c>
      <c r="Y1308" s="2">
        <v>95233</v>
      </c>
      <c r="Z1308" s="25">
        <v>0.02</v>
      </c>
      <c r="AA1308" s="12">
        <v>1521.21</v>
      </c>
      <c r="AB1308" s="2">
        <v>125822</v>
      </c>
      <c r="AC1308" s="25">
        <v>2.1999999999999999E-2</v>
      </c>
      <c r="AD1308" s="12">
        <v>2071.52</v>
      </c>
    </row>
    <row r="1309" spans="1:31" x14ac:dyDescent="0.3">
      <c r="A1309" t="s">
        <v>1969</v>
      </c>
      <c r="B1309" t="s">
        <v>2472</v>
      </c>
      <c r="C1309" t="s">
        <v>2472</v>
      </c>
      <c r="E1309" s="2">
        <v>10</v>
      </c>
      <c r="F1309" s="25">
        <v>3.0175015087507543E-3</v>
      </c>
      <c r="G1309" s="12"/>
      <c r="H1309" s="2">
        <v>25</v>
      </c>
      <c r="I1309" s="25">
        <v>8.108984755108661E-3</v>
      </c>
      <c r="J1309" s="12"/>
      <c r="K1309" t="s">
        <v>2472</v>
      </c>
      <c r="L1309" t="s">
        <v>165</v>
      </c>
      <c r="M1309" t="s">
        <v>165</v>
      </c>
      <c r="N1309" t="s">
        <v>165</v>
      </c>
      <c r="O1309" s="2">
        <v>766</v>
      </c>
      <c r="P1309" s="25">
        <v>5.795127855954002E-2</v>
      </c>
      <c r="Q1309" s="12">
        <v>112.72727272727199</v>
      </c>
      <c r="R1309" s="2">
        <v>474</v>
      </c>
      <c r="S1309" s="25">
        <v>3.0454895913646876E-2</v>
      </c>
      <c r="T1309" s="12">
        <v>76.969695999999999</v>
      </c>
      <c r="V1309" t="s">
        <v>165</v>
      </c>
      <c r="W1309" t="s">
        <v>165</v>
      </c>
      <c r="X1309" t="s">
        <v>165</v>
      </c>
      <c r="Y1309" s="2">
        <v>130704</v>
      </c>
      <c r="Z1309" s="25">
        <v>2.7E-2</v>
      </c>
      <c r="AA1309" s="12">
        <v>1124</v>
      </c>
      <c r="AB1309" s="2">
        <v>140063</v>
      </c>
      <c r="AC1309" s="25">
        <v>2.5000000000000001E-2</v>
      </c>
      <c r="AD1309" s="12">
        <v>1297.58</v>
      </c>
    </row>
    <row r="1310" spans="1:31" x14ac:dyDescent="0.3">
      <c r="A1310" s="16"/>
      <c r="B1310" s="16"/>
      <c r="C1310" s="16"/>
      <c r="D1310" s="16"/>
      <c r="E1310" s="16"/>
      <c r="F1310" s="16"/>
      <c r="G1310" s="16"/>
      <c r="H1310" s="16"/>
      <c r="I1310" s="16"/>
      <c r="J1310" s="16"/>
      <c r="K1310" s="16"/>
      <c r="L1310" s="16"/>
      <c r="M1310" s="16"/>
      <c r="N1310" s="16"/>
      <c r="O1310" s="16"/>
      <c r="P1310" s="16"/>
      <c r="Q1310" s="16"/>
      <c r="R1310" s="16"/>
      <c r="S1310" s="16"/>
      <c r="T1310" s="16"/>
      <c r="U1310" s="16"/>
      <c r="V1310" s="16"/>
      <c r="W1310" s="16"/>
      <c r="X1310" s="16"/>
      <c r="Y1310" s="16"/>
      <c r="Z1310" s="16"/>
      <c r="AA1310" s="16"/>
      <c r="AB1310" s="16"/>
      <c r="AC1310" s="16"/>
      <c r="AD1310" s="16"/>
      <c r="AE1310" s="16"/>
    </row>
    <row r="1311" spans="1:31" x14ac:dyDescent="0.3">
      <c r="A1311" s="103" t="s">
        <v>1970</v>
      </c>
      <c r="B1311" s="103"/>
      <c r="C1311" s="103"/>
      <c r="D1311" s="103"/>
      <c r="E1311" s="103"/>
      <c r="F1311" s="103"/>
      <c r="G1311" s="103"/>
      <c r="H1311" s="103"/>
      <c r="I1311" s="103"/>
      <c r="J1311" s="103"/>
      <c r="K1311" s="103"/>
      <c r="L1311" s="103"/>
      <c r="M1311" s="103"/>
      <c r="N1311" s="103"/>
      <c r="O1311" s="103"/>
      <c r="P1311" s="103"/>
      <c r="Q1311" s="103"/>
      <c r="R1311" s="103"/>
      <c r="S1311" s="103"/>
      <c r="T1311" s="103"/>
      <c r="U1311" s="103"/>
      <c r="V1311" s="103"/>
      <c r="W1311" s="103"/>
      <c r="X1311" s="103"/>
      <c r="Y1311" s="103"/>
      <c r="Z1311" s="103"/>
      <c r="AA1311" s="103"/>
      <c r="AB1311" s="103"/>
      <c r="AC1311" s="103"/>
      <c r="AD1311" s="103"/>
      <c r="AE1311" s="103"/>
    </row>
    <row r="1312" spans="1:31" x14ac:dyDescent="0.3">
      <c r="E1312" s="188"/>
      <c r="F1312" s="188"/>
      <c r="G1312" s="188"/>
      <c r="H1312" s="188"/>
      <c r="I1312" s="188"/>
      <c r="J1312" s="188"/>
      <c r="L1312" t="s">
        <v>165</v>
      </c>
      <c r="M1312" t="s">
        <v>165</v>
      </c>
      <c r="N1312" t="s">
        <v>165</v>
      </c>
      <c r="O1312" s="188" t="s">
        <v>1649</v>
      </c>
      <c r="P1312" s="188"/>
      <c r="Q1312" s="188" t="s">
        <v>1650</v>
      </c>
      <c r="R1312" s="188" t="s">
        <v>1649</v>
      </c>
      <c r="S1312" s="188"/>
      <c r="T1312" s="188" t="s">
        <v>1650</v>
      </c>
      <c r="U1312" t="s">
        <v>165</v>
      </c>
      <c r="V1312" t="s">
        <v>165</v>
      </c>
      <c r="W1312" t="s">
        <v>165</v>
      </c>
      <c r="X1312" t="s">
        <v>165</v>
      </c>
      <c r="Y1312" s="188" t="s">
        <v>1649</v>
      </c>
      <c r="Z1312" s="188"/>
      <c r="AA1312" s="188" t="s">
        <v>1650</v>
      </c>
      <c r="AB1312" s="188" t="s">
        <v>1649</v>
      </c>
      <c r="AC1312" s="188"/>
      <c r="AD1312" s="188" t="s">
        <v>1650</v>
      </c>
      <c r="AE1312" t="s">
        <v>165</v>
      </c>
    </row>
    <row r="1313" spans="1:30" x14ac:dyDescent="0.3">
      <c r="A1313" t="s">
        <v>167</v>
      </c>
      <c r="B1313" t="s">
        <v>2472</v>
      </c>
      <c r="C1313" t="s">
        <v>2472</v>
      </c>
      <c r="E1313" s="2">
        <v>31167</v>
      </c>
      <c r="F1313" s="25" t="s">
        <v>2472</v>
      </c>
      <c r="G1313" s="12"/>
      <c r="H1313" s="2">
        <v>29731</v>
      </c>
      <c r="I1313" s="25" t="s">
        <v>2472</v>
      </c>
      <c r="J1313" s="12"/>
      <c r="K1313" t="s">
        <v>2472</v>
      </c>
      <c r="L1313" t="s">
        <v>165</v>
      </c>
      <c r="M1313" t="s">
        <v>165</v>
      </c>
      <c r="N1313" t="s">
        <v>165</v>
      </c>
      <c r="O1313" s="2">
        <v>130496</v>
      </c>
      <c r="P1313" s="25" t="s">
        <v>165</v>
      </c>
      <c r="Q1313" s="12">
        <v>618.18181818181802</v>
      </c>
      <c r="R1313" s="2">
        <v>134363</v>
      </c>
      <c r="S1313" s="25" t="s">
        <v>165</v>
      </c>
      <c r="T1313" s="12">
        <v>535.75756799999999</v>
      </c>
      <c r="V1313" t="s">
        <v>165</v>
      </c>
      <c r="W1313" t="s">
        <v>165</v>
      </c>
      <c r="X1313" t="s">
        <v>165</v>
      </c>
      <c r="Y1313" s="2">
        <v>37912312</v>
      </c>
      <c r="Z1313" s="25" t="s">
        <v>165</v>
      </c>
      <c r="AA1313" s="12">
        <v>1469.09</v>
      </c>
      <c r="AB1313" s="2">
        <v>38838726</v>
      </c>
      <c r="AC1313" s="25" t="s">
        <v>165</v>
      </c>
      <c r="AD1313" s="12">
        <v>1783.64</v>
      </c>
    </row>
    <row r="1314" spans="1:30" x14ac:dyDescent="0.3">
      <c r="A1314" t="s">
        <v>1971</v>
      </c>
      <c r="B1314" t="s">
        <v>2472</v>
      </c>
      <c r="C1314" t="s">
        <v>2472</v>
      </c>
      <c r="E1314" s="2">
        <v>15429</v>
      </c>
      <c r="F1314" s="25">
        <v>0.49504283376648378</v>
      </c>
      <c r="G1314" s="12"/>
      <c r="H1314" s="2">
        <v>14877</v>
      </c>
      <c r="I1314" s="25">
        <v>0.50038680165483862</v>
      </c>
      <c r="J1314" s="12"/>
      <c r="K1314" t="s">
        <v>2472</v>
      </c>
      <c r="L1314" t="s">
        <v>165</v>
      </c>
      <c r="M1314" t="s">
        <v>165</v>
      </c>
      <c r="N1314" t="s">
        <v>165</v>
      </c>
      <c r="O1314" s="2">
        <v>64262</v>
      </c>
      <c r="P1314" s="25">
        <v>0.49244421284943601</v>
      </c>
      <c r="Q1314" s="12">
        <v>581.21212121212102</v>
      </c>
      <c r="R1314" s="2">
        <v>67279</v>
      </c>
      <c r="S1314" s="25">
        <v>0.5007256461972418</v>
      </c>
      <c r="T1314" s="12">
        <v>515.15150000000006</v>
      </c>
      <c r="V1314" t="s">
        <v>165</v>
      </c>
      <c r="W1314" t="s">
        <v>165</v>
      </c>
      <c r="X1314" t="s">
        <v>165</v>
      </c>
      <c r="Y1314" s="2">
        <v>18688732</v>
      </c>
      <c r="Z1314" s="25">
        <v>0.49299999999999999</v>
      </c>
      <c r="AA1314" s="12">
        <v>1826.06</v>
      </c>
      <c r="AB1314" s="2">
        <v>19165001</v>
      </c>
      <c r="AC1314" s="25">
        <v>0.49299999999999999</v>
      </c>
      <c r="AD1314" s="12">
        <v>2240.61</v>
      </c>
    </row>
    <row r="1315" spans="1:30" x14ac:dyDescent="0.3">
      <c r="A1315" t="s">
        <v>175</v>
      </c>
      <c r="B1315" t="s">
        <v>2472</v>
      </c>
      <c r="C1315" t="s">
        <v>2472</v>
      </c>
      <c r="E1315" s="2">
        <v>1304</v>
      </c>
      <c r="F1315" s="25">
        <v>4.1839124715243689E-2</v>
      </c>
      <c r="G1315" s="12"/>
      <c r="H1315" s="2">
        <v>1447</v>
      </c>
      <c r="I1315" s="25">
        <v>4.866973865662106E-2</v>
      </c>
      <c r="J1315" s="12"/>
      <c r="K1315" t="s">
        <v>2472</v>
      </c>
      <c r="L1315" t="s">
        <v>165</v>
      </c>
      <c r="M1315" t="s">
        <v>165</v>
      </c>
      <c r="N1315" t="s">
        <v>165</v>
      </c>
      <c r="O1315" s="2">
        <v>6044</v>
      </c>
      <c r="P1315" s="25">
        <v>4.6315595880333495E-2</v>
      </c>
      <c r="Q1315" s="12">
        <v>95.757575757575694</v>
      </c>
      <c r="R1315" s="2">
        <v>5921</v>
      </c>
      <c r="S1315" s="25">
        <v>4.4067191116602039E-2</v>
      </c>
      <c r="T1315" s="12">
        <v>19.393940000000001</v>
      </c>
      <c r="V1315" t="s">
        <v>165</v>
      </c>
      <c r="W1315" t="s">
        <v>165</v>
      </c>
      <c r="X1315" t="s">
        <v>165</v>
      </c>
      <c r="Y1315" s="2">
        <v>1283660</v>
      </c>
      <c r="Z1315" s="25">
        <v>3.4000000000000002E-2</v>
      </c>
      <c r="AA1315" s="12">
        <v>353.94</v>
      </c>
      <c r="AB1315" s="2">
        <v>1232938</v>
      </c>
      <c r="AC1315" s="25">
        <v>3.2000000000000001E-2</v>
      </c>
      <c r="AD1315" s="12">
        <v>372.73</v>
      </c>
    </row>
    <row r="1316" spans="1:30" x14ac:dyDescent="0.3">
      <c r="A1316" t="s">
        <v>1972</v>
      </c>
      <c r="B1316" t="s">
        <v>2472</v>
      </c>
      <c r="C1316" t="s">
        <v>2472</v>
      </c>
      <c r="E1316" s="2">
        <v>31</v>
      </c>
      <c r="F1316" s="25" t="s">
        <v>2472</v>
      </c>
      <c r="G1316" s="12"/>
      <c r="H1316" s="2">
        <v>16</v>
      </c>
      <c r="I1316" s="25" t="s">
        <v>2472</v>
      </c>
      <c r="J1316" s="12"/>
      <c r="K1316" t="s">
        <v>2472</v>
      </c>
      <c r="L1316" t="s">
        <v>165</v>
      </c>
      <c r="M1316" t="s">
        <v>165</v>
      </c>
      <c r="N1316" t="s">
        <v>165</v>
      </c>
      <c r="O1316" s="2">
        <v>31</v>
      </c>
      <c r="P1316" s="25">
        <v>2.3755517410495341E-4</v>
      </c>
      <c r="Q1316" s="12">
        <v>27.878787878787801</v>
      </c>
      <c r="R1316" s="2">
        <v>16</v>
      </c>
      <c r="S1316" s="25">
        <v>1.1908040159865439E-4</v>
      </c>
      <c r="T1316" s="12">
        <v>15.151515</v>
      </c>
      <c r="V1316" t="s">
        <v>165</v>
      </c>
      <c r="W1316" t="s">
        <v>165</v>
      </c>
      <c r="X1316" t="s">
        <v>165</v>
      </c>
      <c r="Y1316" s="2">
        <v>6113</v>
      </c>
      <c r="Z1316" s="25">
        <v>0</v>
      </c>
      <c r="AA1316" s="12">
        <v>388.48</v>
      </c>
      <c r="AB1316" s="2">
        <v>7238</v>
      </c>
      <c r="AC1316" s="25">
        <v>0</v>
      </c>
      <c r="AD1316" s="12">
        <v>464.24</v>
      </c>
    </row>
    <row r="1317" spans="1:30" x14ac:dyDescent="0.3">
      <c r="A1317" t="s">
        <v>1973</v>
      </c>
      <c r="B1317" t="s">
        <v>2472</v>
      </c>
      <c r="C1317" t="s">
        <v>2472</v>
      </c>
      <c r="E1317" s="2">
        <v>1273</v>
      </c>
      <c r="F1317" s="25">
        <v>4.0844482946706451E-2</v>
      </c>
      <c r="G1317" s="12"/>
      <c r="H1317" s="2">
        <v>1431</v>
      </c>
      <c r="I1317" s="25">
        <v>4.8131579832498092E-2</v>
      </c>
      <c r="J1317" s="12"/>
      <c r="K1317" t="s">
        <v>2472</v>
      </c>
      <c r="L1317" t="s">
        <v>165</v>
      </c>
      <c r="M1317" t="s">
        <v>165</v>
      </c>
      <c r="N1317" t="s">
        <v>165</v>
      </c>
      <c r="O1317" s="2">
        <v>6013</v>
      </c>
      <c r="P1317" s="25">
        <v>4.6078040706228542E-2</v>
      </c>
      <c r="Q1317" s="12">
        <v>100.60606060606</v>
      </c>
      <c r="R1317" s="2">
        <v>5905</v>
      </c>
      <c r="S1317" s="25">
        <v>4.3948110715003388E-2</v>
      </c>
      <c r="T1317" s="12">
        <v>26.666665999999999</v>
      </c>
      <c r="V1317" t="s">
        <v>165</v>
      </c>
      <c r="W1317" t="s">
        <v>165</v>
      </c>
      <c r="X1317" t="s">
        <v>165</v>
      </c>
      <c r="Y1317" s="2">
        <v>1277547</v>
      </c>
      <c r="Z1317" s="25">
        <v>3.4000000000000002E-2</v>
      </c>
      <c r="AA1317" s="12">
        <v>471.52</v>
      </c>
      <c r="AB1317" s="2">
        <v>1225700</v>
      </c>
      <c r="AC1317" s="25">
        <v>3.2000000000000001E-2</v>
      </c>
      <c r="AD1317" s="12">
        <v>571.52</v>
      </c>
    </row>
    <row r="1318" spans="1:30" x14ac:dyDescent="0.3">
      <c r="A1318" t="s">
        <v>1974</v>
      </c>
      <c r="B1318" t="s">
        <v>2472</v>
      </c>
      <c r="C1318" t="s">
        <v>2472</v>
      </c>
      <c r="E1318" s="2">
        <v>3576</v>
      </c>
      <c r="F1318" s="25">
        <v>0.11473674078352103</v>
      </c>
      <c r="G1318" s="12"/>
      <c r="H1318" s="2">
        <v>3556</v>
      </c>
      <c r="I1318" s="25">
        <v>0.11960579866132992</v>
      </c>
      <c r="J1318" s="12"/>
      <c r="K1318" t="s">
        <v>2472</v>
      </c>
      <c r="L1318" t="s">
        <v>165</v>
      </c>
      <c r="M1318" t="s">
        <v>165</v>
      </c>
      <c r="N1318" t="s">
        <v>165</v>
      </c>
      <c r="O1318" s="2">
        <v>14928</v>
      </c>
      <c r="P1318" s="25">
        <v>0.11439431093673369</v>
      </c>
      <c r="Q1318" s="12">
        <v>14.545454545454501</v>
      </c>
      <c r="R1318" s="2">
        <v>14923</v>
      </c>
      <c r="S1318" s="25">
        <v>0.11106480206604497</v>
      </c>
      <c r="T1318" s="12">
        <v>60</v>
      </c>
      <c r="V1318" t="s">
        <v>165</v>
      </c>
      <c r="W1318" t="s">
        <v>165</v>
      </c>
      <c r="X1318" t="s">
        <v>165</v>
      </c>
      <c r="Y1318" s="2">
        <v>3391724</v>
      </c>
      <c r="Z1318" s="25">
        <v>8.8999999999999996E-2</v>
      </c>
      <c r="AA1318" s="12">
        <v>489.7</v>
      </c>
      <c r="AB1318" s="2">
        <v>3334728</v>
      </c>
      <c r="AC1318" s="25">
        <v>8.5999999999999993E-2</v>
      </c>
      <c r="AD1318" s="12">
        <v>715.76</v>
      </c>
    </row>
    <row r="1319" spans="1:30" x14ac:dyDescent="0.3">
      <c r="A1319" t="s">
        <v>1972</v>
      </c>
      <c r="B1319" t="s">
        <v>2472</v>
      </c>
      <c r="C1319" t="s">
        <v>2472</v>
      </c>
      <c r="E1319" s="2">
        <v>43</v>
      </c>
      <c r="F1319" s="25">
        <v>1.3796643886161645E-3</v>
      </c>
      <c r="G1319" s="12"/>
      <c r="H1319" s="2">
        <v>21</v>
      </c>
      <c r="I1319" s="25">
        <v>7.0633345666139724E-4</v>
      </c>
      <c r="J1319" s="12"/>
      <c r="K1319" t="s">
        <v>2472</v>
      </c>
      <c r="L1319" t="s">
        <v>165</v>
      </c>
      <c r="M1319" t="s">
        <v>165</v>
      </c>
      <c r="N1319" t="s">
        <v>165</v>
      </c>
      <c r="O1319" s="2">
        <v>111</v>
      </c>
      <c r="P1319" s="25">
        <v>8.5060078469838154E-4</v>
      </c>
      <c r="Q1319" s="12">
        <v>45.454545454545404</v>
      </c>
      <c r="R1319" s="2">
        <v>66</v>
      </c>
      <c r="S1319" s="25">
        <v>4.9120665659444938E-4</v>
      </c>
      <c r="T1319" s="12">
        <v>29.090910000000001</v>
      </c>
      <c r="V1319" t="s">
        <v>165</v>
      </c>
      <c r="W1319" t="s">
        <v>165</v>
      </c>
      <c r="X1319" t="s">
        <v>165</v>
      </c>
      <c r="Y1319" s="2">
        <v>19849</v>
      </c>
      <c r="Z1319" s="25">
        <v>1E-3</v>
      </c>
      <c r="AA1319" s="12">
        <v>571.52</v>
      </c>
      <c r="AB1319" s="2">
        <v>18615</v>
      </c>
      <c r="AC1319" s="25">
        <v>0</v>
      </c>
      <c r="AD1319" s="12">
        <v>705.45</v>
      </c>
    </row>
    <row r="1320" spans="1:30" x14ac:dyDescent="0.3">
      <c r="A1320" t="s">
        <v>1973</v>
      </c>
      <c r="B1320" t="s">
        <v>2472</v>
      </c>
      <c r="C1320" t="s">
        <v>2472</v>
      </c>
      <c r="E1320" s="2">
        <v>3533</v>
      </c>
      <c r="F1320" s="25">
        <v>0.11335707639490487</v>
      </c>
      <c r="G1320" s="12"/>
      <c r="H1320" s="2">
        <v>3535</v>
      </c>
      <c r="I1320" s="25">
        <v>0.11889946520466853</v>
      </c>
      <c r="J1320" s="12"/>
      <c r="K1320" t="s">
        <v>2472</v>
      </c>
      <c r="L1320" t="s">
        <v>165</v>
      </c>
      <c r="M1320" t="s">
        <v>165</v>
      </c>
      <c r="N1320" t="s">
        <v>165</v>
      </c>
      <c r="O1320" s="2">
        <v>14817</v>
      </c>
      <c r="P1320" s="25">
        <v>0.11354371015203531</v>
      </c>
      <c r="Q1320" s="12">
        <v>44.848484848484802</v>
      </c>
      <c r="R1320" s="2">
        <v>14857</v>
      </c>
      <c r="S1320" s="25">
        <v>0.11057359540945051</v>
      </c>
      <c r="T1320" s="12">
        <v>69.090909999999994</v>
      </c>
      <c r="V1320" t="s">
        <v>165</v>
      </c>
      <c r="W1320" t="s">
        <v>165</v>
      </c>
      <c r="X1320" t="s">
        <v>165</v>
      </c>
      <c r="Y1320" s="2">
        <v>3371875</v>
      </c>
      <c r="Z1320" s="25">
        <v>8.8999999999999996E-2</v>
      </c>
      <c r="AA1320" s="12">
        <v>704.85</v>
      </c>
      <c r="AB1320" s="2">
        <v>3316113</v>
      </c>
      <c r="AC1320" s="25">
        <v>8.5000000000000006E-2</v>
      </c>
      <c r="AD1320" s="12">
        <v>1016.97</v>
      </c>
    </row>
    <row r="1321" spans="1:30" x14ac:dyDescent="0.3">
      <c r="A1321" t="s">
        <v>1975</v>
      </c>
      <c r="B1321" t="s">
        <v>2472</v>
      </c>
      <c r="C1321" t="s">
        <v>2472</v>
      </c>
      <c r="E1321" s="2">
        <v>4153</v>
      </c>
      <c r="F1321" s="25">
        <v>0.13324991176564963</v>
      </c>
      <c r="G1321" s="12"/>
      <c r="H1321" s="2">
        <v>3644</v>
      </c>
      <c r="I1321" s="25">
        <v>0.12256567219400626</v>
      </c>
      <c r="J1321" s="12"/>
      <c r="K1321" t="s">
        <v>2472</v>
      </c>
      <c r="L1321" t="s">
        <v>165</v>
      </c>
      <c r="M1321" t="s">
        <v>165</v>
      </c>
      <c r="N1321" t="s">
        <v>165</v>
      </c>
      <c r="O1321" s="2">
        <v>17139</v>
      </c>
      <c r="P1321" s="25">
        <v>0.13133735899950957</v>
      </c>
      <c r="Q1321" s="12">
        <v>363.030303030303</v>
      </c>
      <c r="R1321" s="2">
        <v>17147</v>
      </c>
      <c r="S1321" s="25">
        <v>0.12761697788825793</v>
      </c>
      <c r="T1321" s="12">
        <v>326.66665599999999</v>
      </c>
      <c r="V1321" t="s">
        <v>165</v>
      </c>
      <c r="W1321" t="s">
        <v>165</v>
      </c>
      <c r="X1321" t="s">
        <v>165</v>
      </c>
      <c r="Y1321" s="2">
        <v>4741790</v>
      </c>
      <c r="Z1321" s="25">
        <v>0.125</v>
      </c>
      <c r="AA1321" s="12">
        <v>1612.12</v>
      </c>
      <c r="AB1321" s="2">
        <v>4816407</v>
      </c>
      <c r="AC1321" s="25">
        <v>0.124</v>
      </c>
      <c r="AD1321" s="12">
        <v>1673.33</v>
      </c>
    </row>
    <row r="1322" spans="1:30" x14ac:dyDescent="0.3">
      <c r="A1322" t="s">
        <v>1972</v>
      </c>
      <c r="B1322" t="s">
        <v>2472</v>
      </c>
      <c r="C1322" t="s">
        <v>2472</v>
      </c>
      <c r="E1322" s="2">
        <v>57</v>
      </c>
      <c r="F1322" s="25">
        <v>1.8288574453749157E-3</v>
      </c>
      <c r="G1322" s="12"/>
      <c r="H1322" s="2">
        <v>26</v>
      </c>
      <c r="I1322" s="25">
        <v>8.7450808919982512E-4</v>
      </c>
      <c r="J1322" s="12"/>
      <c r="K1322" t="s">
        <v>2472</v>
      </c>
      <c r="L1322" t="s">
        <v>165</v>
      </c>
      <c r="M1322" t="s">
        <v>165</v>
      </c>
      <c r="N1322" t="s">
        <v>165</v>
      </c>
      <c r="O1322" s="2">
        <v>243</v>
      </c>
      <c r="P1322" s="25">
        <v>1.8621260421775379E-3</v>
      </c>
      <c r="Q1322" s="12">
        <v>85.454545454545396</v>
      </c>
      <c r="R1322" s="2">
        <v>129</v>
      </c>
      <c r="S1322" s="25">
        <v>9.6008573788915099E-4</v>
      </c>
      <c r="T1322" s="12">
        <v>50.303031900000001</v>
      </c>
      <c r="V1322" t="s">
        <v>165</v>
      </c>
      <c r="W1322" t="s">
        <v>165</v>
      </c>
      <c r="X1322" t="s">
        <v>165</v>
      </c>
      <c r="Y1322" s="2">
        <v>37128</v>
      </c>
      <c r="Z1322" s="25">
        <v>1E-3</v>
      </c>
      <c r="AA1322" s="12">
        <v>852.73</v>
      </c>
      <c r="AB1322" s="2">
        <v>37680</v>
      </c>
      <c r="AC1322" s="25">
        <v>1E-3</v>
      </c>
      <c r="AD1322" s="12">
        <v>1027.8800000000001</v>
      </c>
    </row>
    <row r="1323" spans="1:30" x14ac:dyDescent="0.3">
      <c r="A1323" t="s">
        <v>1973</v>
      </c>
      <c r="B1323" t="s">
        <v>2472</v>
      </c>
      <c r="C1323" t="s">
        <v>2472</v>
      </c>
      <c r="E1323" s="2">
        <v>4096</v>
      </c>
      <c r="F1323" s="25">
        <v>0.13142105432027454</v>
      </c>
      <c r="G1323" s="12"/>
      <c r="H1323" s="2">
        <v>3618</v>
      </c>
      <c r="I1323" s="25">
        <v>0.12169116410480649</v>
      </c>
      <c r="J1323" s="12"/>
      <c r="K1323" t="s">
        <v>2472</v>
      </c>
      <c r="L1323" t="s">
        <v>165</v>
      </c>
      <c r="M1323" t="s">
        <v>165</v>
      </c>
      <c r="N1323" t="s">
        <v>165</v>
      </c>
      <c r="O1323" s="2">
        <v>16896</v>
      </c>
      <c r="P1323" s="25">
        <v>0.12947523295733201</v>
      </c>
      <c r="Q1323" s="12">
        <v>361.21212121212102</v>
      </c>
      <c r="R1323" s="2">
        <v>17018</v>
      </c>
      <c r="S1323" s="25">
        <v>0.12665689215036877</v>
      </c>
      <c r="T1323" s="12">
        <v>326.06060000000002</v>
      </c>
      <c r="V1323" t="s">
        <v>165</v>
      </c>
      <c r="W1323" t="s">
        <v>165</v>
      </c>
      <c r="X1323" t="s">
        <v>165</v>
      </c>
      <c r="Y1323" s="2">
        <v>4704662</v>
      </c>
      <c r="Z1323" s="25">
        <v>0.124</v>
      </c>
      <c r="AA1323" s="12">
        <v>1671.52</v>
      </c>
      <c r="AB1323" s="2">
        <v>4778727</v>
      </c>
      <c r="AC1323" s="25">
        <v>0.123</v>
      </c>
      <c r="AD1323" s="12">
        <v>2067.88</v>
      </c>
    </row>
    <row r="1324" spans="1:30" x14ac:dyDescent="0.3">
      <c r="A1324" t="s">
        <v>1976</v>
      </c>
      <c r="B1324" t="s">
        <v>2472</v>
      </c>
      <c r="C1324" t="s">
        <v>2472</v>
      </c>
      <c r="E1324" s="2">
        <v>4836</v>
      </c>
      <c r="F1324" s="25">
        <v>0.15516411589180865</v>
      </c>
      <c r="G1324" s="12"/>
      <c r="H1324" s="2">
        <v>4719</v>
      </c>
      <c r="I1324" s="25">
        <v>0.15872321818976826</v>
      </c>
      <c r="J1324" s="12"/>
      <c r="K1324" t="s">
        <v>2472</v>
      </c>
      <c r="L1324" t="s">
        <v>165</v>
      </c>
      <c r="M1324" t="s">
        <v>165</v>
      </c>
      <c r="N1324" t="s">
        <v>165</v>
      </c>
      <c r="O1324" s="2">
        <v>20603</v>
      </c>
      <c r="P1324" s="25">
        <v>0.157882233938205</v>
      </c>
      <c r="Q1324" s="12">
        <v>329.69696969696901</v>
      </c>
      <c r="R1324" s="2">
        <v>22363</v>
      </c>
      <c r="S1324" s="25">
        <v>0.16643718880941927</v>
      </c>
      <c r="T1324" s="12">
        <v>352.121216</v>
      </c>
      <c r="V1324" t="s">
        <v>165</v>
      </c>
      <c r="W1324" t="s">
        <v>165</v>
      </c>
      <c r="X1324" t="s">
        <v>165</v>
      </c>
      <c r="Y1324" s="2">
        <v>7195146</v>
      </c>
      <c r="Z1324" s="25">
        <v>0.19</v>
      </c>
      <c r="AA1324" s="12">
        <v>1241.21</v>
      </c>
      <c r="AB1324" s="2">
        <v>7309447</v>
      </c>
      <c r="AC1324" s="25">
        <v>0.188</v>
      </c>
      <c r="AD1324" s="12">
        <v>1505.45</v>
      </c>
    </row>
    <row r="1325" spans="1:30" x14ac:dyDescent="0.3">
      <c r="A1325" t="s">
        <v>1972</v>
      </c>
      <c r="B1325" t="s">
        <v>2472</v>
      </c>
      <c r="C1325" t="s">
        <v>2472</v>
      </c>
      <c r="E1325" s="2">
        <v>184</v>
      </c>
      <c r="F1325" s="25">
        <v>5.9036801745435876E-3</v>
      </c>
      <c r="G1325" s="12"/>
      <c r="H1325" s="2">
        <v>283</v>
      </c>
      <c r="I1325" s="25">
        <v>9.5186842016750199E-3</v>
      </c>
      <c r="J1325" s="12"/>
      <c r="K1325" t="s">
        <v>2472</v>
      </c>
      <c r="L1325" t="s">
        <v>165</v>
      </c>
      <c r="M1325" t="s">
        <v>165</v>
      </c>
      <c r="N1325" t="s">
        <v>165</v>
      </c>
      <c r="O1325" s="2">
        <v>951</v>
      </c>
      <c r="P1325" s="25">
        <v>7.2875796959293773E-3</v>
      </c>
      <c r="Q1325" s="12">
        <v>118.181818181818</v>
      </c>
      <c r="R1325" s="2">
        <v>864</v>
      </c>
      <c r="S1325" s="25">
        <v>6.430341686327337E-3</v>
      </c>
      <c r="T1325" s="12">
        <v>129.69697600000001</v>
      </c>
      <c r="V1325" t="s">
        <v>165</v>
      </c>
      <c r="W1325" t="s">
        <v>165</v>
      </c>
      <c r="X1325" t="s">
        <v>165</v>
      </c>
      <c r="Y1325" s="2">
        <v>184537</v>
      </c>
      <c r="Z1325" s="25">
        <v>5.0000000000000001E-3</v>
      </c>
      <c r="AA1325" s="12">
        <v>1759.39</v>
      </c>
      <c r="AB1325" s="2">
        <v>173721</v>
      </c>
      <c r="AC1325" s="25">
        <v>4.0000000000000001E-3</v>
      </c>
      <c r="AD1325" s="12">
        <v>2175.7600000000002</v>
      </c>
    </row>
    <row r="1326" spans="1:30" x14ac:dyDescent="0.3">
      <c r="A1326" t="s">
        <v>1973</v>
      </c>
      <c r="B1326" t="s">
        <v>2472</v>
      </c>
      <c r="C1326" t="s">
        <v>2472</v>
      </c>
      <c r="E1326" s="2">
        <v>4652</v>
      </c>
      <c r="F1326" s="25">
        <v>0.14926043571726505</v>
      </c>
      <c r="G1326" s="12"/>
      <c r="H1326" s="2">
        <v>4436</v>
      </c>
      <c r="I1326" s="25">
        <v>0.14920453398809325</v>
      </c>
      <c r="J1326" s="12"/>
      <c r="K1326" t="s">
        <v>2472</v>
      </c>
      <c r="L1326" t="s">
        <v>165</v>
      </c>
      <c r="M1326" t="s">
        <v>165</v>
      </c>
      <c r="N1326" t="s">
        <v>165</v>
      </c>
      <c r="O1326" s="2">
        <v>19652</v>
      </c>
      <c r="P1326" s="25">
        <v>0.15059465424227564</v>
      </c>
      <c r="Q1326" s="12">
        <v>353.93939393939303</v>
      </c>
      <c r="R1326" s="2">
        <v>21499</v>
      </c>
      <c r="S1326" s="25">
        <v>0.16000684712309193</v>
      </c>
      <c r="T1326" s="12">
        <v>345.45455900000002</v>
      </c>
      <c r="V1326" t="s">
        <v>165</v>
      </c>
      <c r="W1326" t="s">
        <v>165</v>
      </c>
      <c r="X1326" t="s">
        <v>165</v>
      </c>
      <c r="Y1326" s="2">
        <v>7010609</v>
      </c>
      <c r="Z1326" s="25">
        <v>0.185</v>
      </c>
      <c r="AA1326" s="12">
        <v>2179.39</v>
      </c>
      <c r="AB1326" s="2">
        <v>7135726</v>
      </c>
      <c r="AC1326" s="25">
        <v>0.184</v>
      </c>
      <c r="AD1326" s="12">
        <v>2621.21</v>
      </c>
    </row>
    <row r="1327" spans="1:30" x14ac:dyDescent="0.3">
      <c r="A1327" t="s">
        <v>1977</v>
      </c>
      <c r="B1327" t="s">
        <v>2472</v>
      </c>
      <c r="C1327" t="s">
        <v>2472</v>
      </c>
      <c r="E1327" s="2">
        <v>921</v>
      </c>
      <c r="F1327" s="25">
        <v>2.9550486091057836E-2</v>
      </c>
      <c r="G1327" s="12"/>
      <c r="H1327" s="2">
        <v>937</v>
      </c>
      <c r="I1327" s="25">
        <v>3.1515926137701392E-2</v>
      </c>
      <c r="J1327" s="12"/>
      <c r="K1327" t="s">
        <v>2472</v>
      </c>
      <c r="L1327" t="s">
        <v>165</v>
      </c>
      <c r="M1327" t="s">
        <v>165</v>
      </c>
      <c r="N1327" t="s">
        <v>165</v>
      </c>
      <c r="O1327" s="2">
        <v>3343</v>
      </c>
      <c r="P1327" s="25">
        <v>2.5617643452672877E-2</v>
      </c>
      <c r="Q1327" s="12">
        <v>53.939393939393902</v>
      </c>
      <c r="R1327" s="2">
        <v>4220</v>
      </c>
      <c r="S1327" s="25">
        <v>3.1407455921645094E-2</v>
      </c>
      <c r="T1327" s="12">
        <v>62.4242439</v>
      </c>
      <c r="V1327" t="s">
        <v>165</v>
      </c>
      <c r="W1327" t="s">
        <v>165</v>
      </c>
      <c r="X1327" t="s">
        <v>165</v>
      </c>
      <c r="Y1327" s="2">
        <v>1235980</v>
      </c>
      <c r="Z1327" s="25">
        <v>3.3000000000000002E-2</v>
      </c>
      <c r="AA1327" s="12">
        <v>441.21</v>
      </c>
      <c r="AB1327" s="2">
        <v>1503403</v>
      </c>
      <c r="AC1327" s="25">
        <v>3.9E-2</v>
      </c>
      <c r="AD1327" s="12">
        <v>581.21</v>
      </c>
    </row>
    <row r="1328" spans="1:30" x14ac:dyDescent="0.3">
      <c r="A1328" t="s">
        <v>1972</v>
      </c>
      <c r="B1328" t="s">
        <v>2472</v>
      </c>
      <c r="C1328" t="s">
        <v>2472</v>
      </c>
      <c r="E1328" s="2">
        <v>184</v>
      </c>
      <c r="F1328" s="25">
        <v>5.9036801745435876E-3</v>
      </c>
      <c r="G1328" s="12"/>
      <c r="H1328" s="2">
        <v>161</v>
      </c>
      <c r="I1328" s="25">
        <v>5.4152231677373781E-3</v>
      </c>
      <c r="J1328" s="12"/>
      <c r="K1328" t="s">
        <v>2472</v>
      </c>
      <c r="L1328" t="s">
        <v>165</v>
      </c>
      <c r="M1328" t="s">
        <v>165</v>
      </c>
      <c r="N1328" t="s">
        <v>165</v>
      </c>
      <c r="O1328" s="2">
        <v>658</v>
      </c>
      <c r="P1328" s="25">
        <v>5.0423001471309467E-3</v>
      </c>
      <c r="Q1328" s="12">
        <v>78.787878787878796</v>
      </c>
      <c r="R1328" s="2">
        <v>698</v>
      </c>
      <c r="S1328" s="25">
        <v>5.1948825197412982E-3</v>
      </c>
      <c r="T1328" s="12">
        <v>83.636359999999996</v>
      </c>
      <c r="V1328" t="s">
        <v>165</v>
      </c>
      <c r="W1328" t="s">
        <v>165</v>
      </c>
      <c r="X1328" t="s">
        <v>165</v>
      </c>
      <c r="Y1328" s="2">
        <v>136778</v>
      </c>
      <c r="Z1328" s="25">
        <v>4.0000000000000001E-3</v>
      </c>
      <c r="AA1328" s="12">
        <v>1301.21</v>
      </c>
      <c r="AB1328" s="2">
        <v>151936</v>
      </c>
      <c r="AC1328" s="25">
        <v>4.0000000000000001E-3</v>
      </c>
      <c r="AD1328" s="12">
        <v>1460</v>
      </c>
    </row>
    <row r="1329" spans="1:30" x14ac:dyDescent="0.3">
      <c r="A1329" t="s">
        <v>1973</v>
      </c>
      <c r="B1329" t="s">
        <v>2472</v>
      </c>
      <c r="C1329" t="s">
        <v>2472</v>
      </c>
      <c r="E1329" s="2">
        <v>737</v>
      </c>
      <c r="F1329" s="25">
        <v>2.364680591651426E-2</v>
      </c>
      <c r="G1329" s="12"/>
      <c r="H1329" s="2">
        <v>776</v>
      </c>
      <c r="I1329" s="25">
        <v>2.6100702969964012E-2</v>
      </c>
      <c r="J1329" s="12"/>
      <c r="K1329" t="s">
        <v>2472</v>
      </c>
      <c r="L1329" t="s">
        <v>165</v>
      </c>
      <c r="M1329" t="s">
        <v>165</v>
      </c>
      <c r="N1329" t="s">
        <v>165</v>
      </c>
      <c r="O1329" s="2">
        <v>2685</v>
      </c>
      <c r="P1329" s="25">
        <v>2.0575343305541931E-2</v>
      </c>
      <c r="Q1329" s="12">
        <v>89.090909090909093</v>
      </c>
      <c r="R1329" s="2">
        <v>3522</v>
      </c>
      <c r="S1329" s="25">
        <v>2.6212573401903798E-2</v>
      </c>
      <c r="T1329" s="12">
        <v>86.666664100000006</v>
      </c>
      <c r="V1329" t="s">
        <v>165</v>
      </c>
      <c r="W1329" t="s">
        <v>165</v>
      </c>
      <c r="X1329" t="s">
        <v>165</v>
      </c>
      <c r="Y1329" s="2">
        <v>1099202</v>
      </c>
      <c r="Z1329" s="25">
        <v>2.9000000000000001E-2</v>
      </c>
      <c r="AA1329" s="12">
        <v>1370.91</v>
      </c>
      <c r="AB1329" s="2">
        <v>1351467</v>
      </c>
      <c r="AC1329" s="25">
        <v>3.5000000000000003E-2</v>
      </c>
      <c r="AD1329" s="12">
        <v>1626.06</v>
      </c>
    </row>
    <row r="1330" spans="1:30" x14ac:dyDescent="0.3">
      <c r="A1330" t="s">
        <v>1978</v>
      </c>
      <c r="B1330" t="s">
        <v>2472</v>
      </c>
      <c r="C1330" t="s">
        <v>2472</v>
      </c>
      <c r="E1330" s="2">
        <v>639</v>
      </c>
      <c r="F1330" s="25">
        <v>2.0502454519203021E-2</v>
      </c>
      <c r="G1330" s="12"/>
      <c r="H1330" s="2">
        <v>574</v>
      </c>
      <c r="I1330" s="25">
        <v>1.9306447815411524E-2</v>
      </c>
      <c r="J1330" s="12"/>
      <c r="K1330" t="s">
        <v>2472</v>
      </c>
      <c r="L1330" t="s">
        <v>165</v>
      </c>
      <c r="M1330" t="s">
        <v>165</v>
      </c>
      <c r="N1330" t="s">
        <v>165</v>
      </c>
      <c r="O1330" s="2">
        <v>2205</v>
      </c>
      <c r="P1330" s="25">
        <v>1.6897069641981365E-2</v>
      </c>
      <c r="Q1330" s="12">
        <v>33.939393939393902</v>
      </c>
      <c r="R1330" s="2">
        <v>2705</v>
      </c>
      <c r="S1330" s="25">
        <v>2.0132030395272508E-2</v>
      </c>
      <c r="T1330" s="12">
        <v>42.4242439</v>
      </c>
      <c r="V1330" t="s">
        <v>165</v>
      </c>
      <c r="W1330" t="s">
        <v>165</v>
      </c>
      <c r="X1330" t="s">
        <v>165</v>
      </c>
      <c r="Y1330" s="2">
        <v>840432</v>
      </c>
      <c r="Z1330" s="25">
        <v>2.1999999999999999E-2</v>
      </c>
      <c r="AA1330" s="12">
        <v>598.17999999999995</v>
      </c>
      <c r="AB1330" s="2">
        <v>968078</v>
      </c>
      <c r="AC1330" s="25">
        <v>2.5000000000000001E-2</v>
      </c>
      <c r="AD1330" s="12">
        <v>536.36</v>
      </c>
    </row>
    <row r="1331" spans="1:30" x14ac:dyDescent="0.3">
      <c r="A1331" t="s">
        <v>1972</v>
      </c>
      <c r="B1331" t="s">
        <v>2472</v>
      </c>
      <c r="C1331" t="s">
        <v>2472</v>
      </c>
      <c r="E1331" s="2">
        <v>200</v>
      </c>
      <c r="F1331" s="25">
        <v>6.4170436679821608E-3</v>
      </c>
      <c r="G1331" s="12"/>
      <c r="H1331" s="2">
        <v>194</v>
      </c>
      <c r="I1331" s="25">
        <v>6.5251757424910056E-3</v>
      </c>
      <c r="J1331" s="12"/>
      <c r="K1331" t="s">
        <v>2472</v>
      </c>
      <c r="L1331" t="s">
        <v>165</v>
      </c>
      <c r="M1331" t="s">
        <v>165</v>
      </c>
      <c r="N1331" t="s">
        <v>165</v>
      </c>
      <c r="O1331" s="2">
        <v>712</v>
      </c>
      <c r="P1331" s="25">
        <v>5.4561059342815108E-3</v>
      </c>
      <c r="Q1331" s="12">
        <v>73.3333333333333</v>
      </c>
      <c r="R1331" s="2">
        <v>714</v>
      </c>
      <c r="S1331" s="25">
        <v>5.3139629213399524E-3</v>
      </c>
      <c r="T1331" s="12">
        <v>90.909090000000006</v>
      </c>
      <c r="V1331" t="s">
        <v>165</v>
      </c>
      <c r="W1331" t="s">
        <v>165</v>
      </c>
      <c r="X1331" t="s">
        <v>165</v>
      </c>
      <c r="Y1331" s="2">
        <v>226659</v>
      </c>
      <c r="Z1331" s="25">
        <v>6.0000000000000001E-3</v>
      </c>
      <c r="AA1331" s="12">
        <v>1722.42</v>
      </c>
      <c r="AB1331" s="2">
        <v>250765</v>
      </c>
      <c r="AC1331" s="25">
        <v>6.0000000000000001E-3</v>
      </c>
      <c r="AD1331" s="12">
        <v>2067.27</v>
      </c>
    </row>
    <row r="1332" spans="1:30" x14ac:dyDescent="0.3">
      <c r="A1332" t="s">
        <v>1973</v>
      </c>
      <c r="B1332" t="s">
        <v>2472</v>
      </c>
      <c r="C1332" t="s">
        <v>2472</v>
      </c>
      <c r="E1332" s="2">
        <v>439</v>
      </c>
      <c r="F1332" s="25">
        <v>1.4085410851220836E-2</v>
      </c>
      <c r="G1332" s="12"/>
      <c r="H1332" s="2">
        <v>380</v>
      </c>
      <c r="I1332" s="25">
        <v>1.278127207292052E-2</v>
      </c>
      <c r="J1332" s="12"/>
      <c r="K1332" t="s">
        <v>2472</v>
      </c>
      <c r="L1332" t="s">
        <v>165</v>
      </c>
      <c r="M1332" t="s">
        <v>165</v>
      </c>
      <c r="N1332" t="s">
        <v>165</v>
      </c>
      <c r="O1332" s="2">
        <v>1493</v>
      </c>
      <c r="P1332" s="25">
        <v>1.1440963707699852E-2</v>
      </c>
      <c r="Q1332" s="12">
        <v>76.969696969696898</v>
      </c>
      <c r="R1332" s="2">
        <v>1991</v>
      </c>
      <c r="S1332" s="25">
        <v>1.4818067473932555E-2</v>
      </c>
      <c r="T1332" s="12">
        <v>96.363640000000004</v>
      </c>
      <c r="V1332" t="s">
        <v>165</v>
      </c>
      <c r="W1332" t="s">
        <v>165</v>
      </c>
      <c r="X1332" t="s">
        <v>165</v>
      </c>
      <c r="Y1332" s="2">
        <v>613773</v>
      </c>
      <c r="Z1332" s="25">
        <v>1.6E-2</v>
      </c>
      <c r="AA1332" s="12">
        <v>1726.67</v>
      </c>
      <c r="AB1332" s="2">
        <v>717313</v>
      </c>
      <c r="AC1332" s="25">
        <v>1.7999999999999999E-2</v>
      </c>
      <c r="AD1332" s="12">
        <v>2229.09</v>
      </c>
    </row>
    <row r="1333" spans="1:30" x14ac:dyDescent="0.3">
      <c r="A1333" t="s">
        <v>1979</v>
      </c>
      <c r="B1333" t="s">
        <v>2472</v>
      </c>
      <c r="C1333" t="s">
        <v>2472</v>
      </c>
      <c r="E1333" s="2">
        <v>15738</v>
      </c>
      <c r="F1333" s="25">
        <v>0.5049571662335165</v>
      </c>
      <c r="G1333" s="12"/>
      <c r="H1333" s="2">
        <v>14854</v>
      </c>
      <c r="I1333" s="25">
        <v>0.4996131983451616</v>
      </c>
      <c r="J1333" s="12"/>
      <c r="K1333" t="s">
        <v>2472</v>
      </c>
      <c r="L1333" t="s">
        <v>165</v>
      </c>
      <c r="M1333" t="s">
        <v>165</v>
      </c>
      <c r="N1333" t="s">
        <v>165</v>
      </c>
      <c r="O1333" s="2">
        <v>66234</v>
      </c>
      <c r="P1333" s="25">
        <v>0.50755578715056404</v>
      </c>
      <c r="Q1333" s="12">
        <v>193.939393939393</v>
      </c>
      <c r="R1333" s="2">
        <v>67084</v>
      </c>
      <c r="S1333" s="25">
        <v>0.4992743538027582</v>
      </c>
      <c r="T1333" s="12">
        <v>156.363632</v>
      </c>
      <c r="V1333" t="s">
        <v>165</v>
      </c>
      <c r="W1333" t="s">
        <v>165</v>
      </c>
      <c r="X1333" t="s">
        <v>165</v>
      </c>
      <c r="Y1333" s="2">
        <v>19223580</v>
      </c>
      <c r="Z1333" s="25">
        <v>0.50700000000000001</v>
      </c>
      <c r="AA1333" s="12">
        <v>1242.42</v>
      </c>
      <c r="AB1333" s="2">
        <v>19673725</v>
      </c>
      <c r="AC1333" s="25">
        <v>0.50700000000000001</v>
      </c>
      <c r="AD1333" s="12">
        <v>1580</v>
      </c>
    </row>
    <row r="1334" spans="1:30" x14ac:dyDescent="0.3">
      <c r="A1334" t="s">
        <v>175</v>
      </c>
      <c r="B1334" t="s">
        <v>2472</v>
      </c>
      <c r="C1334" t="s">
        <v>2472</v>
      </c>
      <c r="E1334" s="2">
        <v>1428</v>
      </c>
      <c r="F1334" s="25">
        <v>4.5817691789392608E-2</v>
      </c>
      <c r="G1334" s="12"/>
      <c r="H1334" s="2">
        <v>1265</v>
      </c>
      <c r="I1334" s="25">
        <v>4.2548182032222256E-2</v>
      </c>
      <c r="J1334" s="12"/>
      <c r="K1334" t="s">
        <v>2472</v>
      </c>
      <c r="L1334" t="s">
        <v>165</v>
      </c>
      <c r="M1334" t="s">
        <v>165</v>
      </c>
      <c r="N1334" t="s">
        <v>165</v>
      </c>
      <c r="O1334" s="2">
        <v>6129</v>
      </c>
      <c r="P1334" s="25">
        <v>4.6966956841589011E-2</v>
      </c>
      <c r="Q1334" s="12">
        <v>95.757575757575694</v>
      </c>
      <c r="R1334" s="2">
        <v>5540</v>
      </c>
      <c r="S1334" s="25">
        <v>4.1231589053534086E-2</v>
      </c>
      <c r="T1334" s="12">
        <v>19.393940000000001</v>
      </c>
      <c r="V1334" t="s">
        <v>165</v>
      </c>
      <c r="W1334" t="s">
        <v>165</v>
      </c>
      <c r="X1334" t="s">
        <v>165</v>
      </c>
      <c r="Y1334" s="2">
        <v>1227959</v>
      </c>
      <c r="Z1334" s="25">
        <v>3.2000000000000001E-2</v>
      </c>
      <c r="AA1334" s="12">
        <v>301.82</v>
      </c>
      <c r="AB1334" s="2">
        <v>1175933</v>
      </c>
      <c r="AC1334" s="25">
        <v>0.03</v>
      </c>
      <c r="AD1334" s="12">
        <v>451.52</v>
      </c>
    </row>
    <row r="1335" spans="1:30" x14ac:dyDescent="0.3">
      <c r="A1335" t="s">
        <v>1972</v>
      </c>
      <c r="B1335" t="s">
        <v>2472</v>
      </c>
      <c r="C1335" t="s">
        <v>2472</v>
      </c>
      <c r="E1335" s="2">
        <v>0</v>
      </c>
      <c r="F1335" s="25" t="s">
        <v>2472</v>
      </c>
      <c r="G1335" s="12"/>
      <c r="H1335" s="2">
        <v>0</v>
      </c>
      <c r="I1335" s="25">
        <v>0</v>
      </c>
      <c r="J1335" s="12"/>
      <c r="K1335" t="s">
        <v>2472</v>
      </c>
      <c r="L1335" t="s">
        <v>165</v>
      </c>
      <c r="M1335" t="s">
        <v>165</v>
      </c>
      <c r="N1335" t="s">
        <v>165</v>
      </c>
      <c r="O1335" s="2">
        <v>0</v>
      </c>
      <c r="P1335" s="25">
        <v>0</v>
      </c>
      <c r="Q1335" s="12">
        <v>16.969696969696901</v>
      </c>
      <c r="R1335" s="2">
        <v>90</v>
      </c>
      <c r="S1335" s="25">
        <v>6.6982725899243092E-4</v>
      </c>
      <c r="T1335" s="12">
        <v>43.636364</v>
      </c>
      <c r="V1335" t="s">
        <v>165</v>
      </c>
      <c r="W1335" t="s">
        <v>165</v>
      </c>
      <c r="X1335" t="s">
        <v>165</v>
      </c>
      <c r="Y1335" s="2">
        <v>5529</v>
      </c>
      <c r="Z1335" s="25">
        <v>0</v>
      </c>
      <c r="AA1335" s="12">
        <v>371.52</v>
      </c>
      <c r="AB1335" s="2">
        <v>5026</v>
      </c>
      <c r="AC1335" s="25">
        <v>0</v>
      </c>
      <c r="AD1335" s="12">
        <v>361.82</v>
      </c>
    </row>
    <row r="1336" spans="1:30" x14ac:dyDescent="0.3">
      <c r="A1336" t="s">
        <v>1973</v>
      </c>
      <c r="B1336" t="s">
        <v>2472</v>
      </c>
      <c r="C1336" t="s">
        <v>2472</v>
      </c>
      <c r="E1336" s="2">
        <v>1428</v>
      </c>
      <c r="F1336" s="25">
        <v>4.5817691789392608E-2</v>
      </c>
      <c r="G1336" s="12"/>
      <c r="H1336" s="2">
        <v>1265</v>
      </c>
      <c r="I1336" s="25">
        <v>4.2548182032222256E-2</v>
      </c>
      <c r="J1336" s="12"/>
      <c r="K1336" t="s">
        <v>2472</v>
      </c>
      <c r="L1336" t="s">
        <v>165</v>
      </c>
      <c r="M1336" t="s">
        <v>165</v>
      </c>
      <c r="N1336" t="s">
        <v>165</v>
      </c>
      <c r="O1336" s="2">
        <v>6129</v>
      </c>
      <c r="P1336" s="25">
        <v>4.6966956841589011E-2</v>
      </c>
      <c r="Q1336" s="12">
        <v>95.757575757575694</v>
      </c>
      <c r="R1336" s="2">
        <v>5450</v>
      </c>
      <c r="S1336" s="25">
        <v>4.0561761794541649E-2</v>
      </c>
      <c r="T1336" s="12">
        <v>52.121212</v>
      </c>
      <c r="V1336" t="s">
        <v>165</v>
      </c>
      <c r="W1336" t="s">
        <v>165</v>
      </c>
      <c r="X1336" t="s">
        <v>165</v>
      </c>
      <c r="Y1336" s="2">
        <v>1222430</v>
      </c>
      <c r="Z1336" s="25">
        <v>3.2000000000000001E-2</v>
      </c>
      <c r="AA1336" s="12">
        <v>444.24</v>
      </c>
      <c r="AB1336" s="2">
        <v>1170907</v>
      </c>
      <c r="AC1336" s="25">
        <v>0.03</v>
      </c>
      <c r="AD1336" s="12">
        <v>651.52</v>
      </c>
    </row>
    <row r="1337" spans="1:30" x14ac:dyDescent="0.3">
      <c r="A1337" t="s">
        <v>1974</v>
      </c>
      <c r="B1337" t="s">
        <v>2472</v>
      </c>
      <c r="C1337" t="s">
        <v>2472</v>
      </c>
      <c r="E1337" s="2">
        <v>3439</v>
      </c>
      <c r="F1337" s="25">
        <v>0.11034106587095326</v>
      </c>
      <c r="G1337" s="12"/>
      <c r="H1337" s="2">
        <v>3461</v>
      </c>
      <c r="I1337" s="25">
        <v>0.11641048064309979</v>
      </c>
      <c r="J1337" s="12"/>
      <c r="K1337" t="s">
        <v>2472</v>
      </c>
      <c r="L1337" t="s">
        <v>165</v>
      </c>
      <c r="M1337" t="s">
        <v>165</v>
      </c>
      <c r="N1337" t="s">
        <v>165</v>
      </c>
      <c r="O1337" s="2">
        <v>14506</v>
      </c>
      <c r="P1337" s="25">
        <v>0.11116049534085336</v>
      </c>
      <c r="Q1337" s="12">
        <v>13.9393939393939</v>
      </c>
      <c r="R1337" s="2">
        <v>14513</v>
      </c>
      <c r="S1337" s="25">
        <v>0.10801336677507944</v>
      </c>
      <c r="T1337" s="12">
        <v>66.060609999999997</v>
      </c>
      <c r="V1337" t="s">
        <v>165</v>
      </c>
      <c r="W1337" t="s">
        <v>165</v>
      </c>
      <c r="X1337" t="s">
        <v>165</v>
      </c>
      <c r="Y1337" s="2">
        <v>3255518</v>
      </c>
      <c r="Z1337" s="25">
        <v>8.5999999999999993E-2</v>
      </c>
      <c r="AA1337" s="12">
        <v>412.73</v>
      </c>
      <c r="AB1337" s="2">
        <v>3199308</v>
      </c>
      <c r="AC1337" s="25">
        <v>8.2000000000000003E-2</v>
      </c>
      <c r="AD1337" s="12">
        <v>523.03</v>
      </c>
    </row>
    <row r="1338" spans="1:30" x14ac:dyDescent="0.3">
      <c r="A1338" t="s">
        <v>1972</v>
      </c>
      <c r="B1338" t="s">
        <v>2472</v>
      </c>
      <c r="C1338" t="s">
        <v>2472</v>
      </c>
      <c r="E1338" s="2">
        <v>57</v>
      </c>
      <c r="F1338" s="25">
        <v>1.8288574453749166E-3</v>
      </c>
      <c r="G1338" s="12"/>
      <c r="H1338" s="2">
        <v>21</v>
      </c>
      <c r="I1338" s="25" t="s">
        <v>2472</v>
      </c>
      <c r="J1338" s="12"/>
      <c r="K1338" t="s">
        <v>2472</v>
      </c>
      <c r="L1338" t="s">
        <v>165</v>
      </c>
      <c r="M1338" t="s">
        <v>165</v>
      </c>
      <c r="N1338" t="s">
        <v>165</v>
      </c>
      <c r="O1338" s="2">
        <v>165</v>
      </c>
      <c r="P1338" s="25">
        <v>1.2644065718489456E-3</v>
      </c>
      <c r="Q1338" s="12">
        <v>66.060606060606005</v>
      </c>
      <c r="R1338" s="2">
        <v>21</v>
      </c>
      <c r="S1338" s="25">
        <v>1.562930270982339E-4</v>
      </c>
      <c r="T1338" s="12">
        <v>10.909091</v>
      </c>
      <c r="V1338" t="s">
        <v>165</v>
      </c>
      <c r="W1338" t="s">
        <v>165</v>
      </c>
      <c r="X1338" t="s">
        <v>165</v>
      </c>
      <c r="Y1338" s="2">
        <v>15458</v>
      </c>
      <c r="Z1338" s="25">
        <v>0</v>
      </c>
      <c r="AA1338" s="12">
        <v>547.88</v>
      </c>
      <c r="AB1338" s="2">
        <v>15257</v>
      </c>
      <c r="AC1338" s="25">
        <v>0</v>
      </c>
      <c r="AD1338" s="12">
        <v>582.41999999999996</v>
      </c>
    </row>
    <row r="1339" spans="1:30" x14ac:dyDescent="0.3">
      <c r="A1339" t="s">
        <v>1973</v>
      </c>
      <c r="B1339" t="s">
        <v>2472</v>
      </c>
      <c r="C1339" t="s">
        <v>2472</v>
      </c>
      <c r="E1339" s="2">
        <v>3382</v>
      </c>
      <c r="F1339" s="25">
        <v>0.10851220842557834</v>
      </c>
      <c r="G1339" s="12"/>
      <c r="H1339" s="2">
        <v>3440</v>
      </c>
      <c r="I1339" s="25">
        <v>0.1157041471864384</v>
      </c>
      <c r="J1339" s="12"/>
      <c r="K1339" t="s">
        <v>2472</v>
      </c>
      <c r="L1339" t="s">
        <v>165</v>
      </c>
      <c r="M1339" t="s">
        <v>165</v>
      </c>
      <c r="N1339" t="s">
        <v>165</v>
      </c>
      <c r="O1339" s="2">
        <v>14341</v>
      </c>
      <c r="P1339" s="25">
        <v>0.10989608876900442</v>
      </c>
      <c r="Q1339" s="12">
        <v>64.848484848484802</v>
      </c>
      <c r="R1339" s="2">
        <v>14492</v>
      </c>
      <c r="S1339" s="25">
        <v>0.10785707374798122</v>
      </c>
      <c r="T1339" s="12">
        <v>66.666664100000006</v>
      </c>
      <c r="V1339" t="s">
        <v>165</v>
      </c>
      <c r="W1339" t="s">
        <v>165</v>
      </c>
      <c r="X1339" t="s">
        <v>165</v>
      </c>
      <c r="Y1339" s="2">
        <v>3240060</v>
      </c>
      <c r="Z1339" s="25">
        <v>8.5000000000000006E-2</v>
      </c>
      <c r="AA1339" s="12">
        <v>682.42</v>
      </c>
      <c r="AB1339" s="2">
        <v>3184051</v>
      </c>
      <c r="AC1339" s="25">
        <v>8.2000000000000003E-2</v>
      </c>
      <c r="AD1339" s="12">
        <v>836.36</v>
      </c>
    </row>
    <row r="1340" spans="1:30" x14ac:dyDescent="0.3">
      <c r="A1340" t="s">
        <v>1975</v>
      </c>
      <c r="B1340" t="s">
        <v>2472</v>
      </c>
      <c r="C1340" t="s">
        <v>2472</v>
      </c>
      <c r="E1340" s="2">
        <v>3865</v>
      </c>
      <c r="F1340" s="25">
        <v>0.1240093688837552</v>
      </c>
      <c r="G1340" s="12"/>
      <c r="H1340" s="2">
        <v>3462</v>
      </c>
      <c r="I1340" s="25">
        <v>0.11644411556960749</v>
      </c>
      <c r="J1340" s="12"/>
      <c r="K1340" t="s">
        <v>2472</v>
      </c>
      <c r="L1340" t="s">
        <v>165</v>
      </c>
      <c r="M1340" t="s">
        <v>165</v>
      </c>
      <c r="N1340" t="s">
        <v>165</v>
      </c>
      <c r="O1340" s="2">
        <v>16617</v>
      </c>
      <c r="P1340" s="25">
        <v>0.12733723639038744</v>
      </c>
      <c r="Q1340" s="12">
        <v>117.575757575757</v>
      </c>
      <c r="R1340" s="2">
        <v>16760</v>
      </c>
      <c r="S1340" s="25">
        <v>0.12473672067459048</v>
      </c>
      <c r="T1340" s="12">
        <v>102.42424</v>
      </c>
      <c r="V1340" t="s">
        <v>165</v>
      </c>
      <c r="W1340" t="s">
        <v>165</v>
      </c>
      <c r="X1340" t="s">
        <v>165</v>
      </c>
      <c r="Y1340" s="2">
        <v>4637444</v>
      </c>
      <c r="Z1340" s="25">
        <v>0.122</v>
      </c>
      <c r="AA1340" s="12">
        <v>757.58</v>
      </c>
      <c r="AB1340" s="2">
        <v>4690779</v>
      </c>
      <c r="AC1340" s="25">
        <v>0.121</v>
      </c>
      <c r="AD1340" s="12">
        <v>973.33</v>
      </c>
    </row>
    <row r="1341" spans="1:30" x14ac:dyDescent="0.3">
      <c r="A1341" t="s">
        <v>1972</v>
      </c>
      <c r="B1341" t="s">
        <v>2472</v>
      </c>
      <c r="C1341" t="s">
        <v>2472</v>
      </c>
      <c r="E1341" s="2">
        <v>40</v>
      </c>
      <c r="F1341" s="25">
        <v>1.2834087335964321E-3</v>
      </c>
      <c r="G1341" s="12"/>
      <c r="H1341" s="2">
        <v>87</v>
      </c>
      <c r="I1341" s="25">
        <v>2.9262386061686455E-3</v>
      </c>
      <c r="J1341" s="12"/>
      <c r="K1341" t="s">
        <v>2472</v>
      </c>
      <c r="L1341" t="s">
        <v>165</v>
      </c>
      <c r="M1341" t="s">
        <v>165</v>
      </c>
      <c r="N1341" t="s">
        <v>165</v>
      </c>
      <c r="O1341" s="2">
        <v>110</v>
      </c>
      <c r="P1341" s="25">
        <v>8.4293771456596367E-4</v>
      </c>
      <c r="Q1341" s="12">
        <v>42.424242424242401</v>
      </c>
      <c r="R1341" s="2">
        <v>191</v>
      </c>
      <c r="S1341" s="25">
        <v>1.4215222940839368E-3</v>
      </c>
      <c r="T1341" s="12">
        <v>62.4242439</v>
      </c>
      <c r="V1341" t="s">
        <v>165</v>
      </c>
      <c r="W1341" t="s">
        <v>165</v>
      </c>
      <c r="X1341" t="s">
        <v>165</v>
      </c>
      <c r="Y1341" s="2">
        <v>26628</v>
      </c>
      <c r="Z1341" s="25">
        <v>1E-3</v>
      </c>
      <c r="AA1341" s="12">
        <v>758.79</v>
      </c>
      <c r="AB1341" s="2">
        <v>27980</v>
      </c>
      <c r="AC1341" s="25">
        <v>1E-3</v>
      </c>
      <c r="AD1341" s="12">
        <v>860.61</v>
      </c>
    </row>
    <row r="1342" spans="1:30" x14ac:dyDescent="0.3">
      <c r="A1342" t="s">
        <v>1973</v>
      </c>
      <c r="B1342" t="s">
        <v>2472</v>
      </c>
      <c r="C1342" t="s">
        <v>2472</v>
      </c>
      <c r="E1342" s="2">
        <v>3825</v>
      </c>
      <c r="F1342" s="25">
        <v>0.12272596015015882</v>
      </c>
      <c r="G1342" s="12"/>
      <c r="H1342" s="2">
        <v>3375</v>
      </c>
      <c r="I1342" s="25">
        <v>0.11351787696343883</v>
      </c>
      <c r="J1342" s="12"/>
      <c r="K1342" t="s">
        <v>2472</v>
      </c>
      <c r="L1342" t="s">
        <v>165</v>
      </c>
      <c r="M1342" t="s">
        <v>165</v>
      </c>
      <c r="N1342" t="s">
        <v>165</v>
      </c>
      <c r="O1342" s="2">
        <v>16507</v>
      </c>
      <c r="P1342" s="25">
        <v>0.12649429867582149</v>
      </c>
      <c r="Q1342" s="12">
        <v>125.454545454545</v>
      </c>
      <c r="R1342" s="2">
        <v>16569</v>
      </c>
      <c r="S1342" s="25">
        <v>0.12331519838050654</v>
      </c>
      <c r="T1342" s="12">
        <v>122.42424</v>
      </c>
      <c r="V1342" t="s">
        <v>165</v>
      </c>
      <c r="W1342" t="s">
        <v>165</v>
      </c>
      <c r="X1342" t="s">
        <v>165</v>
      </c>
      <c r="Y1342" s="2">
        <v>4610816</v>
      </c>
      <c r="Z1342" s="25">
        <v>0.122</v>
      </c>
      <c r="AA1342" s="12">
        <v>1058.79</v>
      </c>
      <c r="AB1342" s="2">
        <v>4662799</v>
      </c>
      <c r="AC1342" s="25">
        <v>0.12</v>
      </c>
      <c r="AD1342" s="12">
        <v>1215.1500000000001</v>
      </c>
    </row>
    <row r="1343" spans="1:30" x14ac:dyDescent="0.3">
      <c r="A1343" t="s">
        <v>1976</v>
      </c>
      <c r="B1343" t="s">
        <v>2472</v>
      </c>
      <c r="C1343" t="s">
        <v>2472</v>
      </c>
      <c r="E1343" s="2">
        <v>5252</v>
      </c>
      <c r="F1343" s="25">
        <v>0.16851156672121145</v>
      </c>
      <c r="G1343" s="12"/>
      <c r="H1343" s="2">
        <v>5094</v>
      </c>
      <c r="I1343" s="25">
        <v>0.17133631563015042</v>
      </c>
      <c r="J1343" s="12"/>
      <c r="K1343" t="s">
        <v>2472</v>
      </c>
      <c r="L1343" t="s">
        <v>165</v>
      </c>
      <c r="M1343" t="s">
        <v>165</v>
      </c>
      <c r="N1343" t="s">
        <v>165</v>
      </c>
      <c r="O1343" s="2">
        <v>21995</v>
      </c>
      <c r="P1343" s="25">
        <v>0.16854922756253066</v>
      </c>
      <c r="Q1343" s="12">
        <v>42.424242424242401</v>
      </c>
      <c r="R1343" s="2">
        <v>22057</v>
      </c>
      <c r="S1343" s="25">
        <v>0.164159776128845</v>
      </c>
      <c r="T1343" s="12">
        <v>71.515150000000006</v>
      </c>
      <c r="V1343" t="s">
        <v>165</v>
      </c>
      <c r="W1343" t="s">
        <v>165</v>
      </c>
      <c r="X1343" t="s">
        <v>165</v>
      </c>
      <c r="Y1343" s="2">
        <v>7477809</v>
      </c>
      <c r="Z1343" s="25">
        <v>0.19700000000000001</v>
      </c>
      <c r="AA1343" s="12">
        <v>717.58</v>
      </c>
      <c r="AB1343" s="2">
        <v>7530762</v>
      </c>
      <c r="AC1343" s="25">
        <v>0.19400000000000001</v>
      </c>
      <c r="AD1343" s="12">
        <v>807.88</v>
      </c>
    </row>
    <row r="1344" spans="1:30" x14ac:dyDescent="0.3">
      <c r="A1344" t="s">
        <v>1972</v>
      </c>
      <c r="B1344" t="s">
        <v>2472</v>
      </c>
      <c r="C1344" t="s">
        <v>2472</v>
      </c>
      <c r="E1344" s="2">
        <v>220</v>
      </c>
      <c r="F1344" s="25">
        <v>7.0587480347803766E-3</v>
      </c>
      <c r="G1344" s="12"/>
      <c r="H1344" s="2">
        <v>132</v>
      </c>
      <c r="I1344" s="25">
        <v>4.439810299014497E-3</v>
      </c>
      <c r="J1344" s="12"/>
      <c r="K1344" t="s">
        <v>2472</v>
      </c>
      <c r="L1344" t="s">
        <v>165</v>
      </c>
      <c r="M1344" t="s">
        <v>165</v>
      </c>
      <c r="N1344" t="s">
        <v>165</v>
      </c>
      <c r="O1344" s="2">
        <v>585</v>
      </c>
      <c r="P1344" s="25">
        <v>4.4828960274644431E-3</v>
      </c>
      <c r="Q1344" s="12">
        <v>89.090909090909093</v>
      </c>
      <c r="R1344" s="2">
        <v>448</v>
      </c>
      <c r="S1344" s="25">
        <v>3.3342512447623231E-3</v>
      </c>
      <c r="T1344" s="12">
        <v>86.060609999999997</v>
      </c>
      <c r="V1344" t="s">
        <v>165</v>
      </c>
      <c r="W1344" t="s">
        <v>165</v>
      </c>
      <c r="X1344" t="s">
        <v>165</v>
      </c>
      <c r="Y1344" s="2">
        <v>121203</v>
      </c>
      <c r="Z1344" s="25">
        <v>3.0000000000000001E-3</v>
      </c>
      <c r="AA1344" s="12">
        <v>1552.73</v>
      </c>
      <c r="AB1344" s="2">
        <v>117007</v>
      </c>
      <c r="AC1344" s="25">
        <v>3.0000000000000001E-3</v>
      </c>
      <c r="AD1344" s="12">
        <v>1533.94</v>
      </c>
    </row>
    <row r="1345" spans="1:31" x14ac:dyDescent="0.3">
      <c r="A1345" t="s">
        <v>1973</v>
      </c>
      <c r="B1345" t="s">
        <v>2472</v>
      </c>
      <c r="C1345" t="s">
        <v>2472</v>
      </c>
      <c r="E1345" s="2">
        <v>5032</v>
      </c>
      <c r="F1345" s="25">
        <v>0.16145281868643108</v>
      </c>
      <c r="G1345" s="12"/>
      <c r="H1345" s="2">
        <v>4962</v>
      </c>
      <c r="I1345" s="25">
        <v>0.16689650533113584</v>
      </c>
      <c r="J1345" s="12"/>
      <c r="K1345" t="s">
        <v>2472</v>
      </c>
      <c r="L1345" t="s">
        <v>165</v>
      </c>
      <c r="M1345" t="s">
        <v>165</v>
      </c>
      <c r="N1345" t="s">
        <v>165</v>
      </c>
      <c r="O1345" s="2">
        <v>21410</v>
      </c>
      <c r="P1345" s="25">
        <v>0.1640663315350662</v>
      </c>
      <c r="Q1345" s="12">
        <v>96.969696969696898</v>
      </c>
      <c r="R1345" s="2">
        <v>21609</v>
      </c>
      <c r="S1345" s="25">
        <v>0.16082552488408267</v>
      </c>
      <c r="T1345" s="12">
        <v>105.454544</v>
      </c>
      <c r="V1345" t="s">
        <v>165</v>
      </c>
      <c r="W1345" t="s">
        <v>165</v>
      </c>
      <c r="X1345" t="s">
        <v>165</v>
      </c>
      <c r="Y1345" s="2">
        <v>7356606</v>
      </c>
      <c r="Z1345" s="25">
        <v>0.19400000000000001</v>
      </c>
      <c r="AA1345" s="12">
        <v>1660</v>
      </c>
      <c r="AB1345" s="2">
        <v>7413755</v>
      </c>
      <c r="AC1345" s="25">
        <v>0.191</v>
      </c>
      <c r="AD1345" s="12">
        <v>1733.94</v>
      </c>
    </row>
    <row r="1346" spans="1:31" x14ac:dyDescent="0.3">
      <c r="A1346" t="s">
        <v>1977</v>
      </c>
      <c r="B1346" t="s">
        <v>2472</v>
      </c>
      <c r="C1346" t="s">
        <v>2472</v>
      </c>
      <c r="E1346" s="2">
        <v>917</v>
      </c>
      <c r="F1346" s="25">
        <v>2.9422145217698193E-2</v>
      </c>
      <c r="G1346" s="12"/>
      <c r="H1346" s="2">
        <v>888</v>
      </c>
      <c r="I1346" s="25">
        <v>2.9867814738824796E-2</v>
      </c>
      <c r="J1346" s="12"/>
      <c r="K1346" t="s">
        <v>2472</v>
      </c>
      <c r="L1346" t="s">
        <v>165</v>
      </c>
      <c r="M1346" t="s">
        <v>165</v>
      </c>
      <c r="N1346" t="s">
        <v>165</v>
      </c>
      <c r="O1346" s="2">
        <v>3833</v>
      </c>
      <c r="P1346" s="25">
        <v>2.9372547817557625E-2</v>
      </c>
      <c r="Q1346" s="12">
        <v>28.484848484848399</v>
      </c>
      <c r="R1346" s="2">
        <v>4602</v>
      </c>
      <c r="S1346" s="25">
        <v>3.4250500509812973E-2</v>
      </c>
      <c r="T1346" s="12">
        <v>16.363636</v>
      </c>
      <c r="V1346" t="s">
        <v>165</v>
      </c>
      <c r="W1346" t="s">
        <v>165</v>
      </c>
      <c r="X1346" t="s">
        <v>165</v>
      </c>
      <c r="Y1346" s="2">
        <v>1427224</v>
      </c>
      <c r="Z1346" s="25">
        <v>3.7999999999999999E-2</v>
      </c>
      <c r="AA1346" s="12">
        <v>443.64</v>
      </c>
      <c r="AB1346" s="2">
        <v>1735473</v>
      </c>
      <c r="AC1346" s="25">
        <v>4.4999999999999998E-2</v>
      </c>
      <c r="AD1346" s="12">
        <v>575.76</v>
      </c>
    </row>
    <row r="1347" spans="1:31" x14ac:dyDescent="0.3">
      <c r="A1347" t="s">
        <v>1972</v>
      </c>
      <c r="B1347" t="s">
        <v>2472</v>
      </c>
      <c r="C1347" t="s">
        <v>2472</v>
      </c>
      <c r="E1347" s="2">
        <v>38</v>
      </c>
      <c r="F1347" s="25">
        <v>1.2192382969166094E-3</v>
      </c>
      <c r="G1347" s="12"/>
      <c r="H1347" s="2">
        <v>120</v>
      </c>
      <c r="I1347" s="25">
        <v>4.03619118092227E-3</v>
      </c>
      <c r="J1347" s="12"/>
      <c r="K1347" t="s">
        <v>2472</v>
      </c>
      <c r="L1347" t="s">
        <v>165</v>
      </c>
      <c r="M1347" t="s">
        <v>165</v>
      </c>
      <c r="N1347" t="s">
        <v>165</v>
      </c>
      <c r="O1347" s="2">
        <v>289</v>
      </c>
      <c r="P1347" s="25">
        <v>2.214627268268759E-3</v>
      </c>
      <c r="Q1347" s="12">
        <v>51.515151515151501</v>
      </c>
      <c r="R1347" s="2">
        <v>486</v>
      </c>
      <c r="S1347" s="25">
        <v>3.6170671985591273E-3</v>
      </c>
      <c r="T1347" s="12">
        <v>109.696968</v>
      </c>
      <c r="V1347" t="s">
        <v>165</v>
      </c>
      <c r="W1347" t="s">
        <v>165</v>
      </c>
      <c r="X1347" t="s">
        <v>165</v>
      </c>
      <c r="Y1347" s="2">
        <v>77473</v>
      </c>
      <c r="Z1347" s="25">
        <v>2E-3</v>
      </c>
      <c r="AA1347" s="12">
        <v>1173.33</v>
      </c>
      <c r="AB1347" s="2">
        <v>86113</v>
      </c>
      <c r="AC1347" s="25">
        <v>2E-3</v>
      </c>
      <c r="AD1347" s="12">
        <v>1306.06</v>
      </c>
    </row>
    <row r="1348" spans="1:31" x14ac:dyDescent="0.3">
      <c r="A1348" t="s">
        <v>1973</v>
      </c>
      <c r="B1348" t="s">
        <v>2472</v>
      </c>
      <c r="C1348" t="s">
        <v>2472</v>
      </c>
      <c r="E1348" s="2">
        <v>879</v>
      </c>
      <c r="F1348" s="25">
        <v>2.8202906920781597E-2</v>
      </c>
      <c r="G1348" s="12"/>
      <c r="H1348" s="2">
        <v>768</v>
      </c>
      <c r="I1348" s="25">
        <v>2.5831623557902524E-2</v>
      </c>
      <c r="J1348" s="12"/>
      <c r="K1348" t="s">
        <v>2472</v>
      </c>
      <c r="L1348" t="s">
        <v>165</v>
      </c>
      <c r="M1348" t="s">
        <v>165</v>
      </c>
      <c r="N1348" t="s">
        <v>165</v>
      </c>
      <c r="O1348" s="2">
        <v>3544</v>
      </c>
      <c r="P1348" s="25">
        <v>2.7157920549288866E-2</v>
      </c>
      <c r="Q1348" s="12">
        <v>53.3333333333333</v>
      </c>
      <c r="R1348" s="2">
        <v>4116</v>
      </c>
      <c r="S1348" s="25">
        <v>3.0633433311253844E-2</v>
      </c>
      <c r="T1348" s="12">
        <v>108.484848</v>
      </c>
      <c r="V1348" t="s">
        <v>165</v>
      </c>
      <c r="W1348" t="s">
        <v>165</v>
      </c>
      <c r="X1348" t="s">
        <v>165</v>
      </c>
      <c r="Y1348" s="2">
        <v>1349751</v>
      </c>
      <c r="Z1348" s="25">
        <v>3.5999999999999997E-2</v>
      </c>
      <c r="AA1348" s="12">
        <v>1213.94</v>
      </c>
      <c r="AB1348" s="2">
        <v>1649360</v>
      </c>
      <c r="AC1348" s="25">
        <v>4.2000000000000003E-2</v>
      </c>
      <c r="AD1348" s="12">
        <v>1507.27</v>
      </c>
    </row>
    <row r="1349" spans="1:31" x14ac:dyDescent="0.3">
      <c r="A1349" t="s">
        <v>1978</v>
      </c>
      <c r="B1349" t="s">
        <v>2472</v>
      </c>
      <c r="C1349" t="s">
        <v>2472</v>
      </c>
      <c r="E1349" s="2">
        <v>837</v>
      </c>
      <c r="F1349" s="25">
        <v>2.6855327750505344E-2</v>
      </c>
      <c r="G1349" s="12"/>
      <c r="H1349" s="2">
        <v>684</v>
      </c>
      <c r="I1349" s="25">
        <v>2.3006289731256936E-2</v>
      </c>
      <c r="J1349" s="12"/>
      <c r="K1349" t="s">
        <v>2472</v>
      </c>
      <c r="L1349" t="s">
        <v>165</v>
      </c>
      <c r="M1349" t="s">
        <v>165</v>
      </c>
      <c r="N1349" t="s">
        <v>165</v>
      </c>
      <c r="O1349" s="2">
        <v>3154</v>
      </c>
      <c r="P1349" s="25">
        <v>2.4169323197645906E-2</v>
      </c>
      <c r="Q1349" s="12">
        <v>42.424242424242401</v>
      </c>
      <c r="R1349" s="2">
        <v>3612</v>
      </c>
      <c r="S1349" s="25">
        <v>2.6882400660896227E-2</v>
      </c>
      <c r="T1349" s="12">
        <v>44.242424</v>
      </c>
      <c r="V1349" t="s">
        <v>165</v>
      </c>
      <c r="W1349" t="s">
        <v>165</v>
      </c>
      <c r="X1349" t="s">
        <v>165</v>
      </c>
      <c r="Y1349" s="2">
        <v>1197626</v>
      </c>
      <c r="Z1349" s="25">
        <v>3.2000000000000001E-2</v>
      </c>
      <c r="AA1349" s="12">
        <v>640.61</v>
      </c>
      <c r="AB1349" s="2">
        <v>1341470</v>
      </c>
      <c r="AC1349" s="25">
        <v>3.5000000000000003E-2</v>
      </c>
      <c r="AD1349" s="12">
        <v>718.79</v>
      </c>
    </row>
    <row r="1350" spans="1:31" x14ac:dyDescent="0.3">
      <c r="A1350" t="s">
        <v>1972</v>
      </c>
      <c r="B1350" t="s">
        <v>2472</v>
      </c>
      <c r="C1350" t="s">
        <v>2472</v>
      </c>
      <c r="E1350" s="2">
        <v>147</v>
      </c>
      <c r="F1350" s="25">
        <v>4.7165270959668906E-3</v>
      </c>
      <c r="G1350" s="12"/>
      <c r="H1350" s="2">
        <v>121</v>
      </c>
      <c r="I1350" s="25">
        <v>4.069826107429955E-3</v>
      </c>
      <c r="J1350" s="12"/>
      <c r="K1350" t="s">
        <v>2472</v>
      </c>
      <c r="L1350" t="s">
        <v>165</v>
      </c>
      <c r="M1350" t="s">
        <v>165</v>
      </c>
      <c r="N1350" t="s">
        <v>165</v>
      </c>
      <c r="O1350" s="2">
        <v>514</v>
      </c>
      <c r="P1350" s="25">
        <v>3.9388180480627762E-3</v>
      </c>
      <c r="Q1350" s="12">
        <v>76.969696969696898</v>
      </c>
      <c r="R1350" s="2">
        <v>759</v>
      </c>
      <c r="S1350" s="25">
        <v>5.6488765508361681E-3</v>
      </c>
      <c r="T1350" s="12">
        <v>100</v>
      </c>
      <c r="V1350" t="s">
        <v>165</v>
      </c>
      <c r="W1350" t="s">
        <v>165</v>
      </c>
      <c r="X1350" t="s">
        <v>165</v>
      </c>
      <c r="Y1350" s="2">
        <v>239489</v>
      </c>
      <c r="Z1350" s="25">
        <v>6.0000000000000001E-3</v>
      </c>
      <c r="AA1350" s="12">
        <v>1729.09</v>
      </c>
      <c r="AB1350" s="2">
        <v>256162</v>
      </c>
      <c r="AC1350" s="25">
        <v>7.0000000000000001E-3</v>
      </c>
      <c r="AD1350" s="12">
        <v>2359.39</v>
      </c>
    </row>
    <row r="1351" spans="1:31" x14ac:dyDescent="0.3">
      <c r="A1351" t="s">
        <v>1973</v>
      </c>
      <c r="B1351" t="s">
        <v>2472</v>
      </c>
      <c r="C1351" t="s">
        <v>2472</v>
      </c>
      <c r="E1351" s="2">
        <v>690</v>
      </c>
      <c r="F1351" s="25">
        <v>2.2138800654538455E-2</v>
      </c>
      <c r="G1351" s="12"/>
      <c r="H1351" s="2">
        <v>563</v>
      </c>
      <c r="I1351" s="25">
        <v>1.893646362382698E-2</v>
      </c>
      <c r="J1351" s="12"/>
      <c r="K1351" t="s">
        <v>2472</v>
      </c>
      <c r="L1351" t="s">
        <v>165</v>
      </c>
      <c r="M1351" t="s">
        <v>165</v>
      </c>
      <c r="N1351" t="s">
        <v>165</v>
      </c>
      <c r="O1351" s="2">
        <v>2640</v>
      </c>
      <c r="P1351" s="25">
        <v>2.023050514958313E-2</v>
      </c>
      <c r="Q1351" s="12">
        <v>89.090909090909093</v>
      </c>
      <c r="R1351" s="2">
        <v>2853</v>
      </c>
      <c r="S1351" s="25">
        <v>2.1233524110060062E-2</v>
      </c>
      <c r="T1351" s="12">
        <v>107.878784</v>
      </c>
      <c r="V1351" t="s">
        <v>165</v>
      </c>
      <c r="W1351" t="s">
        <v>165</v>
      </c>
      <c r="X1351" t="s">
        <v>165</v>
      </c>
      <c r="Y1351" s="2">
        <v>958137</v>
      </c>
      <c r="Z1351" s="25">
        <v>2.5000000000000001E-2</v>
      </c>
      <c r="AA1351" s="12">
        <v>1813.94</v>
      </c>
      <c r="AB1351" s="2">
        <v>1085308</v>
      </c>
      <c r="AC1351" s="25">
        <v>2.8000000000000001E-2</v>
      </c>
      <c r="AD1351" s="12">
        <v>2456.9699999999998</v>
      </c>
    </row>
    <row r="1352" spans="1:31" x14ac:dyDescent="0.3">
      <c r="A1352" s="16"/>
      <c r="B1352" s="16"/>
      <c r="C1352" s="16"/>
      <c r="D1352" s="16"/>
      <c r="E1352" s="16"/>
      <c r="F1352" s="16"/>
      <c r="G1352" s="16"/>
      <c r="H1352" s="16"/>
      <c r="I1352" s="16"/>
      <c r="J1352" s="16"/>
      <c r="K1352" s="16"/>
      <c r="L1352" s="16"/>
      <c r="M1352" s="16"/>
      <c r="N1352" s="16"/>
      <c r="O1352" s="16"/>
      <c r="P1352" s="16"/>
      <c r="Q1352" s="16"/>
      <c r="R1352" s="16"/>
      <c r="S1352" s="16"/>
      <c r="T1352" s="16"/>
      <c r="U1352" s="16"/>
      <c r="V1352" s="16"/>
      <c r="W1352" s="16"/>
      <c r="X1352" s="16"/>
      <c r="Y1352" s="16"/>
      <c r="Z1352" s="16"/>
      <c r="AA1352" s="16"/>
      <c r="AB1352" s="16"/>
      <c r="AC1352" s="16"/>
      <c r="AD1352" s="16"/>
      <c r="AE1352" s="16"/>
    </row>
    <row r="1353" spans="1:31" x14ac:dyDescent="0.3">
      <c r="A1353" s="103" t="s">
        <v>1980</v>
      </c>
      <c r="B1353" s="103"/>
      <c r="C1353" s="103"/>
      <c r="D1353" s="103"/>
      <c r="E1353" s="103"/>
      <c r="F1353" s="103"/>
      <c r="G1353" s="103"/>
      <c r="H1353" s="103"/>
      <c r="I1353" s="103"/>
      <c r="J1353" s="103"/>
      <c r="K1353" s="103"/>
      <c r="L1353" s="103"/>
      <c r="M1353" s="103"/>
      <c r="N1353" s="103"/>
      <c r="O1353" s="103"/>
      <c r="P1353" s="103"/>
      <c r="Q1353" s="103"/>
      <c r="R1353" s="103"/>
      <c r="S1353" s="103"/>
      <c r="T1353" s="103"/>
      <c r="U1353" s="103"/>
      <c r="V1353" s="103"/>
      <c r="W1353" s="103"/>
      <c r="X1353" s="103"/>
      <c r="Y1353" s="103"/>
      <c r="Z1353" s="103"/>
      <c r="AA1353" s="103"/>
      <c r="AB1353" s="103"/>
      <c r="AC1353" s="103"/>
      <c r="AD1353" s="103"/>
      <c r="AE1353" s="103"/>
    </row>
    <row r="1354" spans="1:31" x14ac:dyDescent="0.3">
      <c r="E1354" s="188"/>
      <c r="F1354" s="188"/>
      <c r="G1354" s="188"/>
      <c r="H1354" s="188"/>
      <c r="I1354" s="188"/>
      <c r="J1354" s="188"/>
      <c r="L1354" t="s">
        <v>165</v>
      </c>
      <c r="M1354" t="s">
        <v>165</v>
      </c>
      <c r="N1354" t="s">
        <v>165</v>
      </c>
      <c r="O1354" s="188" t="s">
        <v>1649</v>
      </c>
      <c r="P1354" s="188"/>
      <c r="Q1354" s="188" t="s">
        <v>1650</v>
      </c>
      <c r="R1354" s="188" t="s">
        <v>1649</v>
      </c>
      <c r="S1354" s="188"/>
      <c r="T1354" s="188" t="s">
        <v>1650</v>
      </c>
      <c r="U1354" t="s">
        <v>165</v>
      </c>
      <c r="V1354" t="s">
        <v>165</v>
      </c>
      <c r="W1354" t="s">
        <v>165</v>
      </c>
      <c r="X1354" t="s">
        <v>165</v>
      </c>
      <c r="Y1354" s="188" t="s">
        <v>1649</v>
      </c>
      <c r="Z1354" s="188"/>
      <c r="AA1354" s="188" t="s">
        <v>1650</v>
      </c>
      <c r="AB1354" s="188" t="s">
        <v>1649</v>
      </c>
      <c r="AC1354" s="188"/>
      <c r="AD1354" s="188" t="s">
        <v>1650</v>
      </c>
      <c r="AE1354" t="s">
        <v>165</v>
      </c>
    </row>
    <row r="1355" spans="1:31" x14ac:dyDescent="0.3">
      <c r="A1355" t="s">
        <v>167</v>
      </c>
      <c r="B1355" t="s">
        <v>2472</v>
      </c>
      <c r="C1355" t="s">
        <v>2472</v>
      </c>
      <c r="E1355" s="2">
        <v>31167</v>
      </c>
      <c r="F1355" s="25" t="s">
        <v>2472</v>
      </c>
      <c r="G1355" s="12"/>
      <c r="H1355" s="2">
        <v>29731</v>
      </c>
      <c r="I1355" s="25" t="s">
        <v>2472</v>
      </c>
      <c r="J1355" s="12"/>
      <c r="K1355" t="s">
        <v>2472</v>
      </c>
      <c r="L1355" t="s">
        <v>165</v>
      </c>
      <c r="M1355" t="s">
        <v>165</v>
      </c>
      <c r="N1355" t="s">
        <v>165</v>
      </c>
      <c r="O1355" s="2">
        <v>130496</v>
      </c>
      <c r="P1355" s="25" t="s">
        <v>165</v>
      </c>
      <c r="Q1355" s="12">
        <v>618.18181818181802</v>
      </c>
      <c r="R1355" s="2">
        <v>134363</v>
      </c>
      <c r="S1355" s="25" t="s">
        <v>165</v>
      </c>
      <c r="T1355" s="12">
        <v>535.75756799999999</v>
      </c>
      <c r="V1355" t="s">
        <v>165</v>
      </c>
      <c r="W1355" t="s">
        <v>165</v>
      </c>
      <c r="X1355" t="s">
        <v>165</v>
      </c>
      <c r="Y1355" s="2">
        <v>37912312</v>
      </c>
      <c r="Z1355" s="25" t="s">
        <v>165</v>
      </c>
      <c r="AA1355" s="12">
        <v>1469.09</v>
      </c>
      <c r="AB1355" s="2">
        <v>38838726</v>
      </c>
      <c r="AC1355" s="25" t="s">
        <v>165</v>
      </c>
      <c r="AD1355" s="12">
        <v>1783.64</v>
      </c>
    </row>
    <row r="1356" spans="1:31" x14ac:dyDescent="0.3">
      <c r="A1356" t="s">
        <v>1971</v>
      </c>
      <c r="B1356" t="s">
        <v>2472</v>
      </c>
      <c r="C1356" t="s">
        <v>2472</v>
      </c>
      <c r="E1356" s="2">
        <v>15429</v>
      </c>
      <c r="F1356" s="25">
        <v>0.49504283376648378</v>
      </c>
      <c r="G1356" s="12"/>
      <c r="H1356" s="2">
        <v>14877</v>
      </c>
      <c r="I1356" s="25">
        <v>0.50038680165483862</v>
      </c>
      <c r="J1356" s="12"/>
      <c r="K1356" t="s">
        <v>2472</v>
      </c>
      <c r="L1356" t="s">
        <v>165</v>
      </c>
      <c r="M1356" t="s">
        <v>165</v>
      </c>
      <c r="N1356" t="s">
        <v>165</v>
      </c>
      <c r="O1356" s="2">
        <v>64262</v>
      </c>
      <c r="P1356" s="25">
        <v>0.49244421284943601</v>
      </c>
      <c r="Q1356" s="12">
        <v>581.21212121212102</v>
      </c>
      <c r="R1356" s="2">
        <v>67279</v>
      </c>
      <c r="S1356" s="25">
        <v>0.5007256461972418</v>
      </c>
      <c r="T1356" s="12">
        <v>515.15150000000006</v>
      </c>
      <c r="V1356" t="s">
        <v>165</v>
      </c>
      <c r="W1356" t="s">
        <v>165</v>
      </c>
      <c r="X1356" t="s">
        <v>165</v>
      </c>
      <c r="Y1356" s="2">
        <v>18688732</v>
      </c>
      <c r="Z1356" s="25">
        <v>0.49299999999999999</v>
      </c>
      <c r="AA1356" s="12">
        <v>1826.06</v>
      </c>
      <c r="AB1356" s="2">
        <v>19165001</v>
      </c>
      <c r="AC1356" s="25">
        <v>0.49299999999999999</v>
      </c>
      <c r="AD1356" s="12">
        <v>2240.61</v>
      </c>
    </row>
    <row r="1357" spans="1:31" x14ac:dyDescent="0.3">
      <c r="A1357" t="s">
        <v>175</v>
      </c>
      <c r="B1357" t="s">
        <v>2472</v>
      </c>
      <c r="C1357" t="s">
        <v>2472</v>
      </c>
      <c r="E1357" s="2">
        <v>1304</v>
      </c>
      <c r="F1357" s="25">
        <v>4.1839124715243689E-2</v>
      </c>
      <c r="G1357" s="12"/>
      <c r="H1357" s="2">
        <v>1447</v>
      </c>
      <c r="I1357" s="25">
        <v>4.866973865662106E-2</v>
      </c>
      <c r="J1357" s="12"/>
      <c r="K1357" t="s">
        <v>2472</v>
      </c>
      <c r="L1357" t="s">
        <v>165</v>
      </c>
      <c r="M1357" t="s">
        <v>165</v>
      </c>
      <c r="N1357" t="s">
        <v>165</v>
      </c>
      <c r="O1357" s="2">
        <v>6044</v>
      </c>
      <c r="P1357" s="25">
        <v>4.6315595880333495E-2</v>
      </c>
      <c r="Q1357" s="12">
        <v>95.757575757575694</v>
      </c>
      <c r="R1357" s="2">
        <v>5921</v>
      </c>
      <c r="S1357" s="25">
        <v>4.4067191116602039E-2</v>
      </c>
      <c r="T1357" s="12">
        <v>19.393940000000001</v>
      </c>
      <c r="V1357" t="s">
        <v>165</v>
      </c>
      <c r="W1357" t="s">
        <v>165</v>
      </c>
      <c r="X1357" t="s">
        <v>165</v>
      </c>
      <c r="Y1357" s="2">
        <v>1283660</v>
      </c>
      <c r="Z1357" s="25">
        <v>3.4000000000000002E-2</v>
      </c>
      <c r="AA1357" s="12">
        <v>353.94</v>
      </c>
      <c r="AB1357" s="2">
        <v>1232938</v>
      </c>
      <c r="AC1357" s="25">
        <v>3.2000000000000001E-2</v>
      </c>
      <c r="AD1357" s="12">
        <v>372.73</v>
      </c>
    </row>
    <row r="1358" spans="1:31" x14ac:dyDescent="0.3">
      <c r="A1358" t="s">
        <v>1981</v>
      </c>
      <c r="B1358" t="s">
        <v>2472</v>
      </c>
      <c r="C1358" t="s">
        <v>2472</v>
      </c>
      <c r="E1358" s="2">
        <v>0</v>
      </c>
      <c r="F1358" s="25" t="s">
        <v>2472</v>
      </c>
      <c r="G1358" s="12"/>
      <c r="H1358" s="2">
        <v>1</v>
      </c>
      <c r="I1358" s="25">
        <v>3.3634926507685578E-5</v>
      </c>
      <c r="J1358" s="12"/>
      <c r="K1358" t="s">
        <v>2472</v>
      </c>
      <c r="L1358" t="s">
        <v>165</v>
      </c>
      <c r="M1358" t="s">
        <v>165</v>
      </c>
      <c r="N1358" t="s">
        <v>165</v>
      </c>
      <c r="O1358" s="2">
        <v>0</v>
      </c>
      <c r="P1358" s="25">
        <v>0</v>
      </c>
      <c r="Q1358" s="12">
        <v>16.969696969696901</v>
      </c>
      <c r="R1358" s="2">
        <v>5</v>
      </c>
      <c r="S1358" s="25">
        <v>3.7212625499579495E-5</v>
      </c>
      <c r="T1358" s="12">
        <v>4.2424239999999998</v>
      </c>
      <c r="V1358" t="s">
        <v>165</v>
      </c>
      <c r="W1358" t="s">
        <v>165</v>
      </c>
      <c r="X1358" t="s">
        <v>165</v>
      </c>
      <c r="Y1358" s="2">
        <v>5831</v>
      </c>
      <c r="Z1358" s="25">
        <v>0</v>
      </c>
      <c r="AA1358" s="12">
        <v>380</v>
      </c>
      <c r="AB1358" s="2">
        <v>4921</v>
      </c>
      <c r="AC1358" s="25">
        <v>0</v>
      </c>
      <c r="AD1358" s="12">
        <v>456.97</v>
      </c>
    </row>
    <row r="1359" spans="1:31" x14ac:dyDescent="0.3">
      <c r="A1359" t="s">
        <v>1982</v>
      </c>
      <c r="B1359" t="s">
        <v>2472</v>
      </c>
      <c r="C1359" t="s">
        <v>2472</v>
      </c>
      <c r="E1359" s="2">
        <v>1304</v>
      </c>
      <c r="F1359" s="25">
        <v>4.1839124715243689E-2</v>
      </c>
      <c r="G1359" s="12"/>
      <c r="H1359" s="2">
        <v>1446</v>
      </c>
      <c r="I1359" s="25">
        <v>4.8636103730113352E-2</v>
      </c>
      <c r="J1359" s="12"/>
      <c r="K1359" t="s">
        <v>2472</v>
      </c>
      <c r="L1359" t="s">
        <v>165</v>
      </c>
      <c r="M1359" t="s">
        <v>165</v>
      </c>
      <c r="N1359" t="s">
        <v>165</v>
      </c>
      <c r="O1359" s="2">
        <v>6044</v>
      </c>
      <c r="P1359" s="25">
        <v>4.6315595880333495E-2</v>
      </c>
      <c r="Q1359" s="12">
        <v>95.757575757575694</v>
      </c>
      <c r="R1359" s="2">
        <v>5916</v>
      </c>
      <c r="S1359" s="25">
        <v>4.4029978491102462E-2</v>
      </c>
      <c r="T1359" s="12">
        <v>19.393940000000001</v>
      </c>
      <c r="V1359" t="s">
        <v>165</v>
      </c>
      <c r="W1359" t="s">
        <v>165</v>
      </c>
      <c r="X1359" t="s">
        <v>165</v>
      </c>
      <c r="Y1359" s="2">
        <v>1277829</v>
      </c>
      <c r="Z1359" s="25">
        <v>3.4000000000000002E-2</v>
      </c>
      <c r="AA1359" s="12">
        <v>453.94</v>
      </c>
      <c r="AB1359" s="2">
        <v>1228017</v>
      </c>
      <c r="AC1359" s="25">
        <v>3.2000000000000001E-2</v>
      </c>
      <c r="AD1359" s="12">
        <v>609.70000000000005</v>
      </c>
    </row>
    <row r="1360" spans="1:31" x14ac:dyDescent="0.3">
      <c r="A1360" t="s">
        <v>1974</v>
      </c>
      <c r="B1360" t="s">
        <v>2472</v>
      </c>
      <c r="C1360" t="s">
        <v>2472</v>
      </c>
      <c r="E1360" s="2">
        <v>3576</v>
      </c>
      <c r="F1360" s="25">
        <v>0.11473674078352103</v>
      </c>
      <c r="G1360" s="12"/>
      <c r="H1360" s="2">
        <v>3556</v>
      </c>
      <c r="I1360" s="25">
        <v>0.11960579866132992</v>
      </c>
      <c r="J1360" s="12"/>
      <c r="K1360" t="s">
        <v>2472</v>
      </c>
      <c r="L1360" t="s">
        <v>165</v>
      </c>
      <c r="M1360" t="s">
        <v>165</v>
      </c>
      <c r="N1360" t="s">
        <v>165</v>
      </c>
      <c r="O1360" s="2">
        <v>14928</v>
      </c>
      <c r="P1360" s="25">
        <v>0.11439431093673369</v>
      </c>
      <c r="Q1360" s="12">
        <v>14.545454545454501</v>
      </c>
      <c r="R1360" s="2">
        <v>14923</v>
      </c>
      <c r="S1360" s="25">
        <v>0.11106480206604497</v>
      </c>
      <c r="T1360" s="12">
        <v>60</v>
      </c>
      <c r="V1360" t="s">
        <v>165</v>
      </c>
      <c r="W1360" t="s">
        <v>165</v>
      </c>
      <c r="X1360" t="s">
        <v>165</v>
      </c>
      <c r="Y1360" s="2">
        <v>3391724</v>
      </c>
      <c r="Z1360" s="25">
        <v>8.8999999999999996E-2</v>
      </c>
      <c r="AA1360" s="12">
        <v>489.7</v>
      </c>
      <c r="AB1360" s="2">
        <v>3334728</v>
      </c>
      <c r="AC1360" s="25">
        <v>8.5999999999999993E-2</v>
      </c>
      <c r="AD1360" s="12">
        <v>715.76</v>
      </c>
    </row>
    <row r="1361" spans="1:30" x14ac:dyDescent="0.3">
      <c r="A1361" t="s">
        <v>1981</v>
      </c>
      <c r="B1361" t="s">
        <v>2472</v>
      </c>
      <c r="C1361" t="s">
        <v>2472</v>
      </c>
      <c r="E1361" s="2">
        <v>33</v>
      </c>
      <c r="F1361" s="25">
        <v>1.0588122052170559E-3</v>
      </c>
      <c r="G1361" s="12"/>
      <c r="H1361" s="2">
        <v>14</v>
      </c>
      <c r="I1361" s="25">
        <v>4.7088897110759813E-4</v>
      </c>
      <c r="J1361" s="12"/>
      <c r="K1361" t="s">
        <v>2472</v>
      </c>
      <c r="L1361" t="s">
        <v>165</v>
      </c>
      <c r="M1361" t="s">
        <v>165</v>
      </c>
      <c r="N1361" t="s">
        <v>165</v>
      </c>
      <c r="O1361" s="2">
        <v>143</v>
      </c>
      <c r="P1361" s="25">
        <v>1.0958190289357527E-3</v>
      </c>
      <c r="Q1361" s="12">
        <v>55.151515151515099</v>
      </c>
      <c r="R1361" s="2">
        <v>263</v>
      </c>
      <c r="S1361" s="25">
        <v>1.9573841012778814E-3</v>
      </c>
      <c r="T1361" s="12">
        <v>84.848489999999998</v>
      </c>
      <c r="V1361" t="s">
        <v>165</v>
      </c>
      <c r="W1361" t="s">
        <v>165</v>
      </c>
      <c r="X1361" t="s">
        <v>165</v>
      </c>
      <c r="Y1361" s="2">
        <v>26272</v>
      </c>
      <c r="Z1361" s="25">
        <v>1E-3</v>
      </c>
      <c r="AA1361" s="12">
        <v>687.27</v>
      </c>
      <c r="AB1361" s="2">
        <v>26568</v>
      </c>
      <c r="AC1361" s="25">
        <v>1E-3</v>
      </c>
      <c r="AD1361" s="12">
        <v>805.45</v>
      </c>
    </row>
    <row r="1362" spans="1:30" x14ac:dyDescent="0.3">
      <c r="A1362" t="s">
        <v>1982</v>
      </c>
      <c r="B1362" t="s">
        <v>2472</v>
      </c>
      <c r="C1362" t="s">
        <v>2472</v>
      </c>
      <c r="E1362" s="2">
        <v>3543</v>
      </c>
      <c r="F1362" s="25">
        <v>0.11367792857830397</v>
      </c>
      <c r="G1362" s="12"/>
      <c r="H1362" s="2">
        <v>3542</v>
      </c>
      <c r="I1362" s="25">
        <v>0.11913490969022232</v>
      </c>
      <c r="J1362" s="12"/>
      <c r="K1362" t="s">
        <v>2472</v>
      </c>
      <c r="L1362" t="s">
        <v>165</v>
      </c>
      <c r="M1362" t="s">
        <v>165</v>
      </c>
      <c r="N1362" t="s">
        <v>165</v>
      </c>
      <c r="O1362" s="2">
        <v>14785</v>
      </c>
      <c r="P1362" s="25">
        <v>0.11329849190779794</v>
      </c>
      <c r="Q1362" s="12">
        <v>58.787878787878803</v>
      </c>
      <c r="R1362" s="2">
        <v>14660</v>
      </c>
      <c r="S1362" s="25">
        <v>0.10910741796476708</v>
      </c>
      <c r="T1362" s="12">
        <v>112.121216</v>
      </c>
      <c r="V1362" t="s">
        <v>165</v>
      </c>
      <c r="W1362" t="s">
        <v>165</v>
      </c>
      <c r="X1362" t="s">
        <v>165</v>
      </c>
      <c r="Y1362" s="2">
        <v>3365452</v>
      </c>
      <c r="Z1362" s="25">
        <v>8.8999999999999996E-2</v>
      </c>
      <c r="AA1362" s="12">
        <v>890.3</v>
      </c>
      <c r="AB1362" s="2">
        <v>3308160</v>
      </c>
      <c r="AC1362" s="25">
        <v>8.5000000000000006E-2</v>
      </c>
      <c r="AD1362" s="12">
        <v>1076.3599999999999</v>
      </c>
    </row>
    <row r="1363" spans="1:30" x14ac:dyDescent="0.3">
      <c r="A1363" t="s">
        <v>1975</v>
      </c>
      <c r="B1363" t="s">
        <v>2472</v>
      </c>
      <c r="C1363" t="s">
        <v>2472</v>
      </c>
      <c r="E1363" s="2">
        <v>4153</v>
      </c>
      <c r="F1363" s="25">
        <v>0.13324991176564963</v>
      </c>
      <c r="G1363" s="12"/>
      <c r="H1363" s="2">
        <v>3644</v>
      </c>
      <c r="I1363" s="25">
        <v>0.12256567219400626</v>
      </c>
      <c r="J1363" s="12"/>
      <c r="K1363" t="s">
        <v>2472</v>
      </c>
      <c r="L1363" t="s">
        <v>165</v>
      </c>
      <c r="M1363" t="s">
        <v>165</v>
      </c>
      <c r="N1363" t="s">
        <v>165</v>
      </c>
      <c r="O1363" s="2">
        <v>17139</v>
      </c>
      <c r="P1363" s="25">
        <v>0.13133735899950957</v>
      </c>
      <c r="Q1363" s="12">
        <v>363.030303030303</v>
      </c>
      <c r="R1363" s="2">
        <v>17147</v>
      </c>
      <c r="S1363" s="25">
        <v>0.12761697788825793</v>
      </c>
      <c r="T1363" s="12">
        <v>326.66665599999999</v>
      </c>
      <c r="V1363" t="s">
        <v>165</v>
      </c>
      <c r="W1363" t="s">
        <v>165</v>
      </c>
      <c r="X1363" t="s">
        <v>165</v>
      </c>
      <c r="Y1363" s="2">
        <v>4741790</v>
      </c>
      <c r="Z1363" s="25">
        <v>0.125</v>
      </c>
      <c r="AA1363" s="12">
        <v>1612.12</v>
      </c>
      <c r="AB1363" s="2">
        <v>4816407</v>
      </c>
      <c r="AC1363" s="25">
        <v>0.124</v>
      </c>
      <c r="AD1363" s="12">
        <v>1673.33</v>
      </c>
    </row>
    <row r="1364" spans="1:30" x14ac:dyDescent="0.3">
      <c r="A1364" t="s">
        <v>1981</v>
      </c>
      <c r="B1364" t="s">
        <v>2472</v>
      </c>
      <c r="C1364" t="s">
        <v>2472</v>
      </c>
      <c r="E1364" s="2">
        <v>53</v>
      </c>
      <c r="F1364" s="25">
        <v>1.7005165720152726E-3</v>
      </c>
      <c r="G1364" s="12"/>
      <c r="H1364" s="2">
        <v>23</v>
      </c>
      <c r="I1364" s="25">
        <v>7.7360330967676837E-4</v>
      </c>
      <c r="J1364" s="12"/>
      <c r="K1364" t="s">
        <v>2472</v>
      </c>
      <c r="L1364" t="s">
        <v>165</v>
      </c>
      <c r="M1364" t="s">
        <v>165</v>
      </c>
      <c r="N1364" t="s">
        <v>165</v>
      </c>
      <c r="O1364" s="2">
        <v>266</v>
      </c>
      <c r="P1364" s="25">
        <v>2.0383766552231485E-3</v>
      </c>
      <c r="Q1364" s="12">
        <v>86.6666666666666</v>
      </c>
      <c r="R1364" s="2">
        <v>154</v>
      </c>
      <c r="S1364" s="25">
        <v>1.1461488653870485E-3</v>
      </c>
      <c r="T1364" s="12">
        <v>63.636364</v>
      </c>
      <c r="V1364" t="s">
        <v>165</v>
      </c>
      <c r="W1364" t="s">
        <v>165</v>
      </c>
      <c r="X1364" t="s">
        <v>165</v>
      </c>
      <c r="Y1364" s="2">
        <v>42446</v>
      </c>
      <c r="Z1364" s="25">
        <v>1E-3</v>
      </c>
      <c r="AA1364" s="12">
        <v>1012.73</v>
      </c>
      <c r="AB1364" s="2">
        <v>47059</v>
      </c>
      <c r="AC1364" s="25">
        <v>1E-3</v>
      </c>
      <c r="AD1364" s="12">
        <v>1178.18</v>
      </c>
    </row>
    <row r="1365" spans="1:30" x14ac:dyDescent="0.3">
      <c r="A1365" t="s">
        <v>1982</v>
      </c>
      <c r="B1365" t="s">
        <v>2472</v>
      </c>
      <c r="C1365" t="s">
        <v>2472</v>
      </c>
      <c r="E1365" s="2">
        <v>4100</v>
      </c>
      <c r="F1365" s="25">
        <v>0.13154939519363429</v>
      </c>
      <c r="G1365" s="12"/>
      <c r="H1365" s="2">
        <v>3621</v>
      </c>
      <c r="I1365" s="25">
        <v>0.12179206888432943</v>
      </c>
      <c r="J1365" s="12"/>
      <c r="K1365" t="s">
        <v>2472</v>
      </c>
      <c r="L1365" t="s">
        <v>165</v>
      </c>
      <c r="M1365" t="s">
        <v>165</v>
      </c>
      <c r="N1365" t="s">
        <v>165</v>
      </c>
      <c r="O1365" s="2">
        <v>16873</v>
      </c>
      <c r="P1365" s="25">
        <v>0.12929898234428641</v>
      </c>
      <c r="Q1365" s="12">
        <v>369.09090909090901</v>
      </c>
      <c r="R1365" s="2">
        <v>16993</v>
      </c>
      <c r="S1365" s="25">
        <v>0.12647082902287088</v>
      </c>
      <c r="T1365" s="12">
        <v>337.57574499999998</v>
      </c>
      <c r="V1365" t="s">
        <v>165</v>
      </c>
      <c r="W1365" t="s">
        <v>165</v>
      </c>
      <c r="X1365" t="s">
        <v>165</v>
      </c>
      <c r="Y1365" s="2">
        <v>4699344</v>
      </c>
      <c r="Z1365" s="25">
        <v>0.124</v>
      </c>
      <c r="AA1365" s="12">
        <v>1900.61</v>
      </c>
      <c r="AB1365" s="2">
        <v>4769348</v>
      </c>
      <c r="AC1365" s="25">
        <v>0.123</v>
      </c>
      <c r="AD1365" s="12">
        <v>2318.79</v>
      </c>
    </row>
    <row r="1366" spans="1:30" x14ac:dyDescent="0.3">
      <c r="A1366" t="s">
        <v>1976</v>
      </c>
      <c r="B1366" t="s">
        <v>2472</v>
      </c>
      <c r="C1366" t="s">
        <v>2472</v>
      </c>
      <c r="E1366" s="2">
        <v>4836</v>
      </c>
      <c r="F1366" s="25">
        <v>0.15516411589180865</v>
      </c>
      <c r="G1366" s="12"/>
      <c r="H1366" s="2">
        <v>4719</v>
      </c>
      <c r="I1366" s="25">
        <v>0.15872321818976826</v>
      </c>
      <c r="J1366" s="12"/>
      <c r="K1366" t="s">
        <v>2472</v>
      </c>
      <c r="L1366" t="s">
        <v>165</v>
      </c>
      <c r="M1366" t="s">
        <v>165</v>
      </c>
      <c r="N1366" t="s">
        <v>165</v>
      </c>
      <c r="O1366" s="2">
        <v>20603</v>
      </c>
      <c r="P1366" s="25">
        <v>0.157882233938205</v>
      </c>
      <c r="Q1366" s="12">
        <v>329.69696969696901</v>
      </c>
      <c r="R1366" s="2">
        <v>22363</v>
      </c>
      <c r="S1366" s="25">
        <v>0.16643718880941927</v>
      </c>
      <c r="T1366" s="12">
        <v>352.121216</v>
      </c>
      <c r="V1366" t="s">
        <v>165</v>
      </c>
      <c r="W1366" t="s">
        <v>165</v>
      </c>
      <c r="X1366" t="s">
        <v>165</v>
      </c>
      <c r="Y1366" s="2">
        <v>7195146</v>
      </c>
      <c r="Z1366" s="25">
        <v>0.19</v>
      </c>
      <c r="AA1366" s="12">
        <v>1241.21</v>
      </c>
      <c r="AB1366" s="2">
        <v>7309447</v>
      </c>
      <c r="AC1366" s="25">
        <v>0.188</v>
      </c>
      <c r="AD1366" s="12">
        <v>1505.45</v>
      </c>
    </row>
    <row r="1367" spans="1:30" x14ac:dyDescent="0.3">
      <c r="A1367" t="s">
        <v>1981</v>
      </c>
      <c r="B1367" t="s">
        <v>2472</v>
      </c>
      <c r="C1367" t="s">
        <v>2472</v>
      </c>
      <c r="E1367" s="2">
        <v>79</v>
      </c>
      <c r="F1367" s="25">
        <v>2.5347322488529548E-3</v>
      </c>
      <c r="G1367" s="12"/>
      <c r="H1367" s="2">
        <v>147</v>
      </c>
      <c r="I1367" s="25">
        <v>4.94433419662978E-3</v>
      </c>
      <c r="J1367" s="12"/>
      <c r="K1367" t="s">
        <v>2472</v>
      </c>
      <c r="L1367" t="s">
        <v>165</v>
      </c>
      <c r="M1367" t="s">
        <v>165</v>
      </c>
      <c r="N1367" t="s">
        <v>165</v>
      </c>
      <c r="O1367" s="2">
        <v>510</v>
      </c>
      <c r="P1367" s="25">
        <v>3.9081657675331047E-3</v>
      </c>
      <c r="Q1367" s="12">
        <v>81.212121212121204</v>
      </c>
      <c r="R1367" s="2">
        <v>562</v>
      </c>
      <c r="S1367" s="25">
        <v>4.1826991061527357E-3</v>
      </c>
      <c r="T1367" s="12">
        <v>117.57576</v>
      </c>
      <c r="V1367" t="s">
        <v>165</v>
      </c>
      <c r="W1367" t="s">
        <v>165</v>
      </c>
      <c r="X1367" t="s">
        <v>165</v>
      </c>
      <c r="Y1367" s="2">
        <v>139299</v>
      </c>
      <c r="Z1367" s="25">
        <v>4.0000000000000001E-3</v>
      </c>
      <c r="AA1367" s="12">
        <v>1644.24</v>
      </c>
      <c r="AB1367" s="2">
        <v>131775</v>
      </c>
      <c r="AC1367" s="25">
        <v>3.0000000000000001E-3</v>
      </c>
      <c r="AD1367" s="12">
        <v>1930.91</v>
      </c>
    </row>
    <row r="1368" spans="1:30" x14ac:dyDescent="0.3">
      <c r="A1368" t="s">
        <v>1982</v>
      </c>
      <c r="B1368" t="s">
        <v>2472</v>
      </c>
      <c r="C1368" t="s">
        <v>2472</v>
      </c>
      <c r="E1368" s="2">
        <v>4757</v>
      </c>
      <c r="F1368" s="25">
        <v>0.15262938364295561</v>
      </c>
      <c r="G1368" s="12"/>
      <c r="H1368" s="2">
        <v>4572</v>
      </c>
      <c r="I1368" s="25">
        <v>0.15377888399313841</v>
      </c>
      <c r="J1368" s="12"/>
      <c r="K1368" t="s">
        <v>2472</v>
      </c>
      <c r="L1368" t="s">
        <v>165</v>
      </c>
      <c r="M1368" t="s">
        <v>165</v>
      </c>
      <c r="N1368" t="s">
        <v>165</v>
      </c>
      <c r="O1368" s="2">
        <v>20093</v>
      </c>
      <c r="P1368" s="25">
        <v>0.15397406817067189</v>
      </c>
      <c r="Q1368" s="12">
        <v>332.72727272727201</v>
      </c>
      <c r="R1368" s="2">
        <v>21801</v>
      </c>
      <c r="S1368" s="25">
        <v>0.16225448970326653</v>
      </c>
      <c r="T1368" s="12">
        <v>361.21212800000001</v>
      </c>
      <c r="V1368" t="s">
        <v>165</v>
      </c>
      <c r="W1368" t="s">
        <v>165</v>
      </c>
      <c r="X1368" t="s">
        <v>165</v>
      </c>
      <c r="Y1368" s="2">
        <v>7055847</v>
      </c>
      <c r="Z1368" s="25">
        <v>0.186</v>
      </c>
      <c r="AA1368" s="12">
        <v>2011.52</v>
      </c>
      <c r="AB1368" s="2">
        <v>7177672</v>
      </c>
      <c r="AC1368" s="25">
        <v>0.185</v>
      </c>
      <c r="AD1368" s="12">
        <v>2534.5500000000002</v>
      </c>
    </row>
    <row r="1369" spans="1:30" x14ac:dyDescent="0.3">
      <c r="A1369" t="s">
        <v>1977</v>
      </c>
      <c r="B1369" t="s">
        <v>2472</v>
      </c>
      <c r="C1369" t="s">
        <v>2472</v>
      </c>
      <c r="E1369" s="2">
        <v>921</v>
      </c>
      <c r="F1369" s="25">
        <v>2.9550486091057836E-2</v>
      </c>
      <c r="G1369" s="12"/>
      <c r="H1369" s="2">
        <v>937</v>
      </c>
      <c r="I1369" s="25">
        <v>3.1515926137701392E-2</v>
      </c>
      <c r="J1369" s="12"/>
      <c r="K1369" t="s">
        <v>2472</v>
      </c>
      <c r="L1369" t="s">
        <v>165</v>
      </c>
      <c r="M1369" t="s">
        <v>165</v>
      </c>
      <c r="N1369" t="s">
        <v>165</v>
      </c>
      <c r="O1369" s="2">
        <v>3343</v>
      </c>
      <c r="P1369" s="25">
        <v>2.5617643452672877E-2</v>
      </c>
      <c r="Q1369" s="12">
        <v>53.939393939393902</v>
      </c>
      <c r="R1369" s="2">
        <v>4220</v>
      </c>
      <c r="S1369" s="25">
        <v>3.1407455921645094E-2</v>
      </c>
      <c r="T1369" s="12">
        <v>62.4242439</v>
      </c>
      <c r="V1369" t="s">
        <v>165</v>
      </c>
      <c r="W1369" t="s">
        <v>165</v>
      </c>
      <c r="X1369" t="s">
        <v>165</v>
      </c>
      <c r="Y1369" s="2">
        <v>1235980</v>
      </c>
      <c r="Z1369" s="25">
        <v>3.3000000000000002E-2</v>
      </c>
      <c r="AA1369" s="12">
        <v>441.21</v>
      </c>
      <c r="AB1369" s="2">
        <v>1503403</v>
      </c>
      <c r="AC1369" s="25">
        <v>3.9E-2</v>
      </c>
      <c r="AD1369" s="12">
        <v>581.21</v>
      </c>
    </row>
    <row r="1370" spans="1:30" x14ac:dyDescent="0.3">
      <c r="A1370" t="s">
        <v>1981</v>
      </c>
      <c r="B1370" t="s">
        <v>2472</v>
      </c>
      <c r="C1370" t="s">
        <v>2472</v>
      </c>
      <c r="E1370" s="2">
        <v>86</v>
      </c>
      <c r="F1370" s="25">
        <v>2.759328777232329E-3</v>
      </c>
      <c r="G1370" s="12"/>
      <c r="H1370" s="2">
        <v>10</v>
      </c>
      <c r="I1370" s="25">
        <v>3.3634926507685581E-4</v>
      </c>
      <c r="J1370" s="12"/>
      <c r="K1370" t="s">
        <v>2472</v>
      </c>
      <c r="L1370" t="s">
        <v>165</v>
      </c>
      <c r="M1370" t="s">
        <v>165</v>
      </c>
      <c r="N1370" t="s">
        <v>165</v>
      </c>
      <c r="O1370" s="2">
        <v>106</v>
      </c>
      <c r="P1370" s="25">
        <v>8.1228543403629231E-4</v>
      </c>
      <c r="Q1370" s="12">
        <v>33.3333333333333</v>
      </c>
      <c r="R1370" s="2">
        <v>179</v>
      </c>
      <c r="S1370" s="25">
        <v>1.3322119928849459E-3</v>
      </c>
      <c r="T1370" s="12">
        <v>58.181820000000002</v>
      </c>
      <c r="V1370" t="s">
        <v>165</v>
      </c>
      <c r="W1370" t="s">
        <v>165</v>
      </c>
      <c r="X1370" t="s">
        <v>165</v>
      </c>
      <c r="Y1370" s="2">
        <v>48856</v>
      </c>
      <c r="Z1370" s="25">
        <v>1E-3</v>
      </c>
      <c r="AA1370" s="12">
        <v>913.33</v>
      </c>
      <c r="AB1370" s="2">
        <v>59799</v>
      </c>
      <c r="AC1370" s="25">
        <v>2E-3</v>
      </c>
      <c r="AD1370" s="12">
        <v>1095.76</v>
      </c>
    </row>
    <row r="1371" spans="1:30" x14ac:dyDescent="0.3">
      <c r="A1371" t="s">
        <v>1982</v>
      </c>
      <c r="B1371" t="s">
        <v>2472</v>
      </c>
      <c r="C1371" t="s">
        <v>2472</v>
      </c>
      <c r="E1371" s="2">
        <v>835</v>
      </c>
      <c r="F1371" s="25">
        <v>2.6791157313825507E-2</v>
      </c>
      <c r="G1371" s="12"/>
      <c r="H1371" s="2">
        <v>927</v>
      </c>
      <c r="I1371" s="25">
        <v>3.1179576872624532E-2</v>
      </c>
      <c r="J1371" s="12"/>
      <c r="K1371" t="s">
        <v>2472</v>
      </c>
      <c r="L1371" t="s">
        <v>165</v>
      </c>
      <c r="M1371" t="s">
        <v>165</v>
      </c>
      <c r="N1371" t="s">
        <v>165</v>
      </c>
      <c r="O1371" s="2">
        <v>3237</v>
      </c>
      <c r="P1371" s="25">
        <v>2.4805358018636585E-2</v>
      </c>
      <c r="Q1371" s="12">
        <v>56.363636363636303</v>
      </c>
      <c r="R1371" s="2">
        <v>4041</v>
      </c>
      <c r="S1371" s="25">
        <v>3.007524392876015E-2</v>
      </c>
      <c r="T1371" s="12">
        <v>84.848489999999998</v>
      </c>
      <c r="V1371" t="s">
        <v>165</v>
      </c>
      <c r="W1371" t="s">
        <v>165</v>
      </c>
      <c r="X1371" t="s">
        <v>165</v>
      </c>
      <c r="Y1371" s="2">
        <v>1187124</v>
      </c>
      <c r="Z1371" s="25">
        <v>3.1E-2</v>
      </c>
      <c r="AA1371" s="12">
        <v>1056.97</v>
      </c>
      <c r="AB1371" s="2">
        <v>1443604</v>
      </c>
      <c r="AC1371" s="25">
        <v>3.6999999999999998E-2</v>
      </c>
      <c r="AD1371" s="12">
        <v>1324.24</v>
      </c>
    </row>
    <row r="1372" spans="1:30" x14ac:dyDescent="0.3">
      <c r="A1372" t="s">
        <v>1978</v>
      </c>
      <c r="B1372" t="s">
        <v>2472</v>
      </c>
      <c r="C1372" t="s">
        <v>2472</v>
      </c>
      <c r="E1372" s="2">
        <v>639</v>
      </c>
      <c r="F1372" s="25">
        <v>2.0502454519203021E-2</v>
      </c>
      <c r="G1372" s="12"/>
      <c r="H1372" s="2">
        <v>574</v>
      </c>
      <c r="I1372" s="25">
        <v>1.9306447815411524E-2</v>
      </c>
      <c r="J1372" s="12"/>
      <c r="K1372" t="s">
        <v>2472</v>
      </c>
      <c r="L1372" t="s">
        <v>165</v>
      </c>
      <c r="M1372" t="s">
        <v>165</v>
      </c>
      <c r="N1372" t="s">
        <v>165</v>
      </c>
      <c r="O1372" s="2">
        <v>2205</v>
      </c>
      <c r="P1372" s="25">
        <v>1.6897069641981365E-2</v>
      </c>
      <c r="Q1372" s="12">
        <v>33.939393939393902</v>
      </c>
      <c r="R1372" s="2">
        <v>2705</v>
      </c>
      <c r="S1372" s="25">
        <v>2.0132030395272508E-2</v>
      </c>
      <c r="T1372" s="12">
        <v>42.4242439</v>
      </c>
      <c r="V1372" t="s">
        <v>165</v>
      </c>
      <c r="W1372" t="s">
        <v>165</v>
      </c>
      <c r="X1372" t="s">
        <v>165</v>
      </c>
      <c r="Y1372" s="2">
        <v>840432</v>
      </c>
      <c r="Z1372" s="25">
        <v>2.1999999999999999E-2</v>
      </c>
      <c r="AA1372" s="12">
        <v>598.17999999999995</v>
      </c>
      <c r="AB1372" s="2">
        <v>968078</v>
      </c>
      <c r="AC1372" s="25">
        <v>2.5000000000000001E-2</v>
      </c>
      <c r="AD1372" s="12">
        <v>536.36</v>
      </c>
    </row>
    <row r="1373" spans="1:30" x14ac:dyDescent="0.3">
      <c r="A1373" t="s">
        <v>1981</v>
      </c>
      <c r="B1373" t="s">
        <v>2472</v>
      </c>
      <c r="C1373" t="s">
        <v>2472</v>
      </c>
      <c r="E1373" s="2">
        <v>88</v>
      </c>
      <c r="F1373" s="25">
        <v>2.8234992139121494E-3</v>
      </c>
      <c r="G1373" s="12"/>
      <c r="H1373" s="2">
        <v>43</v>
      </c>
      <c r="I1373" s="25">
        <v>1.44630183983048E-3</v>
      </c>
      <c r="J1373" s="12"/>
      <c r="K1373" t="s">
        <v>2472</v>
      </c>
      <c r="L1373" t="s">
        <v>165</v>
      </c>
      <c r="M1373" t="s">
        <v>165</v>
      </c>
      <c r="N1373" t="s">
        <v>165</v>
      </c>
      <c r="O1373" s="2">
        <v>168</v>
      </c>
      <c r="P1373" s="25">
        <v>1.287395782246199E-3</v>
      </c>
      <c r="Q1373" s="12">
        <v>46.060606060605998</v>
      </c>
      <c r="R1373" s="2">
        <v>256</v>
      </c>
      <c r="S1373" s="25">
        <v>1.9052864255784702E-3</v>
      </c>
      <c r="T1373" s="12">
        <v>69.696969999999993</v>
      </c>
      <c r="V1373" t="s">
        <v>165</v>
      </c>
      <c r="W1373" t="s">
        <v>165</v>
      </c>
      <c r="X1373" t="s">
        <v>165</v>
      </c>
      <c r="Y1373" s="2">
        <v>77212</v>
      </c>
      <c r="Z1373" s="25">
        <v>2E-3</v>
      </c>
      <c r="AA1373" s="12">
        <v>1093.94</v>
      </c>
      <c r="AB1373" s="2">
        <v>81660</v>
      </c>
      <c r="AC1373" s="25">
        <v>2E-3</v>
      </c>
      <c r="AD1373" s="12">
        <v>1179.3900000000001</v>
      </c>
    </row>
    <row r="1374" spans="1:30" x14ac:dyDescent="0.3">
      <c r="A1374" t="s">
        <v>1982</v>
      </c>
      <c r="B1374" t="s">
        <v>2472</v>
      </c>
      <c r="C1374" t="s">
        <v>2472</v>
      </c>
      <c r="E1374" s="2">
        <v>551</v>
      </c>
      <c r="F1374" s="25">
        <v>1.7678955305290851E-2</v>
      </c>
      <c r="G1374" s="12"/>
      <c r="H1374" s="2">
        <v>531</v>
      </c>
      <c r="I1374" s="25">
        <v>1.7860145975581044E-2</v>
      </c>
      <c r="J1374" s="12"/>
      <c r="K1374" t="s">
        <v>2472</v>
      </c>
      <c r="L1374" t="s">
        <v>165</v>
      </c>
      <c r="M1374" t="s">
        <v>165</v>
      </c>
      <c r="N1374" t="s">
        <v>165</v>
      </c>
      <c r="O1374" s="2">
        <v>2037</v>
      </c>
      <c r="P1374" s="25">
        <v>1.5609673859735164E-2</v>
      </c>
      <c r="Q1374" s="12">
        <v>53.939393939393902</v>
      </c>
      <c r="R1374" s="2">
        <v>2449</v>
      </c>
      <c r="S1374" s="25">
        <v>1.8226743969694037E-2</v>
      </c>
      <c r="T1374" s="12">
        <v>69.696969999999993</v>
      </c>
      <c r="V1374" t="s">
        <v>165</v>
      </c>
      <c r="W1374" t="s">
        <v>165</v>
      </c>
      <c r="X1374" t="s">
        <v>165</v>
      </c>
      <c r="Y1374" s="2">
        <v>763220</v>
      </c>
      <c r="Z1374" s="25">
        <v>0.02</v>
      </c>
      <c r="AA1374" s="12">
        <v>1213.94</v>
      </c>
      <c r="AB1374" s="2">
        <v>886418</v>
      </c>
      <c r="AC1374" s="25">
        <v>2.3E-2</v>
      </c>
      <c r="AD1374" s="12">
        <v>1312.73</v>
      </c>
    </row>
    <row r="1375" spans="1:30" x14ac:dyDescent="0.3">
      <c r="A1375" t="s">
        <v>1979</v>
      </c>
      <c r="B1375" t="s">
        <v>2472</v>
      </c>
      <c r="C1375" t="s">
        <v>2472</v>
      </c>
      <c r="E1375" s="2">
        <v>15738</v>
      </c>
      <c r="F1375" s="25">
        <v>0.5049571662335165</v>
      </c>
      <c r="G1375" s="12"/>
      <c r="H1375" s="2">
        <v>14854</v>
      </c>
      <c r="I1375" s="25">
        <v>0.4996131983451616</v>
      </c>
      <c r="J1375" s="12"/>
      <c r="K1375" t="s">
        <v>2472</v>
      </c>
      <c r="L1375" t="s">
        <v>165</v>
      </c>
      <c r="M1375" t="s">
        <v>165</v>
      </c>
      <c r="N1375" t="s">
        <v>165</v>
      </c>
      <c r="O1375" s="2">
        <v>66234</v>
      </c>
      <c r="P1375" s="25">
        <v>0.50755578715056404</v>
      </c>
      <c r="Q1375" s="12">
        <v>193.939393939393</v>
      </c>
      <c r="R1375" s="2">
        <v>67084</v>
      </c>
      <c r="S1375" s="25">
        <v>0.4992743538027582</v>
      </c>
      <c r="T1375" s="12">
        <v>156.363632</v>
      </c>
      <c r="V1375" t="s">
        <v>165</v>
      </c>
      <c r="W1375" t="s">
        <v>165</v>
      </c>
      <c r="X1375" t="s">
        <v>165</v>
      </c>
      <c r="Y1375" s="2">
        <v>19223580</v>
      </c>
      <c r="Z1375" s="25">
        <v>0.50700000000000001</v>
      </c>
      <c r="AA1375" s="12">
        <v>1242.42</v>
      </c>
      <c r="AB1375" s="2">
        <v>19673725</v>
      </c>
      <c r="AC1375" s="25">
        <v>0.50700000000000001</v>
      </c>
      <c r="AD1375" s="12">
        <v>1580</v>
      </c>
    </row>
    <row r="1376" spans="1:30" x14ac:dyDescent="0.3">
      <c r="A1376" t="s">
        <v>175</v>
      </c>
      <c r="B1376" t="s">
        <v>2472</v>
      </c>
      <c r="C1376" t="s">
        <v>2472</v>
      </c>
      <c r="E1376" s="2">
        <v>1428</v>
      </c>
      <c r="F1376" s="25">
        <v>4.5817691789392608E-2</v>
      </c>
      <c r="G1376" s="12"/>
      <c r="H1376" s="2">
        <v>1265</v>
      </c>
      <c r="I1376" s="25">
        <v>4.2548182032222256E-2</v>
      </c>
      <c r="J1376" s="12"/>
      <c r="K1376" t="s">
        <v>2472</v>
      </c>
      <c r="L1376" t="s">
        <v>165</v>
      </c>
      <c r="M1376" t="s">
        <v>165</v>
      </c>
      <c r="N1376" t="s">
        <v>165</v>
      </c>
      <c r="O1376" s="2">
        <v>6129</v>
      </c>
      <c r="P1376" s="25">
        <v>4.6966956841589011E-2</v>
      </c>
      <c r="Q1376" s="12">
        <v>95.757575757575694</v>
      </c>
      <c r="R1376" s="2">
        <v>5540</v>
      </c>
      <c r="S1376" s="25">
        <v>4.1231589053534086E-2</v>
      </c>
      <c r="T1376" s="12">
        <v>19.393940000000001</v>
      </c>
      <c r="V1376" t="s">
        <v>165</v>
      </c>
      <c r="W1376" t="s">
        <v>165</v>
      </c>
      <c r="X1376" t="s">
        <v>165</v>
      </c>
      <c r="Y1376" s="2">
        <v>1227959</v>
      </c>
      <c r="Z1376" s="25">
        <v>3.2000000000000001E-2</v>
      </c>
      <c r="AA1376" s="12">
        <v>301.82</v>
      </c>
      <c r="AB1376" s="2">
        <v>1175933</v>
      </c>
      <c r="AC1376" s="25">
        <v>0.03</v>
      </c>
      <c r="AD1376" s="12">
        <v>451.52</v>
      </c>
    </row>
    <row r="1377" spans="1:30" x14ac:dyDescent="0.3">
      <c r="A1377" t="s">
        <v>1981</v>
      </c>
      <c r="B1377" t="s">
        <v>2472</v>
      </c>
      <c r="C1377" t="s">
        <v>2472</v>
      </c>
      <c r="E1377" s="2">
        <v>0</v>
      </c>
      <c r="F1377" s="25" t="s">
        <v>2472</v>
      </c>
      <c r="G1377" s="12"/>
      <c r="H1377" s="2">
        <v>0</v>
      </c>
      <c r="I1377" s="25">
        <v>0</v>
      </c>
      <c r="J1377" s="12"/>
      <c r="K1377" t="s">
        <v>2472</v>
      </c>
      <c r="L1377" t="s">
        <v>165</v>
      </c>
      <c r="M1377" t="s">
        <v>165</v>
      </c>
      <c r="N1377" t="s">
        <v>165</v>
      </c>
      <c r="O1377" s="2">
        <v>0</v>
      </c>
      <c r="P1377" s="25">
        <v>0</v>
      </c>
      <c r="Q1377" s="12">
        <v>16.969696969696901</v>
      </c>
      <c r="R1377" s="2">
        <v>56</v>
      </c>
      <c r="S1377" s="25">
        <v>4.1678140559529039E-4</v>
      </c>
      <c r="T1377" s="12">
        <v>30.909089999999999</v>
      </c>
      <c r="V1377" t="s">
        <v>165</v>
      </c>
      <c r="W1377" t="s">
        <v>165</v>
      </c>
      <c r="X1377" t="s">
        <v>165</v>
      </c>
      <c r="Y1377" s="2">
        <v>4646</v>
      </c>
      <c r="Z1377" s="25">
        <v>0</v>
      </c>
      <c r="AA1377" s="12">
        <v>343.64</v>
      </c>
      <c r="AB1377" s="2">
        <v>4564</v>
      </c>
      <c r="AC1377" s="25">
        <v>0</v>
      </c>
      <c r="AD1377" s="12">
        <v>341.82</v>
      </c>
    </row>
    <row r="1378" spans="1:30" x14ac:dyDescent="0.3">
      <c r="A1378" t="s">
        <v>1982</v>
      </c>
      <c r="B1378" t="s">
        <v>2472</v>
      </c>
      <c r="C1378" t="s">
        <v>2472</v>
      </c>
      <c r="E1378" s="2">
        <v>1428</v>
      </c>
      <c r="F1378" s="25">
        <v>4.5817691789392608E-2</v>
      </c>
      <c r="G1378" s="12"/>
      <c r="H1378" s="2">
        <v>1265</v>
      </c>
      <c r="I1378" s="25">
        <v>4.2548182032222256E-2</v>
      </c>
      <c r="J1378" s="12"/>
      <c r="K1378" t="s">
        <v>2472</v>
      </c>
      <c r="L1378" t="s">
        <v>165</v>
      </c>
      <c r="M1378" t="s">
        <v>165</v>
      </c>
      <c r="N1378" t="s">
        <v>165</v>
      </c>
      <c r="O1378" s="2">
        <v>6129</v>
      </c>
      <c r="P1378" s="25">
        <v>4.6966956841589011E-2</v>
      </c>
      <c r="Q1378" s="12">
        <v>95.757575757575694</v>
      </c>
      <c r="R1378" s="2">
        <v>5484</v>
      </c>
      <c r="S1378" s="25">
        <v>4.0814807647938794E-2</v>
      </c>
      <c r="T1378" s="12">
        <v>35.151516000000001</v>
      </c>
      <c r="V1378" t="s">
        <v>165</v>
      </c>
      <c r="W1378" t="s">
        <v>165</v>
      </c>
      <c r="X1378" t="s">
        <v>165</v>
      </c>
      <c r="Y1378" s="2">
        <v>1223313</v>
      </c>
      <c r="Z1378" s="25">
        <v>3.2000000000000001E-2</v>
      </c>
      <c r="AA1378" s="12">
        <v>433.33</v>
      </c>
      <c r="AB1378" s="2">
        <v>1171369</v>
      </c>
      <c r="AC1378" s="25">
        <v>0.03</v>
      </c>
      <c r="AD1378" s="12">
        <v>599.39</v>
      </c>
    </row>
    <row r="1379" spans="1:30" x14ac:dyDescent="0.3">
      <c r="A1379" t="s">
        <v>1974</v>
      </c>
      <c r="B1379" t="s">
        <v>2472</v>
      </c>
      <c r="C1379" t="s">
        <v>2472</v>
      </c>
      <c r="E1379" s="2">
        <v>3439</v>
      </c>
      <c r="F1379" s="25">
        <v>0.11034106587095326</v>
      </c>
      <c r="G1379" s="12"/>
      <c r="H1379" s="2">
        <v>3461</v>
      </c>
      <c r="I1379" s="25">
        <v>0.11641048064309979</v>
      </c>
      <c r="J1379" s="12"/>
      <c r="K1379" t="s">
        <v>2472</v>
      </c>
      <c r="L1379" t="s">
        <v>165</v>
      </c>
      <c r="M1379" t="s">
        <v>165</v>
      </c>
      <c r="N1379" t="s">
        <v>165</v>
      </c>
      <c r="O1379" s="2">
        <v>14506</v>
      </c>
      <c r="P1379" s="25">
        <v>0.11116049534085336</v>
      </c>
      <c r="Q1379" s="12">
        <v>13.9393939393939</v>
      </c>
      <c r="R1379" s="2">
        <v>14513</v>
      </c>
      <c r="S1379" s="25">
        <v>0.10801336677507944</v>
      </c>
      <c r="T1379" s="12">
        <v>66.060609999999997</v>
      </c>
      <c r="V1379" t="s">
        <v>165</v>
      </c>
      <c r="W1379" t="s">
        <v>165</v>
      </c>
      <c r="X1379" t="s">
        <v>165</v>
      </c>
      <c r="Y1379" s="2">
        <v>3255518</v>
      </c>
      <c r="Z1379" s="25">
        <v>8.5999999999999993E-2</v>
      </c>
      <c r="AA1379" s="12">
        <v>412.73</v>
      </c>
      <c r="AB1379" s="2">
        <v>3199308</v>
      </c>
      <c r="AC1379" s="25">
        <v>8.2000000000000003E-2</v>
      </c>
      <c r="AD1379" s="12">
        <v>523.03</v>
      </c>
    </row>
    <row r="1380" spans="1:30" x14ac:dyDescent="0.3">
      <c r="A1380" t="s">
        <v>1981</v>
      </c>
      <c r="B1380" t="s">
        <v>2472</v>
      </c>
      <c r="C1380" t="s">
        <v>2472</v>
      </c>
      <c r="E1380" s="2">
        <v>27</v>
      </c>
      <c r="F1380" s="25">
        <v>8.6630089517759164E-4</v>
      </c>
      <c r="G1380" s="12"/>
      <c r="H1380" s="2">
        <v>15</v>
      </c>
      <c r="I1380" s="25">
        <v>5.0452389761528374E-4</v>
      </c>
      <c r="J1380" s="12"/>
      <c r="K1380" t="s">
        <v>2472</v>
      </c>
      <c r="L1380" t="s">
        <v>165</v>
      </c>
      <c r="M1380" t="s">
        <v>165</v>
      </c>
      <c r="N1380" t="s">
        <v>165</v>
      </c>
      <c r="O1380" s="2">
        <v>174</v>
      </c>
      <c r="P1380" s="25">
        <v>1.3333742030407062E-3</v>
      </c>
      <c r="Q1380" s="12">
        <v>56.969696969696898</v>
      </c>
      <c r="R1380" s="2">
        <v>156</v>
      </c>
      <c r="S1380" s="25">
        <v>1.1610339155868803E-3</v>
      </c>
      <c r="T1380" s="12">
        <v>84.848489999999998</v>
      </c>
      <c r="V1380" t="s">
        <v>165</v>
      </c>
      <c r="W1380" t="s">
        <v>165</v>
      </c>
      <c r="X1380" t="s">
        <v>165</v>
      </c>
      <c r="Y1380" s="2">
        <v>23892</v>
      </c>
      <c r="Z1380" s="25">
        <v>1E-3</v>
      </c>
      <c r="AA1380" s="12">
        <v>687.27</v>
      </c>
      <c r="AB1380" s="2">
        <v>24795</v>
      </c>
      <c r="AC1380" s="25">
        <v>1E-3</v>
      </c>
      <c r="AD1380" s="12">
        <v>776.36</v>
      </c>
    </row>
    <row r="1381" spans="1:30" x14ac:dyDescent="0.3">
      <c r="A1381" t="s">
        <v>1982</v>
      </c>
      <c r="B1381" t="s">
        <v>2472</v>
      </c>
      <c r="C1381" t="s">
        <v>2472</v>
      </c>
      <c r="E1381" s="2">
        <v>3412</v>
      </c>
      <c r="F1381" s="25">
        <v>0.10947476497577566</v>
      </c>
      <c r="G1381" s="12"/>
      <c r="H1381" s="2">
        <v>3446</v>
      </c>
      <c r="I1381" s="25">
        <v>0.11590595674548451</v>
      </c>
      <c r="J1381" s="12"/>
      <c r="K1381" t="s">
        <v>2472</v>
      </c>
      <c r="L1381" t="s">
        <v>165</v>
      </c>
      <c r="M1381" t="s">
        <v>165</v>
      </c>
      <c r="N1381" t="s">
        <v>165</v>
      </c>
      <c r="O1381" s="2">
        <v>14332</v>
      </c>
      <c r="P1381" s="25">
        <v>0.10982712113781265</v>
      </c>
      <c r="Q1381" s="12">
        <v>58.787878787878803</v>
      </c>
      <c r="R1381" s="2">
        <v>14357</v>
      </c>
      <c r="S1381" s="25">
        <v>0.10685233285949257</v>
      </c>
      <c r="T1381" s="12">
        <v>100</v>
      </c>
      <c r="V1381" t="s">
        <v>165</v>
      </c>
      <c r="W1381" t="s">
        <v>165</v>
      </c>
      <c r="X1381" t="s">
        <v>165</v>
      </c>
      <c r="Y1381" s="2">
        <v>3231626</v>
      </c>
      <c r="Z1381" s="25">
        <v>8.5000000000000006E-2</v>
      </c>
      <c r="AA1381" s="12">
        <v>753.94</v>
      </c>
      <c r="AB1381" s="2">
        <v>3174513</v>
      </c>
      <c r="AC1381" s="25">
        <v>8.2000000000000003E-2</v>
      </c>
      <c r="AD1381" s="12">
        <v>927.27</v>
      </c>
    </row>
    <row r="1382" spans="1:30" x14ac:dyDescent="0.3">
      <c r="A1382" t="s">
        <v>1975</v>
      </c>
      <c r="B1382" t="s">
        <v>2472</v>
      </c>
      <c r="C1382" t="s">
        <v>2472</v>
      </c>
      <c r="E1382" s="2">
        <v>3865</v>
      </c>
      <c r="F1382" s="25">
        <v>0.1240093688837552</v>
      </c>
      <c r="G1382" s="12"/>
      <c r="H1382" s="2">
        <v>3462</v>
      </c>
      <c r="I1382" s="25">
        <v>0.11644411556960749</v>
      </c>
      <c r="J1382" s="12"/>
      <c r="K1382" t="s">
        <v>2472</v>
      </c>
      <c r="L1382" t="s">
        <v>165</v>
      </c>
      <c r="M1382" t="s">
        <v>165</v>
      </c>
      <c r="N1382" t="s">
        <v>165</v>
      </c>
      <c r="O1382" s="2">
        <v>16617</v>
      </c>
      <c r="P1382" s="25">
        <v>0.12733723639038744</v>
      </c>
      <c r="Q1382" s="12">
        <v>117.575757575757</v>
      </c>
      <c r="R1382" s="2">
        <v>16760</v>
      </c>
      <c r="S1382" s="25">
        <v>0.12473672067459048</v>
      </c>
      <c r="T1382" s="12">
        <v>102.42424</v>
      </c>
      <c r="V1382" t="s">
        <v>165</v>
      </c>
      <c r="W1382" t="s">
        <v>165</v>
      </c>
      <c r="X1382" t="s">
        <v>165</v>
      </c>
      <c r="Y1382" s="2">
        <v>4637444</v>
      </c>
      <c r="Z1382" s="25">
        <v>0.122</v>
      </c>
      <c r="AA1382" s="12">
        <v>757.58</v>
      </c>
      <c r="AB1382" s="2">
        <v>4690779</v>
      </c>
      <c r="AC1382" s="25">
        <v>0.121</v>
      </c>
      <c r="AD1382" s="12">
        <v>973.33</v>
      </c>
    </row>
    <row r="1383" spans="1:30" x14ac:dyDescent="0.3">
      <c r="A1383" t="s">
        <v>1981</v>
      </c>
      <c r="B1383" t="s">
        <v>2472</v>
      </c>
      <c r="C1383" t="s">
        <v>2472</v>
      </c>
      <c r="E1383" s="2">
        <v>77</v>
      </c>
      <c r="F1383" s="25">
        <v>2.470561812173133E-3</v>
      </c>
      <c r="G1383" s="12"/>
      <c r="H1383" s="2">
        <v>20</v>
      </c>
      <c r="I1383" s="25">
        <v>6.7269853015371162E-4</v>
      </c>
      <c r="J1383" s="12"/>
      <c r="K1383" t="s">
        <v>2472</v>
      </c>
      <c r="L1383" t="s">
        <v>165</v>
      </c>
      <c r="M1383" t="s">
        <v>165</v>
      </c>
      <c r="N1383" t="s">
        <v>165</v>
      </c>
      <c r="O1383" s="2">
        <v>205</v>
      </c>
      <c r="P1383" s="25">
        <v>1.5709293771456597E-3</v>
      </c>
      <c r="Q1383" s="12">
        <v>81.212121212121204</v>
      </c>
      <c r="R1383" s="2">
        <v>102</v>
      </c>
      <c r="S1383" s="25">
        <v>7.5913756019142179E-4</v>
      </c>
      <c r="T1383" s="12">
        <v>39.393940000000001</v>
      </c>
      <c r="V1383" t="s">
        <v>165</v>
      </c>
      <c r="W1383" t="s">
        <v>165</v>
      </c>
      <c r="X1383" t="s">
        <v>165</v>
      </c>
      <c r="Y1383" s="2">
        <v>39782</v>
      </c>
      <c r="Z1383" s="25">
        <v>1E-3</v>
      </c>
      <c r="AA1383" s="12">
        <v>870.3</v>
      </c>
      <c r="AB1383" s="2">
        <v>49882</v>
      </c>
      <c r="AC1383" s="25">
        <v>1E-3</v>
      </c>
      <c r="AD1383" s="12">
        <v>1355.15</v>
      </c>
    </row>
    <row r="1384" spans="1:30" x14ac:dyDescent="0.3">
      <c r="A1384" t="s">
        <v>1982</v>
      </c>
      <c r="B1384" t="s">
        <v>2472</v>
      </c>
      <c r="C1384" t="s">
        <v>2472</v>
      </c>
      <c r="E1384" s="2">
        <v>3788</v>
      </c>
      <c r="F1384" s="25">
        <v>0.12153880707158213</v>
      </c>
      <c r="G1384" s="12"/>
      <c r="H1384" s="2">
        <v>3442</v>
      </c>
      <c r="I1384" s="25">
        <v>0.11577141703945378</v>
      </c>
      <c r="J1384" s="12"/>
      <c r="K1384" t="s">
        <v>2472</v>
      </c>
      <c r="L1384" t="s">
        <v>165</v>
      </c>
      <c r="M1384" t="s">
        <v>165</v>
      </c>
      <c r="N1384" t="s">
        <v>165</v>
      </c>
      <c r="O1384" s="2">
        <v>16412</v>
      </c>
      <c r="P1384" s="25">
        <v>0.12576630701324179</v>
      </c>
      <c r="Q1384" s="12">
        <v>141.81818181818099</v>
      </c>
      <c r="R1384" s="2">
        <v>16658</v>
      </c>
      <c r="S1384" s="25">
        <v>0.12397758311439905</v>
      </c>
      <c r="T1384" s="12">
        <v>109.696968</v>
      </c>
      <c r="V1384" t="s">
        <v>165</v>
      </c>
      <c r="W1384" t="s">
        <v>165</v>
      </c>
      <c r="X1384" t="s">
        <v>165</v>
      </c>
      <c r="Y1384" s="2">
        <v>4597662</v>
      </c>
      <c r="Z1384" s="25">
        <v>0.121</v>
      </c>
      <c r="AA1384" s="12">
        <v>1292.1199999999999</v>
      </c>
      <c r="AB1384" s="2">
        <v>4640897</v>
      </c>
      <c r="AC1384" s="25">
        <v>0.11899999999999999</v>
      </c>
      <c r="AD1384" s="12">
        <v>1600.61</v>
      </c>
    </row>
    <row r="1385" spans="1:30" x14ac:dyDescent="0.3">
      <c r="A1385" t="s">
        <v>1976</v>
      </c>
      <c r="B1385" t="s">
        <v>2472</v>
      </c>
      <c r="C1385" t="s">
        <v>2472</v>
      </c>
      <c r="E1385" s="2">
        <v>5252</v>
      </c>
      <c r="F1385" s="25">
        <v>0.16851156672121145</v>
      </c>
      <c r="G1385" s="12"/>
      <c r="H1385" s="2">
        <v>5094</v>
      </c>
      <c r="I1385" s="25">
        <v>0.17133631563015042</v>
      </c>
      <c r="J1385" s="12"/>
      <c r="K1385" t="s">
        <v>2472</v>
      </c>
      <c r="L1385" t="s">
        <v>165</v>
      </c>
      <c r="M1385" t="s">
        <v>165</v>
      </c>
      <c r="N1385" t="s">
        <v>165</v>
      </c>
      <c r="O1385" s="2">
        <v>21995</v>
      </c>
      <c r="P1385" s="25">
        <v>0.16854922756253066</v>
      </c>
      <c r="Q1385" s="12">
        <v>42.424242424242401</v>
      </c>
      <c r="R1385" s="2">
        <v>22057</v>
      </c>
      <c r="S1385" s="25">
        <v>0.164159776128845</v>
      </c>
      <c r="T1385" s="12">
        <v>71.515150000000006</v>
      </c>
      <c r="V1385" t="s">
        <v>165</v>
      </c>
      <c r="W1385" t="s">
        <v>165</v>
      </c>
      <c r="X1385" t="s">
        <v>165</v>
      </c>
      <c r="Y1385" s="2">
        <v>7477809</v>
      </c>
      <c r="Z1385" s="25">
        <v>0.19700000000000001</v>
      </c>
      <c r="AA1385" s="12">
        <v>717.58</v>
      </c>
      <c r="AB1385" s="2">
        <v>7530762</v>
      </c>
      <c r="AC1385" s="25">
        <v>0.19400000000000001</v>
      </c>
      <c r="AD1385" s="12">
        <v>807.88</v>
      </c>
    </row>
    <row r="1386" spans="1:30" x14ac:dyDescent="0.3">
      <c r="A1386" t="s">
        <v>1981</v>
      </c>
      <c r="B1386" t="s">
        <v>2472</v>
      </c>
      <c r="C1386" t="s">
        <v>2472</v>
      </c>
      <c r="E1386" s="2">
        <v>149</v>
      </c>
      <c r="F1386" s="25">
        <v>4.7806975326467093E-3</v>
      </c>
      <c r="G1386" s="12"/>
      <c r="H1386" s="2">
        <v>120</v>
      </c>
      <c r="I1386" s="25">
        <v>4.03619118092227E-3</v>
      </c>
      <c r="J1386" s="12"/>
      <c r="K1386" t="s">
        <v>2472</v>
      </c>
      <c r="L1386" t="s">
        <v>165</v>
      </c>
      <c r="M1386" t="s">
        <v>165</v>
      </c>
      <c r="N1386" t="s">
        <v>165</v>
      </c>
      <c r="O1386" s="2">
        <v>826</v>
      </c>
      <c r="P1386" s="25">
        <v>6.3296959293771453E-3</v>
      </c>
      <c r="Q1386" s="12">
        <v>107.272727272727</v>
      </c>
      <c r="R1386" s="2">
        <v>536</v>
      </c>
      <c r="S1386" s="25">
        <v>3.9891934535549222E-3</v>
      </c>
      <c r="T1386" s="12">
        <v>100.606064</v>
      </c>
      <c r="V1386" t="s">
        <v>165</v>
      </c>
      <c r="W1386" t="s">
        <v>165</v>
      </c>
      <c r="X1386" t="s">
        <v>165</v>
      </c>
      <c r="Y1386" s="2">
        <v>146632</v>
      </c>
      <c r="Z1386" s="25">
        <v>4.0000000000000001E-3</v>
      </c>
      <c r="AA1386" s="12">
        <v>1829.09</v>
      </c>
      <c r="AB1386" s="2">
        <v>145286</v>
      </c>
      <c r="AC1386" s="25">
        <v>4.0000000000000001E-3</v>
      </c>
      <c r="AD1386" s="12">
        <v>1750.3</v>
      </c>
    </row>
    <row r="1387" spans="1:30" x14ac:dyDescent="0.3">
      <c r="A1387" t="s">
        <v>1982</v>
      </c>
      <c r="B1387" t="s">
        <v>2472</v>
      </c>
      <c r="C1387" t="s">
        <v>2472</v>
      </c>
      <c r="E1387" s="2">
        <v>5103</v>
      </c>
      <c r="F1387" s="25">
        <v>0.16373086918856483</v>
      </c>
      <c r="G1387" s="12"/>
      <c r="H1387" s="2">
        <v>4974</v>
      </c>
      <c r="I1387" s="25">
        <v>0.16730012444922801</v>
      </c>
      <c r="J1387" s="12"/>
      <c r="K1387" t="s">
        <v>2472</v>
      </c>
      <c r="L1387" t="s">
        <v>165</v>
      </c>
      <c r="M1387" t="s">
        <v>165</v>
      </c>
      <c r="N1387" t="s">
        <v>165</v>
      </c>
      <c r="O1387" s="2">
        <v>21169</v>
      </c>
      <c r="P1387" s="25">
        <v>0.1622195316331535</v>
      </c>
      <c r="Q1387" s="12">
        <v>113.939393939393</v>
      </c>
      <c r="R1387" s="2">
        <v>21521</v>
      </c>
      <c r="S1387" s="25">
        <v>0.16017058267529008</v>
      </c>
      <c r="T1387" s="12">
        <v>114.545456</v>
      </c>
      <c r="V1387" t="s">
        <v>165</v>
      </c>
      <c r="W1387" t="s">
        <v>165</v>
      </c>
      <c r="X1387" t="s">
        <v>165</v>
      </c>
      <c r="Y1387" s="2">
        <v>7331177</v>
      </c>
      <c r="Z1387" s="25">
        <v>0.193</v>
      </c>
      <c r="AA1387" s="12">
        <v>1932.73</v>
      </c>
      <c r="AB1387" s="2">
        <v>7385476</v>
      </c>
      <c r="AC1387" s="25">
        <v>0.19</v>
      </c>
      <c r="AD1387" s="12">
        <v>1851.52</v>
      </c>
    </row>
    <row r="1388" spans="1:30" x14ac:dyDescent="0.3">
      <c r="A1388" t="s">
        <v>1977</v>
      </c>
      <c r="B1388" t="s">
        <v>2472</v>
      </c>
      <c r="C1388" t="s">
        <v>2472</v>
      </c>
      <c r="E1388" s="2">
        <v>917</v>
      </c>
      <c r="F1388" s="25">
        <v>2.9422145217698193E-2</v>
      </c>
      <c r="G1388" s="12"/>
      <c r="H1388" s="2">
        <v>888</v>
      </c>
      <c r="I1388" s="25">
        <v>2.9867814738824796E-2</v>
      </c>
      <c r="J1388" s="12"/>
      <c r="K1388" t="s">
        <v>2472</v>
      </c>
      <c r="L1388" t="s">
        <v>165</v>
      </c>
      <c r="M1388" t="s">
        <v>165</v>
      </c>
      <c r="N1388" t="s">
        <v>165</v>
      </c>
      <c r="O1388" s="2">
        <v>3833</v>
      </c>
      <c r="P1388" s="25">
        <v>2.9372547817557625E-2</v>
      </c>
      <c r="Q1388" s="12">
        <v>28.484848484848399</v>
      </c>
      <c r="R1388" s="2">
        <v>4602</v>
      </c>
      <c r="S1388" s="25">
        <v>3.4250500509812973E-2</v>
      </c>
      <c r="T1388" s="12">
        <v>16.363636</v>
      </c>
      <c r="V1388" t="s">
        <v>165</v>
      </c>
      <c r="W1388" t="s">
        <v>165</v>
      </c>
      <c r="X1388" t="s">
        <v>165</v>
      </c>
      <c r="Y1388" s="2">
        <v>1427224</v>
      </c>
      <c r="Z1388" s="25">
        <v>3.7999999999999999E-2</v>
      </c>
      <c r="AA1388" s="12">
        <v>443.64</v>
      </c>
      <c r="AB1388" s="2">
        <v>1735473</v>
      </c>
      <c r="AC1388" s="25">
        <v>4.4999999999999998E-2</v>
      </c>
      <c r="AD1388" s="12">
        <v>575.76</v>
      </c>
    </row>
    <row r="1389" spans="1:30" x14ac:dyDescent="0.3">
      <c r="A1389" t="s">
        <v>1981</v>
      </c>
      <c r="B1389" t="s">
        <v>2472</v>
      </c>
      <c r="C1389" t="s">
        <v>2472</v>
      </c>
      <c r="E1389" s="2">
        <v>52</v>
      </c>
      <c r="F1389" s="25">
        <v>1.6684313536753617E-3</v>
      </c>
      <c r="G1389" s="12"/>
      <c r="H1389" s="2">
        <v>35</v>
      </c>
      <c r="I1389" s="25">
        <v>1.1772224277689953E-3</v>
      </c>
      <c r="J1389" s="12"/>
      <c r="K1389" t="s">
        <v>2472</v>
      </c>
      <c r="L1389" t="s">
        <v>165</v>
      </c>
      <c r="M1389" t="s">
        <v>165</v>
      </c>
      <c r="N1389" t="s">
        <v>165</v>
      </c>
      <c r="O1389" s="2">
        <v>223</v>
      </c>
      <c r="P1389" s="25">
        <v>1.708864639529181E-3</v>
      </c>
      <c r="Q1389" s="12">
        <v>46.060606060605998</v>
      </c>
      <c r="R1389" s="2">
        <v>273</v>
      </c>
      <c r="S1389" s="25">
        <v>2.0318093522770407E-3</v>
      </c>
      <c r="T1389" s="12">
        <v>73.333335899999994</v>
      </c>
      <c r="V1389" t="s">
        <v>165</v>
      </c>
      <c r="W1389" t="s">
        <v>165</v>
      </c>
      <c r="X1389" t="s">
        <v>165</v>
      </c>
      <c r="Y1389" s="2">
        <v>59577</v>
      </c>
      <c r="Z1389" s="25">
        <v>2E-3</v>
      </c>
      <c r="AA1389" s="12">
        <v>855.76</v>
      </c>
      <c r="AB1389" s="2">
        <v>67567</v>
      </c>
      <c r="AC1389" s="25">
        <v>2E-3</v>
      </c>
      <c r="AD1389" s="12">
        <v>1325.45</v>
      </c>
    </row>
    <row r="1390" spans="1:30" x14ac:dyDescent="0.3">
      <c r="A1390" t="s">
        <v>1982</v>
      </c>
      <c r="B1390" t="s">
        <v>2472</v>
      </c>
      <c r="C1390" t="s">
        <v>2472</v>
      </c>
      <c r="E1390" s="2">
        <v>865</v>
      </c>
      <c r="F1390" s="25">
        <v>2.7753713864022846E-2</v>
      </c>
      <c r="G1390" s="12"/>
      <c r="H1390" s="2">
        <v>853</v>
      </c>
      <c r="I1390" s="25">
        <v>2.86905923110558E-2</v>
      </c>
      <c r="J1390" s="12"/>
      <c r="K1390" t="s">
        <v>2472</v>
      </c>
      <c r="L1390" t="s">
        <v>165</v>
      </c>
      <c r="M1390" t="s">
        <v>165</v>
      </c>
      <c r="N1390" t="s">
        <v>165</v>
      </c>
      <c r="O1390" s="2">
        <v>3610</v>
      </c>
      <c r="P1390" s="25">
        <v>2.7663683178028444E-2</v>
      </c>
      <c r="Q1390" s="12">
        <v>55.757575757575701</v>
      </c>
      <c r="R1390" s="2">
        <v>4329</v>
      </c>
      <c r="S1390" s="25">
        <v>3.2218691157535929E-2</v>
      </c>
      <c r="T1390" s="12">
        <v>77.575760000000002</v>
      </c>
      <c r="V1390" t="s">
        <v>165</v>
      </c>
      <c r="W1390" t="s">
        <v>165</v>
      </c>
      <c r="X1390" t="s">
        <v>165</v>
      </c>
      <c r="Y1390" s="2">
        <v>1367647</v>
      </c>
      <c r="Z1390" s="25">
        <v>3.5999999999999997E-2</v>
      </c>
      <c r="AA1390" s="12">
        <v>918.18</v>
      </c>
      <c r="AB1390" s="2">
        <v>1667906</v>
      </c>
      <c r="AC1390" s="25">
        <v>4.2999999999999997E-2</v>
      </c>
      <c r="AD1390" s="12">
        <v>1402.42</v>
      </c>
    </row>
    <row r="1391" spans="1:30" x14ac:dyDescent="0.3">
      <c r="A1391" t="s">
        <v>1978</v>
      </c>
      <c r="B1391" t="s">
        <v>2472</v>
      </c>
      <c r="C1391" t="s">
        <v>2472</v>
      </c>
      <c r="E1391" s="2">
        <v>837</v>
      </c>
      <c r="F1391" s="25">
        <v>2.6855327750505344E-2</v>
      </c>
      <c r="G1391" s="12"/>
      <c r="H1391" s="2">
        <v>684</v>
      </c>
      <c r="I1391" s="25">
        <v>2.3006289731256936E-2</v>
      </c>
      <c r="J1391" s="12"/>
      <c r="K1391" t="s">
        <v>2472</v>
      </c>
      <c r="L1391" t="s">
        <v>165</v>
      </c>
      <c r="M1391" t="s">
        <v>165</v>
      </c>
      <c r="N1391" t="s">
        <v>165</v>
      </c>
      <c r="O1391" s="2">
        <v>3154</v>
      </c>
      <c r="P1391" s="25">
        <v>2.4169323197645906E-2</v>
      </c>
      <c r="Q1391" s="12">
        <v>42.424242424242401</v>
      </c>
      <c r="R1391" s="2">
        <v>3612</v>
      </c>
      <c r="S1391" s="25">
        <v>2.6882400660896227E-2</v>
      </c>
      <c r="T1391" s="12">
        <v>44.242424</v>
      </c>
      <c r="V1391" t="s">
        <v>165</v>
      </c>
      <c r="W1391" t="s">
        <v>165</v>
      </c>
      <c r="X1391" t="s">
        <v>165</v>
      </c>
      <c r="Y1391" s="2">
        <v>1197626</v>
      </c>
      <c r="Z1391" s="25">
        <v>3.2000000000000001E-2</v>
      </c>
      <c r="AA1391" s="12">
        <v>640.61</v>
      </c>
      <c r="AB1391" s="2">
        <v>1341470</v>
      </c>
      <c r="AC1391" s="25">
        <v>3.5000000000000003E-2</v>
      </c>
      <c r="AD1391" s="12">
        <v>718.79</v>
      </c>
    </row>
    <row r="1392" spans="1:30" x14ac:dyDescent="0.3">
      <c r="A1392" t="s">
        <v>1981</v>
      </c>
      <c r="B1392" t="s">
        <v>2472</v>
      </c>
      <c r="C1392" t="s">
        <v>2472</v>
      </c>
      <c r="E1392" s="2">
        <v>101</v>
      </c>
      <c r="F1392" s="25">
        <v>3.2406070523309898E-3</v>
      </c>
      <c r="G1392" s="12"/>
      <c r="H1392" s="2">
        <v>102</v>
      </c>
      <c r="I1392" s="25">
        <v>3.430762503783929E-3</v>
      </c>
      <c r="J1392" s="12"/>
      <c r="K1392" t="s">
        <v>2472</v>
      </c>
      <c r="L1392" t="s">
        <v>165</v>
      </c>
      <c r="M1392" t="s">
        <v>165</v>
      </c>
      <c r="N1392" t="s">
        <v>165</v>
      </c>
      <c r="O1392" s="2">
        <v>320</v>
      </c>
      <c r="P1392" s="25">
        <v>2.4521824423737125E-3</v>
      </c>
      <c r="Q1392" s="12">
        <v>61.212121212121197</v>
      </c>
      <c r="R1392" s="2">
        <v>557</v>
      </c>
      <c r="S1392" s="25">
        <v>4.1454864806531556E-3</v>
      </c>
      <c r="T1392" s="12">
        <v>120.606064</v>
      </c>
      <c r="V1392" t="s">
        <v>165</v>
      </c>
      <c r="W1392" t="s">
        <v>165</v>
      </c>
      <c r="X1392" t="s">
        <v>165</v>
      </c>
      <c r="Y1392" s="2">
        <v>131599</v>
      </c>
      <c r="Z1392" s="25">
        <v>3.0000000000000001E-3</v>
      </c>
      <c r="AA1392" s="12">
        <v>1289.7</v>
      </c>
      <c r="AB1392" s="2">
        <v>134269</v>
      </c>
      <c r="AC1392" s="25">
        <v>3.0000000000000001E-3</v>
      </c>
      <c r="AD1392" s="12">
        <v>1576.36</v>
      </c>
    </row>
    <row r="1393" spans="1:31" x14ac:dyDescent="0.3">
      <c r="A1393" t="s">
        <v>1982</v>
      </c>
      <c r="B1393" t="s">
        <v>2472</v>
      </c>
      <c r="C1393" t="s">
        <v>2472</v>
      </c>
      <c r="E1393" s="2">
        <v>736</v>
      </c>
      <c r="F1393" s="25">
        <v>2.361472069817435E-2</v>
      </c>
      <c r="G1393" s="12"/>
      <c r="H1393" s="2">
        <v>582</v>
      </c>
      <c r="I1393" s="25">
        <v>1.9575527227473008E-2</v>
      </c>
      <c r="J1393" s="12"/>
      <c r="K1393" t="s">
        <v>2472</v>
      </c>
      <c r="L1393" t="s">
        <v>165</v>
      </c>
      <c r="M1393" t="s">
        <v>165</v>
      </c>
      <c r="N1393" t="s">
        <v>165</v>
      </c>
      <c r="O1393" s="2">
        <v>2834</v>
      </c>
      <c r="P1393" s="25">
        <v>2.1717140755272191E-2</v>
      </c>
      <c r="Q1393" s="12">
        <v>69.090909090909093</v>
      </c>
      <c r="R1393" s="2">
        <v>3055</v>
      </c>
      <c r="S1393" s="25">
        <v>2.2736914180243074E-2</v>
      </c>
      <c r="T1393" s="12">
        <v>123.63636</v>
      </c>
      <c r="V1393" t="s">
        <v>165</v>
      </c>
      <c r="W1393" t="s">
        <v>165</v>
      </c>
      <c r="X1393" t="s">
        <v>165</v>
      </c>
      <c r="Y1393" s="2">
        <v>1066027</v>
      </c>
      <c r="Z1393" s="25">
        <v>2.8000000000000001E-2</v>
      </c>
      <c r="AA1393" s="12">
        <v>1519.39</v>
      </c>
      <c r="AB1393" s="2">
        <v>1207201</v>
      </c>
      <c r="AC1393" s="25">
        <v>3.1E-2</v>
      </c>
      <c r="AD1393" s="12">
        <v>1781.82</v>
      </c>
    </row>
    <row r="1394" spans="1:31" x14ac:dyDescent="0.3">
      <c r="A1394" s="16"/>
      <c r="B1394" s="16"/>
      <c r="C1394" s="16"/>
      <c r="D1394" s="16"/>
      <c r="E1394" s="16"/>
      <c r="F1394" s="16"/>
      <c r="G1394" s="16"/>
      <c r="H1394" s="16"/>
      <c r="I1394" s="16"/>
      <c r="J1394" s="16"/>
      <c r="K1394" s="16"/>
      <c r="L1394" s="16"/>
      <c r="M1394" s="16"/>
      <c r="N1394" s="16"/>
      <c r="O1394" s="16"/>
      <c r="P1394" s="16"/>
      <c r="Q1394" s="16"/>
      <c r="R1394" s="16"/>
      <c r="S1394" s="16"/>
      <c r="T1394" s="16"/>
      <c r="U1394" s="16"/>
      <c r="V1394" s="16"/>
      <c r="W1394" s="16"/>
      <c r="X1394" s="16"/>
      <c r="Y1394" s="16"/>
      <c r="Z1394" s="16"/>
      <c r="AA1394" s="16"/>
      <c r="AB1394" s="16"/>
      <c r="AC1394" s="16"/>
      <c r="AD1394" s="16"/>
      <c r="AE1394" s="16"/>
    </row>
    <row r="1395" spans="1:31" x14ac:dyDescent="0.3">
      <c r="A1395" s="103" t="s">
        <v>1983</v>
      </c>
      <c r="B1395" s="103"/>
      <c r="C1395" s="103"/>
      <c r="D1395" s="103"/>
      <c r="E1395" s="103"/>
      <c r="F1395" s="103"/>
      <c r="G1395" s="103"/>
      <c r="H1395" s="103"/>
      <c r="I1395" s="103"/>
      <c r="J1395" s="103"/>
      <c r="K1395" s="103"/>
      <c r="L1395" s="103"/>
      <c r="M1395" s="103"/>
      <c r="N1395" s="103"/>
      <c r="O1395" s="103"/>
      <c r="P1395" s="103"/>
      <c r="Q1395" s="103"/>
      <c r="R1395" s="103"/>
      <c r="S1395" s="103"/>
      <c r="T1395" s="103"/>
      <c r="U1395" s="103"/>
      <c r="V1395" s="103"/>
      <c r="W1395" s="103"/>
      <c r="X1395" s="103"/>
      <c r="Y1395" s="103"/>
      <c r="Z1395" s="103"/>
      <c r="AA1395" s="103"/>
      <c r="AB1395" s="103"/>
      <c r="AC1395" s="103"/>
      <c r="AD1395" s="103"/>
      <c r="AE1395" s="103"/>
    </row>
    <row r="1396" spans="1:31" x14ac:dyDescent="0.3">
      <c r="E1396" s="188"/>
      <c r="F1396" s="188"/>
      <c r="G1396" s="188"/>
      <c r="H1396" s="188"/>
      <c r="I1396" s="188"/>
      <c r="J1396" s="188"/>
      <c r="L1396" t="s">
        <v>165</v>
      </c>
      <c r="M1396" t="s">
        <v>165</v>
      </c>
      <c r="N1396" t="s">
        <v>165</v>
      </c>
      <c r="O1396" s="188" t="s">
        <v>1649</v>
      </c>
      <c r="P1396" s="188"/>
      <c r="Q1396" s="188" t="s">
        <v>1650</v>
      </c>
      <c r="R1396" s="188" t="s">
        <v>1649</v>
      </c>
      <c r="S1396" s="188"/>
      <c r="T1396" s="188" t="s">
        <v>1650</v>
      </c>
      <c r="U1396" t="s">
        <v>165</v>
      </c>
      <c r="V1396" t="s">
        <v>165</v>
      </c>
      <c r="W1396" t="s">
        <v>165</v>
      </c>
      <c r="X1396" t="s">
        <v>165</v>
      </c>
      <c r="Y1396" s="188" t="s">
        <v>1649</v>
      </c>
      <c r="Z1396" s="188"/>
      <c r="AA1396" s="188" t="s">
        <v>1650</v>
      </c>
      <c r="AB1396" s="188" t="s">
        <v>1649</v>
      </c>
      <c r="AC1396" s="188"/>
      <c r="AD1396" s="188" t="s">
        <v>1650</v>
      </c>
      <c r="AE1396" t="s">
        <v>165</v>
      </c>
    </row>
    <row r="1397" spans="1:31" x14ac:dyDescent="0.3">
      <c r="A1397" t="s">
        <v>167</v>
      </c>
      <c r="B1397" t="s">
        <v>2472</v>
      </c>
      <c r="C1397" t="s">
        <v>2472</v>
      </c>
      <c r="E1397" s="2">
        <v>28435</v>
      </c>
      <c r="F1397" s="25" t="s">
        <v>2472</v>
      </c>
      <c r="G1397" s="12"/>
      <c r="H1397" s="2">
        <v>27019</v>
      </c>
      <c r="I1397" s="25" t="s">
        <v>2472</v>
      </c>
      <c r="J1397" s="12"/>
      <c r="K1397" t="s">
        <v>2472</v>
      </c>
      <c r="L1397" t="s">
        <v>165</v>
      </c>
      <c r="M1397" t="s">
        <v>165</v>
      </c>
      <c r="N1397" t="s">
        <v>165</v>
      </c>
      <c r="O1397" s="2">
        <v>118323</v>
      </c>
      <c r="P1397" s="25" t="s">
        <v>165</v>
      </c>
      <c r="Q1397" s="12">
        <v>616.969696969697</v>
      </c>
      <c r="R1397" s="2">
        <v>122902</v>
      </c>
      <c r="S1397" s="25" t="s">
        <v>165</v>
      </c>
      <c r="T1397" s="12">
        <v>535.75756799999999</v>
      </c>
      <c r="V1397" t="s">
        <v>165</v>
      </c>
      <c r="W1397" t="s">
        <v>165</v>
      </c>
      <c r="X1397" t="s">
        <v>165</v>
      </c>
      <c r="Y1397" s="2">
        <v>35400693</v>
      </c>
      <c r="Z1397" s="25" t="s">
        <v>165</v>
      </c>
      <c r="AA1397" s="12">
        <v>1443.03</v>
      </c>
      <c r="AB1397" s="2">
        <v>36429855</v>
      </c>
      <c r="AC1397" s="25" t="s">
        <v>165</v>
      </c>
      <c r="AD1397" s="12">
        <v>1813.33</v>
      </c>
    </row>
    <row r="1398" spans="1:31" x14ac:dyDescent="0.3">
      <c r="A1398" t="s">
        <v>1971</v>
      </c>
      <c r="B1398" t="s">
        <v>2472</v>
      </c>
      <c r="C1398" t="s">
        <v>2472</v>
      </c>
      <c r="E1398" s="2">
        <v>14125</v>
      </c>
      <c r="F1398" s="25">
        <v>0.49674696676630914</v>
      </c>
      <c r="G1398" s="12"/>
      <c r="H1398" s="2">
        <v>13430</v>
      </c>
      <c r="I1398" s="25">
        <v>0.49705762611495613</v>
      </c>
      <c r="J1398" s="12"/>
      <c r="K1398" t="s">
        <v>2472</v>
      </c>
      <c r="L1398" t="s">
        <v>165</v>
      </c>
      <c r="M1398" t="s">
        <v>165</v>
      </c>
      <c r="N1398" t="s">
        <v>165</v>
      </c>
      <c r="O1398" s="2">
        <v>58218</v>
      </c>
      <c r="P1398" s="25">
        <v>0.49202606424786388</v>
      </c>
      <c r="Q1398" s="12">
        <v>576.36363636363603</v>
      </c>
      <c r="R1398" s="2">
        <v>61358</v>
      </c>
      <c r="S1398" s="25">
        <v>0.4992432995394705</v>
      </c>
      <c r="T1398" s="12">
        <v>516.36364700000001</v>
      </c>
      <c r="V1398" t="s">
        <v>165</v>
      </c>
      <c r="W1398" t="s">
        <v>165</v>
      </c>
      <c r="X1398" t="s">
        <v>165</v>
      </c>
      <c r="Y1398" s="2">
        <v>17405072</v>
      </c>
      <c r="Z1398" s="25">
        <v>0.49199999999999999</v>
      </c>
      <c r="AA1398" s="12">
        <v>1794.55</v>
      </c>
      <c r="AB1398" s="2">
        <v>17932063</v>
      </c>
      <c r="AC1398" s="25">
        <v>0.49199999999999999</v>
      </c>
      <c r="AD1398" s="12">
        <v>2207.27</v>
      </c>
    </row>
    <row r="1399" spans="1:31" x14ac:dyDescent="0.3">
      <c r="A1399" t="s">
        <v>1974</v>
      </c>
      <c r="B1399" t="s">
        <v>2472</v>
      </c>
      <c r="C1399" t="s">
        <v>2472</v>
      </c>
      <c r="E1399" s="2">
        <v>3576</v>
      </c>
      <c r="F1399" s="25">
        <v>0.12576050641814659</v>
      </c>
      <c r="G1399" s="12"/>
      <c r="H1399" s="2">
        <v>3556</v>
      </c>
      <c r="I1399" s="25">
        <v>0.13161108849328251</v>
      </c>
      <c r="J1399" s="12"/>
      <c r="K1399" t="s">
        <v>2472</v>
      </c>
      <c r="L1399" t="s">
        <v>165</v>
      </c>
      <c r="M1399" t="s">
        <v>165</v>
      </c>
      <c r="N1399" t="s">
        <v>165</v>
      </c>
      <c r="O1399" s="2">
        <v>14928</v>
      </c>
      <c r="P1399" s="25">
        <v>0.1261631297380898</v>
      </c>
      <c r="Q1399" s="12">
        <v>14.545454545454501</v>
      </c>
      <c r="R1399" s="2">
        <v>14923</v>
      </c>
      <c r="S1399" s="25">
        <v>0.12142194594066817</v>
      </c>
      <c r="T1399" s="12">
        <v>60</v>
      </c>
      <c r="V1399" t="s">
        <v>165</v>
      </c>
      <c r="W1399" t="s">
        <v>165</v>
      </c>
      <c r="X1399" t="s">
        <v>165</v>
      </c>
      <c r="Y1399" s="2">
        <v>3391724</v>
      </c>
      <c r="Z1399" s="25">
        <v>9.6000000000000002E-2</v>
      </c>
      <c r="AA1399" s="12">
        <v>489.7</v>
      </c>
      <c r="AB1399" s="2">
        <v>3334728</v>
      </c>
      <c r="AC1399" s="25">
        <v>9.1999999999999998E-2</v>
      </c>
      <c r="AD1399" s="12">
        <v>715.76</v>
      </c>
    </row>
    <row r="1400" spans="1:31" x14ac:dyDescent="0.3">
      <c r="A1400" t="s">
        <v>1984</v>
      </c>
      <c r="B1400" t="s">
        <v>2472</v>
      </c>
      <c r="C1400" t="s">
        <v>2472</v>
      </c>
      <c r="E1400" s="2">
        <v>54</v>
      </c>
      <c r="F1400" s="25">
        <v>1.8990680499384562E-3</v>
      </c>
      <c r="G1400" s="12"/>
      <c r="H1400" s="2">
        <v>130</v>
      </c>
      <c r="I1400" s="25">
        <v>4.8114289944113401E-3</v>
      </c>
      <c r="J1400" s="12"/>
      <c r="K1400" t="s">
        <v>2472</v>
      </c>
      <c r="L1400" t="s">
        <v>165</v>
      </c>
      <c r="M1400" t="s">
        <v>165</v>
      </c>
      <c r="N1400" t="s">
        <v>165</v>
      </c>
      <c r="O1400" s="2">
        <v>352</v>
      </c>
      <c r="P1400" s="25">
        <v>2.974907667993543E-3</v>
      </c>
      <c r="Q1400" s="12">
        <v>71.515151515151501</v>
      </c>
      <c r="R1400" s="2">
        <v>598</v>
      </c>
      <c r="S1400" s="25">
        <v>4.8656653268457795E-3</v>
      </c>
      <c r="T1400" s="12">
        <v>113.333336</v>
      </c>
      <c r="V1400" t="s">
        <v>165</v>
      </c>
      <c r="W1400" t="s">
        <v>165</v>
      </c>
      <c r="X1400" t="s">
        <v>165</v>
      </c>
      <c r="Y1400" s="2">
        <v>128418</v>
      </c>
      <c r="Z1400" s="25">
        <v>4.0000000000000001E-3</v>
      </c>
      <c r="AA1400" s="12">
        <v>1445</v>
      </c>
      <c r="AB1400" s="2">
        <v>145138</v>
      </c>
      <c r="AC1400" s="25">
        <v>4.0000000000000001E-3</v>
      </c>
      <c r="AD1400" s="12">
        <v>1960.61</v>
      </c>
    </row>
    <row r="1401" spans="1:31" x14ac:dyDescent="0.3">
      <c r="A1401" t="s">
        <v>1985</v>
      </c>
      <c r="B1401" t="s">
        <v>2472</v>
      </c>
      <c r="C1401" t="s">
        <v>2472</v>
      </c>
      <c r="E1401" s="2">
        <v>3522</v>
      </c>
      <c r="F1401" s="25">
        <v>0.12386143836820819</v>
      </c>
      <c r="G1401" s="12"/>
      <c r="H1401" s="2">
        <v>3426</v>
      </c>
      <c r="I1401" s="25">
        <v>0.12679965949887118</v>
      </c>
      <c r="J1401" s="12"/>
      <c r="K1401" t="s">
        <v>2472</v>
      </c>
      <c r="L1401" t="s">
        <v>165</v>
      </c>
      <c r="M1401" t="s">
        <v>165</v>
      </c>
      <c r="N1401" t="s">
        <v>165</v>
      </c>
      <c r="O1401" s="2">
        <v>14576</v>
      </c>
      <c r="P1401" s="25">
        <v>0.12318822207009626</v>
      </c>
      <c r="Q1401" s="12">
        <v>74.545454545454504</v>
      </c>
      <c r="R1401" s="2">
        <v>14325</v>
      </c>
      <c r="S1401" s="25">
        <v>0.11655628061382239</v>
      </c>
      <c r="T1401" s="12">
        <v>132.72728000000001</v>
      </c>
      <c r="V1401" t="s">
        <v>165</v>
      </c>
      <c r="W1401" t="s">
        <v>165</v>
      </c>
      <c r="X1401" t="s">
        <v>165</v>
      </c>
      <c r="Y1401" s="2">
        <v>3263306</v>
      </c>
      <c r="Z1401" s="25">
        <v>9.1999999999999998E-2</v>
      </c>
      <c r="AA1401" s="12">
        <v>1465.45</v>
      </c>
      <c r="AB1401" s="2">
        <v>3189590</v>
      </c>
      <c r="AC1401" s="25">
        <v>8.7999999999999995E-2</v>
      </c>
      <c r="AD1401" s="12">
        <v>2114.5500000000002</v>
      </c>
    </row>
    <row r="1402" spans="1:31" x14ac:dyDescent="0.3">
      <c r="A1402" t="s">
        <v>1975</v>
      </c>
      <c r="B1402" t="s">
        <v>2472</v>
      </c>
      <c r="C1402" t="s">
        <v>2472</v>
      </c>
      <c r="E1402" s="2">
        <v>4153</v>
      </c>
      <c r="F1402" s="25">
        <v>0.14605240021100757</v>
      </c>
      <c r="G1402" s="12"/>
      <c r="H1402" s="2">
        <v>3644</v>
      </c>
      <c r="I1402" s="25">
        <v>0.13486805581257633</v>
      </c>
      <c r="J1402" s="12"/>
      <c r="K1402" t="s">
        <v>2472</v>
      </c>
      <c r="L1402" t="s">
        <v>165</v>
      </c>
      <c r="M1402" t="s">
        <v>165</v>
      </c>
      <c r="N1402" t="s">
        <v>165</v>
      </c>
      <c r="O1402" s="2">
        <v>17139</v>
      </c>
      <c r="P1402" s="25">
        <v>0.14484926852767424</v>
      </c>
      <c r="Q1402" s="12">
        <v>363.030303030303</v>
      </c>
      <c r="R1402" s="2">
        <v>17147</v>
      </c>
      <c r="S1402" s="25">
        <v>0.13951766448064312</v>
      </c>
      <c r="T1402" s="12">
        <v>326.66665599999999</v>
      </c>
      <c r="V1402" t="s">
        <v>165</v>
      </c>
      <c r="W1402" t="s">
        <v>165</v>
      </c>
      <c r="X1402" t="s">
        <v>165</v>
      </c>
      <c r="Y1402" s="2">
        <v>4741790</v>
      </c>
      <c r="Z1402" s="25">
        <v>0.13400000000000001</v>
      </c>
      <c r="AA1402" s="12">
        <v>1612.12</v>
      </c>
      <c r="AB1402" s="2">
        <v>4816407</v>
      </c>
      <c r="AC1402" s="25">
        <v>0.13200000000000001</v>
      </c>
      <c r="AD1402" s="12">
        <v>1673.33</v>
      </c>
    </row>
    <row r="1403" spans="1:31" x14ac:dyDescent="0.3">
      <c r="A1403" t="s">
        <v>1984</v>
      </c>
      <c r="B1403" t="s">
        <v>2472</v>
      </c>
      <c r="C1403" t="s">
        <v>2472</v>
      </c>
      <c r="E1403" s="2">
        <v>111</v>
      </c>
      <c r="F1403" s="25">
        <v>3.9036398804290487E-3</v>
      </c>
      <c r="G1403" s="12"/>
      <c r="H1403" s="2">
        <v>141</v>
      </c>
      <c r="I1403" s="25">
        <v>5.2185499093230694E-3</v>
      </c>
      <c r="J1403" s="12"/>
      <c r="K1403" t="s">
        <v>2472</v>
      </c>
      <c r="L1403" t="s">
        <v>165</v>
      </c>
      <c r="M1403" t="s">
        <v>165</v>
      </c>
      <c r="N1403" t="s">
        <v>165</v>
      </c>
      <c r="O1403" s="2">
        <v>606</v>
      </c>
      <c r="P1403" s="25">
        <v>5.1215739966025201E-3</v>
      </c>
      <c r="Q1403" s="12">
        <v>131.51515151515099</v>
      </c>
      <c r="R1403" s="2">
        <v>769</v>
      </c>
      <c r="S1403" s="25">
        <v>6.2570177865291041E-3</v>
      </c>
      <c r="T1403" s="12">
        <v>214.545456</v>
      </c>
      <c r="V1403" t="s">
        <v>165</v>
      </c>
      <c r="W1403" t="s">
        <v>165</v>
      </c>
      <c r="X1403" t="s">
        <v>165</v>
      </c>
      <c r="Y1403" s="2">
        <v>154525</v>
      </c>
      <c r="Z1403" s="25">
        <v>4.0000000000000001E-3</v>
      </c>
      <c r="AA1403" s="12">
        <v>1949.7</v>
      </c>
      <c r="AB1403" s="2">
        <v>179177</v>
      </c>
      <c r="AC1403" s="25">
        <v>5.0000000000000001E-3</v>
      </c>
      <c r="AD1403" s="12">
        <v>2202.42</v>
      </c>
    </row>
    <row r="1404" spans="1:31" x14ac:dyDescent="0.3">
      <c r="A1404" t="s">
        <v>1985</v>
      </c>
      <c r="B1404" t="s">
        <v>2472</v>
      </c>
      <c r="C1404" t="s">
        <v>2472</v>
      </c>
      <c r="E1404" s="2">
        <v>4042</v>
      </c>
      <c r="F1404" s="25">
        <v>0.14214876033057858</v>
      </c>
      <c r="G1404" s="12"/>
      <c r="H1404" s="2">
        <v>3503</v>
      </c>
      <c r="I1404" s="25">
        <v>0.12964950590325319</v>
      </c>
      <c r="J1404" s="12"/>
      <c r="K1404" t="s">
        <v>2472</v>
      </c>
      <c r="L1404" t="s">
        <v>165</v>
      </c>
      <c r="M1404" t="s">
        <v>165</v>
      </c>
      <c r="N1404" t="s">
        <v>165</v>
      </c>
      <c r="O1404" s="2">
        <v>16533</v>
      </c>
      <c r="P1404" s="25">
        <v>0.13972769453107173</v>
      </c>
      <c r="Q1404" s="12">
        <v>382.42424242424198</v>
      </c>
      <c r="R1404" s="2">
        <v>16378</v>
      </c>
      <c r="S1404" s="25">
        <v>0.133260646694114</v>
      </c>
      <c r="T1404" s="12">
        <v>395.75756799999999</v>
      </c>
      <c r="V1404" t="s">
        <v>165</v>
      </c>
      <c r="W1404" t="s">
        <v>165</v>
      </c>
      <c r="X1404" t="s">
        <v>165</v>
      </c>
      <c r="Y1404" s="2">
        <v>4587265</v>
      </c>
      <c r="Z1404" s="25">
        <v>0.13</v>
      </c>
      <c r="AA1404" s="12">
        <v>2661.82</v>
      </c>
      <c r="AB1404" s="2">
        <v>4637230</v>
      </c>
      <c r="AC1404" s="25">
        <v>0.127</v>
      </c>
      <c r="AD1404" s="12">
        <v>2895.15</v>
      </c>
    </row>
    <row r="1405" spans="1:31" x14ac:dyDescent="0.3">
      <c r="A1405" t="s">
        <v>1976</v>
      </c>
      <c r="B1405" t="s">
        <v>2472</v>
      </c>
      <c r="C1405" t="s">
        <v>2472</v>
      </c>
      <c r="E1405" s="2">
        <v>4836</v>
      </c>
      <c r="F1405" s="25">
        <v>0.17007209425004396</v>
      </c>
      <c r="G1405" s="12"/>
      <c r="H1405" s="2">
        <v>4719</v>
      </c>
      <c r="I1405" s="25">
        <v>0.17465487249713166</v>
      </c>
      <c r="J1405" s="12"/>
      <c r="K1405" t="s">
        <v>2472</v>
      </c>
      <c r="L1405" t="s">
        <v>165</v>
      </c>
      <c r="M1405" t="s">
        <v>165</v>
      </c>
      <c r="N1405" t="s">
        <v>165</v>
      </c>
      <c r="O1405" s="2">
        <v>20603</v>
      </c>
      <c r="P1405" s="25">
        <v>0.17412506444224707</v>
      </c>
      <c r="Q1405" s="12">
        <v>329.69696969696901</v>
      </c>
      <c r="R1405" s="2">
        <v>22363</v>
      </c>
      <c r="S1405" s="25">
        <v>0.18195798278303038</v>
      </c>
      <c r="T1405" s="12">
        <v>352.121216</v>
      </c>
      <c r="V1405" t="s">
        <v>165</v>
      </c>
      <c r="W1405" t="s">
        <v>165</v>
      </c>
      <c r="X1405" t="s">
        <v>165</v>
      </c>
      <c r="Y1405" s="2">
        <v>7195146</v>
      </c>
      <c r="Z1405" s="25">
        <v>0.20300000000000001</v>
      </c>
      <c r="AA1405" s="12">
        <v>1241.21</v>
      </c>
      <c r="AB1405" s="2">
        <v>7309447</v>
      </c>
      <c r="AC1405" s="25">
        <v>0.20100000000000001</v>
      </c>
      <c r="AD1405" s="12">
        <v>1505.45</v>
      </c>
    </row>
    <row r="1406" spans="1:31" x14ac:dyDescent="0.3">
      <c r="A1406" t="s">
        <v>1984</v>
      </c>
      <c r="B1406" t="s">
        <v>2472</v>
      </c>
      <c r="C1406" t="s">
        <v>2472</v>
      </c>
      <c r="E1406" s="2">
        <v>105</v>
      </c>
      <c r="F1406" s="25">
        <v>3.6926323193247758E-3</v>
      </c>
      <c r="G1406" s="12"/>
      <c r="H1406" s="2">
        <v>159</v>
      </c>
      <c r="I1406" s="25">
        <v>5.8847477700877159E-3</v>
      </c>
      <c r="J1406" s="12"/>
      <c r="K1406" t="s">
        <v>2472</v>
      </c>
      <c r="L1406" t="s">
        <v>165</v>
      </c>
      <c r="M1406" t="s">
        <v>165</v>
      </c>
      <c r="N1406" t="s">
        <v>165</v>
      </c>
      <c r="O1406" s="2">
        <v>1032</v>
      </c>
      <c r="P1406" s="25">
        <v>8.7218883902537968E-3</v>
      </c>
      <c r="Q1406" s="12">
        <v>144.84848484848399</v>
      </c>
      <c r="R1406" s="2">
        <v>880</v>
      </c>
      <c r="S1406" s="25">
        <v>7.160176400709508E-3</v>
      </c>
      <c r="T1406" s="12">
        <v>137.57576</v>
      </c>
      <c r="V1406" t="s">
        <v>165</v>
      </c>
      <c r="W1406" t="s">
        <v>165</v>
      </c>
      <c r="X1406" t="s">
        <v>165</v>
      </c>
      <c r="Y1406" s="2">
        <v>282017</v>
      </c>
      <c r="Z1406" s="25">
        <v>8.0000000000000002E-3</v>
      </c>
      <c r="AA1406" s="12">
        <v>2501.21</v>
      </c>
      <c r="AB1406" s="2">
        <v>268609</v>
      </c>
      <c r="AC1406" s="25">
        <v>7.0000000000000001E-3</v>
      </c>
      <c r="AD1406" s="12">
        <v>2633.33</v>
      </c>
    </row>
    <row r="1407" spans="1:31" x14ac:dyDescent="0.3">
      <c r="A1407" t="s">
        <v>1985</v>
      </c>
      <c r="B1407" t="s">
        <v>2472</v>
      </c>
      <c r="C1407" t="s">
        <v>2472</v>
      </c>
      <c r="E1407" s="2">
        <v>4731</v>
      </c>
      <c r="F1407" s="25">
        <v>0.16637946193071926</v>
      </c>
      <c r="G1407" s="12"/>
      <c r="H1407" s="2">
        <v>4560</v>
      </c>
      <c r="I1407" s="25">
        <v>0.16877012472704392</v>
      </c>
      <c r="J1407" s="12"/>
      <c r="K1407" t="s">
        <v>2472</v>
      </c>
      <c r="L1407" t="s">
        <v>165</v>
      </c>
      <c r="M1407" t="s">
        <v>165</v>
      </c>
      <c r="N1407" t="s">
        <v>165</v>
      </c>
      <c r="O1407" s="2">
        <v>19571</v>
      </c>
      <c r="P1407" s="25">
        <v>0.16540317605199328</v>
      </c>
      <c r="Q1407" s="12">
        <v>358.78787878787801</v>
      </c>
      <c r="R1407" s="2">
        <v>21483</v>
      </c>
      <c r="S1407" s="25">
        <v>0.17479780638232087</v>
      </c>
      <c r="T1407" s="12">
        <v>356.36364700000001</v>
      </c>
      <c r="V1407" t="s">
        <v>165</v>
      </c>
      <c r="W1407" t="s">
        <v>165</v>
      </c>
      <c r="X1407" t="s">
        <v>165</v>
      </c>
      <c r="Y1407" s="2">
        <v>6913129</v>
      </c>
      <c r="Z1407" s="25">
        <v>0.19500000000000001</v>
      </c>
      <c r="AA1407" s="12">
        <v>2683.64</v>
      </c>
      <c r="AB1407" s="2">
        <v>7040838</v>
      </c>
      <c r="AC1407" s="25">
        <v>0.193</v>
      </c>
      <c r="AD1407" s="12">
        <v>3023.64</v>
      </c>
    </row>
    <row r="1408" spans="1:31" x14ac:dyDescent="0.3">
      <c r="A1408" t="s">
        <v>1977</v>
      </c>
      <c r="B1408" t="s">
        <v>2472</v>
      </c>
      <c r="C1408" t="s">
        <v>2472</v>
      </c>
      <c r="E1408" s="2">
        <v>921</v>
      </c>
      <c r="F1408" s="25">
        <v>3.2389660629505893E-2</v>
      </c>
      <c r="G1408" s="12"/>
      <c r="H1408" s="2">
        <v>937</v>
      </c>
      <c r="I1408" s="25">
        <v>3.4679299752026334E-2</v>
      </c>
      <c r="J1408" s="12"/>
      <c r="K1408" t="s">
        <v>2472</v>
      </c>
      <c r="L1408" t="s">
        <v>165</v>
      </c>
      <c r="M1408" t="s">
        <v>165</v>
      </c>
      <c r="N1408" t="s">
        <v>165</v>
      </c>
      <c r="O1408" s="2">
        <v>3343</v>
      </c>
      <c r="P1408" s="25">
        <v>2.8253171403700043E-2</v>
      </c>
      <c r="Q1408" s="12">
        <v>53.939393939393902</v>
      </c>
      <c r="R1408" s="2">
        <v>4220</v>
      </c>
      <c r="S1408" s="25">
        <v>3.4336300467038776E-2</v>
      </c>
      <c r="T1408" s="12">
        <v>62.4242439</v>
      </c>
      <c r="V1408" t="s">
        <v>165</v>
      </c>
      <c r="W1408" t="s">
        <v>165</v>
      </c>
      <c r="X1408" t="s">
        <v>165</v>
      </c>
      <c r="Y1408" s="2">
        <v>1235980</v>
      </c>
      <c r="Z1408" s="25">
        <v>3.5000000000000003E-2</v>
      </c>
      <c r="AA1408" s="12">
        <v>441.21</v>
      </c>
      <c r="AB1408" s="2">
        <v>1503403</v>
      </c>
      <c r="AC1408" s="25">
        <v>4.1000000000000002E-2</v>
      </c>
      <c r="AD1408" s="12">
        <v>581.21</v>
      </c>
    </row>
    <row r="1409" spans="1:30" x14ac:dyDescent="0.3">
      <c r="A1409" t="s">
        <v>1984</v>
      </c>
      <c r="B1409" t="s">
        <v>2472</v>
      </c>
      <c r="C1409" t="s">
        <v>2472</v>
      </c>
      <c r="E1409" s="2">
        <v>137</v>
      </c>
      <c r="F1409" s="25">
        <v>4.8180059785475644E-3</v>
      </c>
      <c r="G1409" s="12"/>
      <c r="H1409" s="2">
        <v>7</v>
      </c>
      <c r="I1409" s="25">
        <v>2.590769458529183E-4</v>
      </c>
      <c r="J1409" s="12"/>
      <c r="K1409" t="s">
        <v>2472</v>
      </c>
      <c r="L1409" t="s">
        <v>165</v>
      </c>
      <c r="M1409" t="s">
        <v>165</v>
      </c>
      <c r="N1409" t="s">
        <v>165</v>
      </c>
      <c r="O1409" s="2">
        <v>281</v>
      </c>
      <c r="P1409" s="25">
        <v>2.3748552690516637E-3</v>
      </c>
      <c r="Q1409" s="12">
        <v>72.727272727272705</v>
      </c>
      <c r="R1409" s="2">
        <v>156</v>
      </c>
      <c r="S1409" s="25">
        <v>1.2693039983075946E-3</v>
      </c>
      <c r="T1409" s="12">
        <v>50.9090919</v>
      </c>
      <c r="V1409" t="s">
        <v>165</v>
      </c>
      <c r="W1409" t="s">
        <v>165</v>
      </c>
      <c r="X1409" t="s">
        <v>165</v>
      </c>
      <c r="Y1409" s="2">
        <v>70020</v>
      </c>
      <c r="Z1409" s="25">
        <v>2E-3</v>
      </c>
      <c r="AA1409" s="12">
        <v>1138.18</v>
      </c>
      <c r="AB1409" s="2">
        <v>81353</v>
      </c>
      <c r="AC1409" s="25">
        <v>2E-3</v>
      </c>
      <c r="AD1409" s="12">
        <v>1341.21</v>
      </c>
    </row>
    <row r="1410" spans="1:30" x14ac:dyDescent="0.3">
      <c r="A1410" t="s">
        <v>1985</v>
      </c>
      <c r="B1410" t="s">
        <v>2472</v>
      </c>
      <c r="C1410" t="s">
        <v>2472</v>
      </c>
      <c r="E1410" s="2">
        <v>784</v>
      </c>
      <c r="F1410" s="25">
        <v>2.7571654650958326E-2</v>
      </c>
      <c r="G1410" s="12"/>
      <c r="H1410" s="2">
        <v>930</v>
      </c>
      <c r="I1410" s="25">
        <v>3.4420222806173455E-2</v>
      </c>
      <c r="J1410" s="12"/>
      <c r="K1410" t="s">
        <v>2472</v>
      </c>
      <c r="L1410" t="s">
        <v>165</v>
      </c>
      <c r="M1410" t="s">
        <v>165</v>
      </c>
      <c r="N1410" t="s">
        <v>165</v>
      </c>
      <c r="O1410" s="2">
        <v>3062</v>
      </c>
      <c r="P1410" s="25">
        <v>2.5878316134648378E-2</v>
      </c>
      <c r="Q1410" s="12">
        <v>83.636363636363598</v>
      </c>
      <c r="R1410" s="2">
        <v>4064</v>
      </c>
      <c r="S1410" s="25">
        <v>3.3066996468731187E-2</v>
      </c>
      <c r="T1410" s="12">
        <v>73.333335899999994</v>
      </c>
      <c r="V1410" t="s">
        <v>165</v>
      </c>
      <c r="W1410" t="s">
        <v>165</v>
      </c>
      <c r="X1410" t="s">
        <v>165</v>
      </c>
      <c r="Y1410" s="2">
        <v>1165960</v>
      </c>
      <c r="Z1410" s="25">
        <v>3.3000000000000002E-2</v>
      </c>
      <c r="AA1410" s="12">
        <v>1234.55</v>
      </c>
      <c r="AB1410" s="2">
        <v>1422050</v>
      </c>
      <c r="AC1410" s="25">
        <v>3.9E-2</v>
      </c>
      <c r="AD1410" s="12">
        <v>1355.15</v>
      </c>
    </row>
    <row r="1411" spans="1:30" x14ac:dyDescent="0.3">
      <c r="A1411" t="s">
        <v>1978</v>
      </c>
      <c r="B1411" t="s">
        <v>2472</v>
      </c>
      <c r="C1411" t="s">
        <v>2472</v>
      </c>
      <c r="E1411" s="2">
        <v>639</v>
      </c>
      <c r="F1411" s="25">
        <v>2.2472305257605043E-2</v>
      </c>
      <c r="G1411" s="12"/>
      <c r="H1411" s="2">
        <v>574</v>
      </c>
      <c r="I1411" s="25">
        <v>2.1244309559939303E-2</v>
      </c>
      <c r="J1411" s="12"/>
      <c r="K1411" t="s">
        <v>2472</v>
      </c>
      <c r="L1411" t="s">
        <v>165</v>
      </c>
      <c r="M1411" t="s">
        <v>165</v>
      </c>
      <c r="N1411" t="s">
        <v>165</v>
      </c>
      <c r="O1411" s="2">
        <v>2205</v>
      </c>
      <c r="P1411" s="25">
        <v>1.8635430136152733E-2</v>
      </c>
      <c r="Q1411" s="12">
        <v>33.939393939393902</v>
      </c>
      <c r="R1411" s="2">
        <v>2705</v>
      </c>
      <c r="S1411" s="25">
        <v>2.2009405868090023E-2</v>
      </c>
      <c r="T1411" s="12">
        <v>42.4242439</v>
      </c>
      <c r="V1411" t="s">
        <v>165</v>
      </c>
      <c r="W1411" t="s">
        <v>165</v>
      </c>
      <c r="X1411" t="s">
        <v>165</v>
      </c>
      <c r="Y1411" s="2">
        <v>840432</v>
      </c>
      <c r="Z1411" s="25">
        <v>2.4E-2</v>
      </c>
      <c r="AA1411" s="12">
        <v>598.17999999999995</v>
      </c>
      <c r="AB1411" s="2">
        <v>968078</v>
      </c>
      <c r="AC1411" s="25">
        <v>2.7E-2</v>
      </c>
      <c r="AD1411" s="12">
        <v>536.36</v>
      </c>
    </row>
    <row r="1412" spans="1:30" x14ac:dyDescent="0.3">
      <c r="A1412" t="s">
        <v>1984</v>
      </c>
      <c r="B1412" t="s">
        <v>2472</v>
      </c>
      <c r="C1412" t="s">
        <v>2472</v>
      </c>
      <c r="E1412" s="2">
        <v>118</v>
      </c>
      <c r="F1412" s="25">
        <v>4.1498153683840336E-3</v>
      </c>
      <c r="G1412" s="12"/>
      <c r="H1412" s="2">
        <v>90</v>
      </c>
      <c r="I1412" s="25">
        <v>3.3309893038232356E-3</v>
      </c>
      <c r="J1412" s="12"/>
      <c r="K1412" t="s">
        <v>2472</v>
      </c>
      <c r="L1412" t="s">
        <v>165</v>
      </c>
      <c r="M1412" t="s">
        <v>165</v>
      </c>
      <c r="N1412" t="s">
        <v>165</v>
      </c>
      <c r="O1412" s="2">
        <v>346</v>
      </c>
      <c r="P1412" s="25">
        <v>2.924199014561835E-3</v>
      </c>
      <c r="Q1412" s="12">
        <v>63.636363636363598</v>
      </c>
      <c r="R1412" s="2">
        <v>280</v>
      </c>
      <c r="S1412" s="25">
        <v>2.2782379456802982E-3</v>
      </c>
      <c r="T1412" s="12">
        <v>58.787880000000001</v>
      </c>
      <c r="V1412" t="s">
        <v>165</v>
      </c>
      <c r="W1412" t="s">
        <v>165</v>
      </c>
      <c r="X1412" t="s">
        <v>165</v>
      </c>
      <c r="Y1412" s="2">
        <v>118219</v>
      </c>
      <c r="Z1412" s="25">
        <v>3.0000000000000001E-3</v>
      </c>
      <c r="AA1412" s="12">
        <v>1358.79</v>
      </c>
      <c r="AB1412" s="2">
        <v>127195</v>
      </c>
      <c r="AC1412" s="25">
        <v>3.0000000000000001E-3</v>
      </c>
      <c r="AD1412" s="12">
        <v>1727.27</v>
      </c>
    </row>
    <row r="1413" spans="1:30" x14ac:dyDescent="0.3">
      <c r="A1413" t="s">
        <v>1985</v>
      </c>
      <c r="B1413" t="s">
        <v>2472</v>
      </c>
      <c r="C1413" t="s">
        <v>2472</v>
      </c>
      <c r="E1413" s="2">
        <v>521</v>
      </c>
      <c r="F1413" s="25">
        <v>1.8322489889221031E-2</v>
      </c>
      <c r="G1413" s="12"/>
      <c r="H1413" s="2">
        <v>484</v>
      </c>
      <c r="I1413" s="25">
        <v>1.7913320256116066E-2</v>
      </c>
      <c r="J1413" s="12"/>
      <c r="K1413" t="s">
        <v>2472</v>
      </c>
      <c r="L1413" t="s">
        <v>165</v>
      </c>
      <c r="M1413" t="s">
        <v>165</v>
      </c>
      <c r="N1413" t="s">
        <v>165</v>
      </c>
      <c r="O1413" s="2">
        <v>1859</v>
      </c>
      <c r="P1413" s="25">
        <v>1.57112311215909E-2</v>
      </c>
      <c r="Q1413" s="12">
        <v>67.272727272727195</v>
      </c>
      <c r="R1413" s="2">
        <v>2425</v>
      </c>
      <c r="S1413" s="25">
        <v>1.9731167922409726E-2</v>
      </c>
      <c r="T1413" s="12">
        <v>72.727270000000004</v>
      </c>
      <c r="V1413" t="s">
        <v>165</v>
      </c>
      <c r="W1413" t="s">
        <v>165</v>
      </c>
      <c r="X1413" t="s">
        <v>165</v>
      </c>
      <c r="Y1413" s="2">
        <v>722213</v>
      </c>
      <c r="Z1413" s="25">
        <v>0.02</v>
      </c>
      <c r="AA1413" s="12">
        <v>1378.18</v>
      </c>
      <c r="AB1413" s="2">
        <v>840883</v>
      </c>
      <c r="AC1413" s="25">
        <v>2.3E-2</v>
      </c>
      <c r="AD1413" s="12">
        <v>1776.97</v>
      </c>
    </row>
    <row r="1414" spans="1:30" x14ac:dyDescent="0.3">
      <c r="A1414" t="s">
        <v>1979</v>
      </c>
      <c r="B1414" t="s">
        <v>2472</v>
      </c>
      <c r="C1414" t="s">
        <v>2472</v>
      </c>
      <c r="E1414" s="2">
        <v>14310</v>
      </c>
      <c r="F1414" s="25">
        <v>0.50325303323369086</v>
      </c>
      <c r="G1414" s="12"/>
      <c r="H1414" s="2">
        <v>13589</v>
      </c>
      <c r="I1414" s="25">
        <v>0.50294237388504415</v>
      </c>
      <c r="J1414" s="12"/>
      <c r="K1414" t="s">
        <v>2472</v>
      </c>
      <c r="L1414" t="s">
        <v>165</v>
      </c>
      <c r="M1414" t="s">
        <v>165</v>
      </c>
      <c r="N1414" t="s">
        <v>165</v>
      </c>
      <c r="O1414" s="2">
        <v>60105</v>
      </c>
      <c r="P1414" s="25">
        <v>0.50797393575213612</v>
      </c>
      <c r="Q1414" s="12">
        <v>140</v>
      </c>
      <c r="R1414" s="2">
        <v>61544</v>
      </c>
      <c r="S1414" s="25">
        <v>0.50075670046052956</v>
      </c>
      <c r="T1414" s="12">
        <v>156.96969999999999</v>
      </c>
      <c r="V1414" t="s">
        <v>165</v>
      </c>
      <c r="W1414" t="s">
        <v>165</v>
      </c>
      <c r="X1414" t="s">
        <v>165</v>
      </c>
      <c r="Y1414" s="2">
        <v>17995621</v>
      </c>
      <c r="Z1414" s="25">
        <v>0.50800000000000001</v>
      </c>
      <c r="AA1414" s="12">
        <v>1210.9100000000001</v>
      </c>
      <c r="AB1414" s="2">
        <v>18497792</v>
      </c>
      <c r="AC1414" s="25">
        <v>0.50800000000000001</v>
      </c>
      <c r="AD1414" s="12">
        <v>1480</v>
      </c>
    </row>
    <row r="1415" spans="1:30" x14ac:dyDescent="0.3">
      <c r="A1415" t="s">
        <v>1974</v>
      </c>
      <c r="B1415" t="s">
        <v>2472</v>
      </c>
      <c r="C1415" t="s">
        <v>2472</v>
      </c>
      <c r="E1415" s="2">
        <v>3439</v>
      </c>
      <c r="F1415" s="25">
        <v>0.12094250043959909</v>
      </c>
      <c r="G1415" s="12"/>
      <c r="H1415" s="2">
        <v>3461</v>
      </c>
      <c r="I1415" s="25">
        <v>0.12809504422813575</v>
      </c>
      <c r="J1415" s="12"/>
      <c r="K1415" t="s">
        <v>2472</v>
      </c>
      <c r="L1415" t="s">
        <v>165</v>
      </c>
      <c r="M1415" t="s">
        <v>165</v>
      </c>
      <c r="N1415" t="s">
        <v>165</v>
      </c>
      <c r="O1415" s="2">
        <v>14506</v>
      </c>
      <c r="P1415" s="25">
        <v>0.12259662111339301</v>
      </c>
      <c r="Q1415" s="12">
        <v>13.9393939393939</v>
      </c>
      <c r="R1415" s="2">
        <v>14513</v>
      </c>
      <c r="S1415" s="25">
        <v>0.11808595466306489</v>
      </c>
      <c r="T1415" s="12">
        <v>66.060609999999997</v>
      </c>
      <c r="V1415" t="s">
        <v>165</v>
      </c>
      <c r="W1415" t="s">
        <v>165</v>
      </c>
      <c r="X1415" t="s">
        <v>165</v>
      </c>
      <c r="Y1415" s="2">
        <v>3255518</v>
      </c>
      <c r="Z1415" s="25">
        <v>9.1999999999999998E-2</v>
      </c>
      <c r="AA1415" s="12">
        <v>412.73</v>
      </c>
      <c r="AB1415" s="2">
        <v>3199308</v>
      </c>
      <c r="AC1415" s="25">
        <v>8.7999999999999995E-2</v>
      </c>
      <c r="AD1415" s="12">
        <v>523.03</v>
      </c>
    </row>
    <row r="1416" spans="1:30" x14ac:dyDescent="0.3">
      <c r="A1416" t="s">
        <v>1984</v>
      </c>
      <c r="B1416" t="s">
        <v>2472</v>
      </c>
      <c r="C1416" t="s">
        <v>2472</v>
      </c>
      <c r="E1416" s="2">
        <v>62</v>
      </c>
      <c r="F1416" s="25">
        <v>2.1804114647441543E-3</v>
      </c>
      <c r="G1416" s="12"/>
      <c r="H1416" s="2">
        <v>33</v>
      </c>
      <c r="I1416" s="25">
        <v>1.2213627447351864E-3</v>
      </c>
      <c r="J1416" s="12"/>
      <c r="K1416" t="s">
        <v>2472</v>
      </c>
      <c r="L1416" t="s">
        <v>165</v>
      </c>
      <c r="M1416" t="s">
        <v>165</v>
      </c>
      <c r="N1416" t="s">
        <v>165</v>
      </c>
      <c r="O1416" s="2">
        <v>377</v>
      </c>
      <c r="P1416" s="25">
        <v>3.1861937239589938E-3</v>
      </c>
      <c r="Q1416" s="12">
        <v>107.87878787878699</v>
      </c>
      <c r="R1416" s="2">
        <v>292</v>
      </c>
      <c r="S1416" s="25">
        <v>2.3758767147808823E-3</v>
      </c>
      <c r="T1416" s="12">
        <v>87.272729999999996</v>
      </c>
      <c r="V1416" t="s">
        <v>165</v>
      </c>
      <c r="W1416" t="s">
        <v>165</v>
      </c>
      <c r="X1416" t="s">
        <v>165</v>
      </c>
      <c r="Y1416" s="2">
        <v>63661</v>
      </c>
      <c r="Z1416" s="25">
        <v>2E-3</v>
      </c>
      <c r="AA1416" s="12">
        <v>1050.9100000000001</v>
      </c>
      <c r="AB1416" s="2">
        <v>70200</v>
      </c>
      <c r="AC1416" s="25">
        <v>2E-3</v>
      </c>
      <c r="AD1416" s="12">
        <v>1404.85</v>
      </c>
    </row>
    <row r="1417" spans="1:30" x14ac:dyDescent="0.3">
      <c r="A1417" t="s">
        <v>1985</v>
      </c>
      <c r="B1417" t="s">
        <v>2472</v>
      </c>
      <c r="C1417" t="s">
        <v>2472</v>
      </c>
      <c r="E1417" s="2">
        <v>3377</v>
      </c>
      <c r="F1417" s="25">
        <v>0.11876208897485493</v>
      </c>
      <c r="G1417" s="12"/>
      <c r="H1417" s="2">
        <v>3428</v>
      </c>
      <c r="I1417" s="25">
        <v>0.12687368148340056</v>
      </c>
      <c r="J1417" s="12"/>
      <c r="K1417" t="s">
        <v>2472</v>
      </c>
      <c r="L1417" t="s">
        <v>165</v>
      </c>
      <c r="M1417" t="s">
        <v>165</v>
      </c>
      <c r="N1417" t="s">
        <v>165</v>
      </c>
      <c r="O1417" s="2">
        <v>14129</v>
      </c>
      <c r="P1417" s="25">
        <v>0.11941042738943401</v>
      </c>
      <c r="Q1417" s="12">
        <v>109.09090909090899</v>
      </c>
      <c r="R1417" s="2">
        <v>14221</v>
      </c>
      <c r="S1417" s="25">
        <v>0.115710077948284</v>
      </c>
      <c r="T1417" s="12">
        <v>87.878784199999998</v>
      </c>
      <c r="V1417" t="s">
        <v>165</v>
      </c>
      <c r="W1417" t="s">
        <v>165</v>
      </c>
      <c r="X1417" t="s">
        <v>165</v>
      </c>
      <c r="Y1417" s="2">
        <v>3191857</v>
      </c>
      <c r="Z1417" s="25">
        <v>0.09</v>
      </c>
      <c r="AA1417" s="12">
        <v>1185.45</v>
      </c>
      <c r="AB1417" s="2">
        <v>3129108</v>
      </c>
      <c r="AC1417" s="25">
        <v>8.5999999999999993E-2</v>
      </c>
      <c r="AD1417" s="12">
        <v>1546.06</v>
      </c>
    </row>
    <row r="1418" spans="1:30" x14ac:dyDescent="0.3">
      <c r="A1418" t="s">
        <v>1975</v>
      </c>
      <c r="B1418" t="s">
        <v>2472</v>
      </c>
      <c r="C1418" t="s">
        <v>2472</v>
      </c>
      <c r="E1418" s="2">
        <v>3865</v>
      </c>
      <c r="F1418" s="25">
        <v>0.1359240372780024</v>
      </c>
      <c r="G1418" s="12"/>
      <c r="H1418" s="2">
        <v>3462</v>
      </c>
      <c r="I1418" s="25">
        <v>0.12813205522040047</v>
      </c>
      <c r="J1418" s="12"/>
      <c r="K1418" t="s">
        <v>2472</v>
      </c>
      <c r="L1418" t="s">
        <v>165</v>
      </c>
      <c r="M1418" t="s">
        <v>165</v>
      </c>
      <c r="N1418" t="s">
        <v>165</v>
      </c>
      <c r="O1418" s="2">
        <v>16617</v>
      </c>
      <c r="P1418" s="25">
        <v>0.14043761567911564</v>
      </c>
      <c r="Q1418" s="12">
        <v>117.575757575757</v>
      </c>
      <c r="R1418" s="2">
        <v>16760</v>
      </c>
      <c r="S1418" s="25">
        <v>0.13636881417714927</v>
      </c>
      <c r="T1418" s="12">
        <v>102.42424</v>
      </c>
      <c r="V1418" t="s">
        <v>165</v>
      </c>
      <c r="W1418" t="s">
        <v>165</v>
      </c>
      <c r="X1418" t="s">
        <v>165</v>
      </c>
      <c r="Y1418" s="2">
        <v>4637444</v>
      </c>
      <c r="Z1418" s="25">
        <v>0.13100000000000001</v>
      </c>
      <c r="AA1418" s="12">
        <v>757.58</v>
      </c>
      <c r="AB1418" s="2">
        <v>4690779</v>
      </c>
      <c r="AC1418" s="25">
        <v>0.129</v>
      </c>
      <c r="AD1418" s="12">
        <v>973.33</v>
      </c>
    </row>
    <row r="1419" spans="1:30" x14ac:dyDescent="0.3">
      <c r="A1419" t="s">
        <v>1984</v>
      </c>
      <c r="B1419" t="s">
        <v>2472</v>
      </c>
      <c r="C1419" t="s">
        <v>2472</v>
      </c>
      <c r="E1419" s="2">
        <v>97</v>
      </c>
      <c r="F1419" s="25">
        <v>3.4112889045190787E-3</v>
      </c>
      <c r="G1419" s="12"/>
      <c r="H1419" s="2">
        <v>60</v>
      </c>
      <c r="I1419" s="25">
        <v>2.2206595358821571E-3</v>
      </c>
      <c r="J1419" s="12"/>
      <c r="K1419" t="s">
        <v>2472</v>
      </c>
      <c r="L1419" t="s">
        <v>165</v>
      </c>
      <c r="M1419" t="s">
        <v>165</v>
      </c>
      <c r="N1419" t="s">
        <v>165</v>
      </c>
      <c r="O1419" s="2">
        <v>370</v>
      </c>
      <c r="P1419" s="25">
        <v>3.1270336282886676E-3</v>
      </c>
      <c r="Q1419" s="12">
        <v>78.787878787878796</v>
      </c>
      <c r="R1419" s="2">
        <v>521</v>
      </c>
      <c r="S1419" s="25">
        <v>4.2391498917836975E-3</v>
      </c>
      <c r="T1419" s="12">
        <v>134.545456</v>
      </c>
      <c r="V1419" t="s">
        <v>165</v>
      </c>
      <c r="W1419" t="s">
        <v>165</v>
      </c>
      <c r="X1419" t="s">
        <v>165</v>
      </c>
      <c r="Y1419" s="2">
        <v>105581</v>
      </c>
      <c r="Z1419" s="25">
        <v>3.0000000000000001E-3</v>
      </c>
      <c r="AA1419" s="12">
        <v>1590.91</v>
      </c>
      <c r="AB1419" s="2">
        <v>127988</v>
      </c>
      <c r="AC1419" s="25">
        <v>4.0000000000000001E-3</v>
      </c>
      <c r="AD1419" s="12">
        <v>1926.06</v>
      </c>
    </row>
    <row r="1420" spans="1:30" x14ac:dyDescent="0.3">
      <c r="A1420" t="s">
        <v>1985</v>
      </c>
      <c r="B1420" t="s">
        <v>2472</v>
      </c>
      <c r="C1420" t="s">
        <v>2472</v>
      </c>
      <c r="E1420" s="2">
        <v>3768</v>
      </c>
      <c r="F1420" s="25">
        <v>0.13251274837348345</v>
      </c>
      <c r="G1420" s="12"/>
      <c r="H1420" s="2">
        <v>3402</v>
      </c>
      <c r="I1420" s="25">
        <v>0.12591139568451831</v>
      </c>
      <c r="J1420" s="12"/>
      <c r="K1420" t="s">
        <v>2472</v>
      </c>
      <c r="L1420" t="s">
        <v>165</v>
      </c>
      <c r="M1420" t="s">
        <v>165</v>
      </c>
      <c r="N1420" t="s">
        <v>165</v>
      </c>
      <c r="O1420" s="2">
        <v>16247</v>
      </c>
      <c r="P1420" s="25">
        <v>0.13731058205082697</v>
      </c>
      <c r="Q1420" s="12">
        <v>149.69696969696901</v>
      </c>
      <c r="R1420" s="2">
        <v>16239</v>
      </c>
      <c r="S1420" s="25">
        <v>0.13212966428536557</v>
      </c>
      <c r="T1420" s="12">
        <v>150.909088</v>
      </c>
      <c r="V1420" t="s">
        <v>165</v>
      </c>
      <c r="W1420" t="s">
        <v>165</v>
      </c>
      <c r="X1420" t="s">
        <v>165</v>
      </c>
      <c r="Y1420" s="2">
        <v>4531863</v>
      </c>
      <c r="Z1420" s="25">
        <v>0.128</v>
      </c>
      <c r="AA1420" s="12">
        <v>1812.73</v>
      </c>
      <c r="AB1420" s="2">
        <v>4562791</v>
      </c>
      <c r="AC1420" s="25">
        <v>0.125</v>
      </c>
      <c r="AD1420" s="12">
        <v>1868.48</v>
      </c>
    </row>
    <row r="1421" spans="1:30" x14ac:dyDescent="0.3">
      <c r="A1421" t="s">
        <v>1976</v>
      </c>
      <c r="B1421" t="s">
        <v>2472</v>
      </c>
      <c r="C1421" t="s">
        <v>2472</v>
      </c>
      <c r="E1421" s="2">
        <v>5252</v>
      </c>
      <c r="F1421" s="25">
        <v>0.1847019518199402</v>
      </c>
      <c r="G1421" s="12"/>
      <c r="H1421" s="2">
        <v>5094</v>
      </c>
      <c r="I1421" s="25">
        <v>0.18853399459639514</v>
      </c>
      <c r="J1421" s="12"/>
      <c r="K1421" t="s">
        <v>2472</v>
      </c>
      <c r="L1421" t="s">
        <v>165</v>
      </c>
      <c r="M1421" t="s">
        <v>165</v>
      </c>
      <c r="N1421" t="s">
        <v>165</v>
      </c>
      <c r="O1421" s="2">
        <v>21995</v>
      </c>
      <c r="P1421" s="25">
        <v>0.18588947203840336</v>
      </c>
      <c r="Q1421" s="12">
        <v>42.424242424242401</v>
      </c>
      <c r="R1421" s="2">
        <v>22057</v>
      </c>
      <c r="S1421" s="25">
        <v>0.17946819417096549</v>
      </c>
      <c r="T1421" s="12">
        <v>71.515150000000006</v>
      </c>
      <c r="V1421" t="s">
        <v>165</v>
      </c>
      <c r="W1421" t="s">
        <v>165</v>
      </c>
      <c r="X1421" t="s">
        <v>165</v>
      </c>
      <c r="Y1421" s="2">
        <v>7477809</v>
      </c>
      <c r="Z1421" s="25">
        <v>0.21099999999999999</v>
      </c>
      <c r="AA1421" s="12">
        <v>717.58</v>
      </c>
      <c r="AB1421" s="2">
        <v>7530762</v>
      </c>
      <c r="AC1421" s="25">
        <v>0.20699999999999999</v>
      </c>
      <c r="AD1421" s="12">
        <v>807.88</v>
      </c>
    </row>
    <row r="1422" spans="1:30" x14ac:dyDescent="0.3">
      <c r="A1422" t="s">
        <v>1984</v>
      </c>
      <c r="B1422" t="s">
        <v>2472</v>
      </c>
      <c r="C1422" t="s">
        <v>2472</v>
      </c>
      <c r="E1422" s="2">
        <v>327</v>
      </c>
      <c r="F1422" s="25">
        <v>1.1499912080182879E-2</v>
      </c>
      <c r="G1422" s="12"/>
      <c r="H1422" s="2">
        <v>144</v>
      </c>
      <c r="I1422" s="25">
        <v>5.3295828861171764E-3</v>
      </c>
      <c r="J1422" s="12"/>
      <c r="K1422" t="s">
        <v>2472</v>
      </c>
      <c r="L1422" t="s">
        <v>165</v>
      </c>
      <c r="M1422" t="s">
        <v>165</v>
      </c>
      <c r="N1422" t="s">
        <v>165</v>
      </c>
      <c r="O1422" s="2">
        <v>1177</v>
      </c>
      <c r="P1422" s="25">
        <v>9.9473475148534104E-3</v>
      </c>
      <c r="Q1422" s="12">
        <v>156.363636363636</v>
      </c>
      <c r="R1422" s="2">
        <v>839</v>
      </c>
      <c r="S1422" s="25">
        <v>6.8265772729491792E-3</v>
      </c>
      <c r="T1422" s="12">
        <v>127.272728</v>
      </c>
      <c r="V1422" t="s">
        <v>165</v>
      </c>
      <c r="W1422" t="s">
        <v>165</v>
      </c>
      <c r="X1422" t="s">
        <v>165</v>
      </c>
      <c r="Y1422" s="2">
        <v>291373</v>
      </c>
      <c r="Z1422" s="25">
        <v>8.0000000000000002E-3</v>
      </c>
      <c r="AA1422" s="12">
        <v>2187.88</v>
      </c>
      <c r="AB1422" s="2">
        <v>269072</v>
      </c>
      <c r="AC1422" s="25">
        <v>7.0000000000000001E-3</v>
      </c>
      <c r="AD1422" s="12">
        <v>2283.0300000000002</v>
      </c>
    </row>
    <row r="1423" spans="1:30" x14ac:dyDescent="0.3">
      <c r="A1423" t="s">
        <v>1985</v>
      </c>
      <c r="B1423" t="s">
        <v>2472</v>
      </c>
      <c r="C1423" t="s">
        <v>2472</v>
      </c>
      <c r="E1423" s="2">
        <v>4925</v>
      </c>
      <c r="F1423" s="25">
        <v>0.17320203973975726</v>
      </c>
      <c r="G1423" s="12"/>
      <c r="H1423" s="2">
        <v>4950</v>
      </c>
      <c r="I1423" s="25">
        <v>0.18320441171027796</v>
      </c>
      <c r="J1423" s="12"/>
      <c r="K1423" t="s">
        <v>2472</v>
      </c>
      <c r="L1423" t="s">
        <v>165</v>
      </c>
      <c r="M1423" t="s">
        <v>165</v>
      </c>
      <c r="N1423" t="s">
        <v>165</v>
      </c>
      <c r="O1423" s="2">
        <v>20818</v>
      </c>
      <c r="P1423" s="25">
        <v>0.17594212452354993</v>
      </c>
      <c r="Q1423" s="12">
        <v>159.39393939393901</v>
      </c>
      <c r="R1423" s="2">
        <v>21218</v>
      </c>
      <c r="S1423" s="25">
        <v>0.1726416168980163</v>
      </c>
      <c r="T1423" s="12">
        <v>148.484848</v>
      </c>
      <c r="V1423" t="s">
        <v>165</v>
      </c>
      <c r="W1423" t="s">
        <v>165</v>
      </c>
      <c r="X1423" t="s">
        <v>165</v>
      </c>
      <c r="Y1423" s="2">
        <v>7186436</v>
      </c>
      <c r="Z1423" s="25">
        <v>0.20300000000000001</v>
      </c>
      <c r="AA1423" s="12">
        <v>2256.9699999999998</v>
      </c>
      <c r="AB1423" s="2">
        <v>7261690</v>
      </c>
      <c r="AC1423" s="25">
        <v>0.19900000000000001</v>
      </c>
      <c r="AD1423" s="12">
        <v>2262.42</v>
      </c>
    </row>
    <row r="1424" spans="1:30" x14ac:dyDescent="0.3">
      <c r="A1424" t="s">
        <v>1977</v>
      </c>
      <c r="B1424" t="s">
        <v>2472</v>
      </c>
      <c r="C1424" t="s">
        <v>2472</v>
      </c>
      <c r="E1424" s="2">
        <v>917</v>
      </c>
      <c r="F1424" s="25">
        <v>3.2248988922103039E-2</v>
      </c>
      <c r="G1424" s="12"/>
      <c r="H1424" s="2">
        <v>888</v>
      </c>
      <c r="I1424" s="25">
        <v>3.2865761131055923E-2</v>
      </c>
      <c r="J1424" s="12"/>
      <c r="K1424" t="s">
        <v>2472</v>
      </c>
      <c r="L1424" t="s">
        <v>165</v>
      </c>
      <c r="M1424" t="s">
        <v>165</v>
      </c>
      <c r="N1424" t="s">
        <v>165</v>
      </c>
      <c r="O1424" s="2">
        <v>3833</v>
      </c>
      <c r="P1424" s="25">
        <v>3.2394378100622873E-2</v>
      </c>
      <c r="Q1424" s="12">
        <v>28.484848484848399</v>
      </c>
      <c r="R1424" s="2">
        <v>4602</v>
      </c>
      <c r="S1424" s="25">
        <v>3.7444467950074042E-2</v>
      </c>
      <c r="T1424" s="12">
        <v>16.363636</v>
      </c>
      <c r="V1424" t="s">
        <v>165</v>
      </c>
      <c r="W1424" t="s">
        <v>165</v>
      </c>
      <c r="X1424" t="s">
        <v>165</v>
      </c>
      <c r="Y1424" s="2">
        <v>1427224</v>
      </c>
      <c r="Z1424" s="25">
        <v>0.04</v>
      </c>
      <c r="AA1424" s="12">
        <v>443.64</v>
      </c>
      <c r="AB1424" s="2">
        <v>1735473</v>
      </c>
      <c r="AC1424" s="25">
        <v>4.8000000000000001E-2</v>
      </c>
      <c r="AD1424" s="12">
        <v>575.76</v>
      </c>
    </row>
    <row r="1425" spans="1:31" x14ac:dyDescent="0.3">
      <c r="A1425" t="s">
        <v>1984</v>
      </c>
      <c r="B1425" t="s">
        <v>2472</v>
      </c>
      <c r="C1425" t="s">
        <v>2472</v>
      </c>
      <c r="E1425" s="2">
        <v>58</v>
      </c>
      <c r="F1425" s="25">
        <v>2.0397397573413047E-3</v>
      </c>
      <c r="G1425" s="12"/>
      <c r="H1425" s="2">
        <v>13</v>
      </c>
      <c r="I1425" s="25">
        <v>4.8114289944113404E-4</v>
      </c>
      <c r="J1425" s="12"/>
      <c r="K1425" t="s">
        <v>2472</v>
      </c>
      <c r="L1425" t="s">
        <v>165</v>
      </c>
      <c r="M1425" t="s">
        <v>165</v>
      </c>
      <c r="N1425" t="s">
        <v>165</v>
      </c>
      <c r="O1425" s="2">
        <v>222</v>
      </c>
      <c r="P1425" s="25">
        <v>1.8762201769732005E-3</v>
      </c>
      <c r="Q1425" s="12">
        <v>54.545454545454497</v>
      </c>
      <c r="R1425" s="2">
        <v>326</v>
      </c>
      <c r="S1425" s="25">
        <v>2.6525198938992041E-3</v>
      </c>
      <c r="T1425" s="12">
        <v>95.757576</v>
      </c>
      <c r="V1425" t="s">
        <v>165</v>
      </c>
      <c r="W1425" t="s">
        <v>165</v>
      </c>
      <c r="X1425" t="s">
        <v>165</v>
      </c>
      <c r="Y1425" s="2">
        <v>80853</v>
      </c>
      <c r="Z1425" s="25">
        <v>2E-3</v>
      </c>
      <c r="AA1425" s="12">
        <v>1152.73</v>
      </c>
      <c r="AB1425" s="2">
        <v>87967</v>
      </c>
      <c r="AC1425" s="25">
        <v>2E-3</v>
      </c>
      <c r="AD1425" s="12">
        <v>1367.27</v>
      </c>
    </row>
    <row r="1426" spans="1:31" x14ac:dyDescent="0.3">
      <c r="A1426" t="s">
        <v>1985</v>
      </c>
      <c r="B1426" t="s">
        <v>2472</v>
      </c>
      <c r="C1426" t="s">
        <v>2472</v>
      </c>
      <c r="E1426" s="2">
        <v>859</v>
      </c>
      <c r="F1426" s="25">
        <v>3.0209249164761736E-2</v>
      </c>
      <c r="G1426" s="12"/>
      <c r="H1426" s="2">
        <v>875</v>
      </c>
      <c r="I1426" s="25">
        <v>3.2384618231614787E-2</v>
      </c>
      <c r="J1426" s="12"/>
      <c r="K1426" t="s">
        <v>2472</v>
      </c>
      <c r="L1426" t="s">
        <v>165</v>
      </c>
      <c r="M1426" t="s">
        <v>165</v>
      </c>
      <c r="N1426" t="s">
        <v>165</v>
      </c>
      <c r="O1426" s="2">
        <v>3611</v>
      </c>
      <c r="P1426" s="25">
        <v>3.0518157923649671E-2</v>
      </c>
      <c r="Q1426" s="12">
        <v>59.393939393939398</v>
      </c>
      <c r="R1426" s="2">
        <v>4276</v>
      </c>
      <c r="S1426" s="25">
        <v>3.4791948056174839E-2</v>
      </c>
      <c r="T1426" s="12">
        <v>96.363640000000004</v>
      </c>
      <c r="V1426" t="s">
        <v>165</v>
      </c>
      <c r="W1426" t="s">
        <v>165</v>
      </c>
      <c r="X1426" t="s">
        <v>165</v>
      </c>
      <c r="Y1426" s="2">
        <v>1346371</v>
      </c>
      <c r="Z1426" s="25">
        <v>3.7999999999999999E-2</v>
      </c>
      <c r="AA1426" s="12">
        <v>1190.3</v>
      </c>
      <c r="AB1426" s="2">
        <v>1647506</v>
      </c>
      <c r="AC1426" s="25">
        <v>4.4999999999999998E-2</v>
      </c>
      <c r="AD1426" s="12">
        <v>1399.39</v>
      </c>
    </row>
    <row r="1427" spans="1:31" x14ac:dyDescent="0.3">
      <c r="A1427" t="s">
        <v>1978</v>
      </c>
      <c r="B1427" t="s">
        <v>2472</v>
      </c>
      <c r="C1427" t="s">
        <v>2472</v>
      </c>
      <c r="E1427" s="2">
        <v>837</v>
      </c>
      <c r="F1427" s="25">
        <v>2.9435554774046069E-2</v>
      </c>
      <c r="G1427" s="12"/>
      <c r="H1427" s="2">
        <v>684</v>
      </c>
      <c r="I1427" s="25">
        <v>2.531551870905659E-2</v>
      </c>
      <c r="J1427" s="12"/>
      <c r="K1427" t="s">
        <v>2472</v>
      </c>
      <c r="L1427" t="s">
        <v>165</v>
      </c>
      <c r="M1427" t="s">
        <v>165</v>
      </c>
      <c r="N1427" t="s">
        <v>165</v>
      </c>
      <c r="O1427" s="2">
        <v>3154</v>
      </c>
      <c r="P1427" s="25">
        <v>2.6655848820601236E-2</v>
      </c>
      <c r="Q1427" s="12">
        <v>42.424242424242401</v>
      </c>
      <c r="R1427" s="2">
        <v>3612</v>
      </c>
      <c r="S1427" s="25">
        <v>2.9389269499275845E-2</v>
      </c>
      <c r="T1427" s="12">
        <v>44.242424</v>
      </c>
      <c r="V1427" t="s">
        <v>165</v>
      </c>
      <c r="W1427" t="s">
        <v>165</v>
      </c>
      <c r="X1427" t="s">
        <v>165</v>
      </c>
      <c r="Y1427" s="2">
        <v>1197626</v>
      </c>
      <c r="Z1427" s="25">
        <v>3.4000000000000002E-2</v>
      </c>
      <c r="AA1427" s="12">
        <v>640.61</v>
      </c>
      <c r="AB1427" s="2">
        <v>1341470</v>
      </c>
      <c r="AC1427" s="25">
        <v>3.6999999999999998E-2</v>
      </c>
      <c r="AD1427" s="12">
        <v>718.79</v>
      </c>
    </row>
    <row r="1428" spans="1:31" x14ac:dyDescent="0.3">
      <c r="A1428" t="s">
        <v>1984</v>
      </c>
      <c r="B1428" t="s">
        <v>2472</v>
      </c>
      <c r="C1428" t="s">
        <v>2472</v>
      </c>
      <c r="E1428" s="2">
        <v>138</v>
      </c>
      <c r="F1428" s="25">
        <v>4.8531739053982769E-3</v>
      </c>
      <c r="G1428" s="12"/>
      <c r="H1428" s="2">
        <v>190</v>
      </c>
      <c r="I1428" s="25">
        <v>7.0320885302935007E-3</v>
      </c>
      <c r="J1428" s="12"/>
      <c r="K1428" t="s">
        <v>2472</v>
      </c>
      <c r="L1428" t="s">
        <v>165</v>
      </c>
      <c r="M1428" t="s">
        <v>165</v>
      </c>
      <c r="N1428" t="s">
        <v>165</v>
      </c>
      <c r="O1428" s="2">
        <v>644</v>
      </c>
      <c r="P1428" s="25">
        <v>5.4427288016700047E-3</v>
      </c>
      <c r="Q1428" s="12">
        <v>89.090909090909093</v>
      </c>
      <c r="R1428" s="2">
        <v>696</v>
      </c>
      <c r="S1428" s="25">
        <v>5.6630486078338843E-3</v>
      </c>
      <c r="T1428" s="12">
        <v>116.969696</v>
      </c>
      <c r="V1428" t="s">
        <v>165</v>
      </c>
      <c r="W1428" t="s">
        <v>165</v>
      </c>
      <c r="X1428" t="s">
        <v>165</v>
      </c>
      <c r="Y1428" s="2">
        <v>217063</v>
      </c>
      <c r="Z1428" s="25">
        <v>6.0000000000000001E-3</v>
      </c>
      <c r="AA1428" s="12">
        <v>1968.48</v>
      </c>
      <c r="AB1428" s="2">
        <v>229270</v>
      </c>
      <c r="AC1428" s="25">
        <v>6.0000000000000001E-3</v>
      </c>
      <c r="AD1428" s="12">
        <v>2476.9699999999998</v>
      </c>
    </row>
    <row r="1429" spans="1:31" x14ac:dyDescent="0.3">
      <c r="A1429" t="s">
        <v>1985</v>
      </c>
      <c r="B1429" t="s">
        <v>2472</v>
      </c>
      <c r="C1429" t="s">
        <v>2472</v>
      </c>
      <c r="E1429" s="2">
        <v>699</v>
      </c>
      <c r="F1429" s="25">
        <v>2.458238086864778E-2</v>
      </c>
      <c r="G1429" s="12"/>
      <c r="H1429" s="2">
        <v>494</v>
      </c>
      <c r="I1429" s="25">
        <v>1.8283430178763091E-2</v>
      </c>
      <c r="J1429" s="12"/>
      <c r="K1429" t="s">
        <v>2472</v>
      </c>
      <c r="L1429" t="s">
        <v>165</v>
      </c>
      <c r="M1429" t="s">
        <v>165</v>
      </c>
      <c r="N1429" t="s">
        <v>165</v>
      </c>
      <c r="O1429" s="2">
        <v>2510</v>
      </c>
      <c r="P1429" s="25">
        <v>2.121312001893123E-2</v>
      </c>
      <c r="Q1429" s="12">
        <v>93.3333333333333</v>
      </c>
      <c r="R1429" s="2">
        <v>2916</v>
      </c>
      <c r="S1429" s="25">
        <v>2.3726220891441961E-2</v>
      </c>
      <c r="T1429" s="12">
        <v>126.060608</v>
      </c>
      <c r="V1429" t="s">
        <v>165</v>
      </c>
      <c r="W1429" t="s">
        <v>165</v>
      </c>
      <c r="X1429" t="s">
        <v>165</v>
      </c>
      <c r="Y1429" s="2">
        <v>980563</v>
      </c>
      <c r="Z1429" s="25">
        <v>2.8000000000000001E-2</v>
      </c>
      <c r="AA1429" s="12">
        <v>2155.7600000000002</v>
      </c>
      <c r="AB1429" s="2">
        <v>1112200</v>
      </c>
      <c r="AC1429" s="25">
        <v>3.1E-2</v>
      </c>
      <c r="AD1429" s="12">
        <v>2586.67</v>
      </c>
    </row>
    <row r="1430" spans="1:31" x14ac:dyDescent="0.3">
      <c r="A1430" s="16"/>
      <c r="B1430" s="16"/>
      <c r="C1430" s="16"/>
      <c r="D1430" s="16"/>
      <c r="E1430" s="16"/>
      <c r="F1430" s="16"/>
      <c r="G1430" s="16"/>
      <c r="H1430" s="16"/>
      <c r="I1430" s="16"/>
      <c r="J1430" s="16"/>
      <c r="K1430" s="16"/>
      <c r="L1430" s="16"/>
      <c r="M1430" s="16"/>
      <c r="N1430" s="16"/>
      <c r="O1430" s="16"/>
      <c r="P1430" s="16"/>
      <c r="Q1430" s="16"/>
      <c r="R1430" s="16"/>
      <c r="S1430" s="16"/>
      <c r="T1430" s="16"/>
      <c r="U1430" s="16"/>
      <c r="V1430" s="16"/>
      <c r="W1430" s="16"/>
      <c r="X1430" s="16"/>
      <c r="Y1430" s="16"/>
      <c r="Z1430" s="16"/>
      <c r="AA1430" s="16"/>
      <c r="AB1430" s="16"/>
      <c r="AC1430" s="16"/>
      <c r="AD1430" s="16"/>
      <c r="AE1430" s="16"/>
    </row>
    <row r="1431" spans="1:31" x14ac:dyDescent="0.3">
      <c r="A1431" s="103" t="s">
        <v>1986</v>
      </c>
      <c r="B1431" s="103"/>
      <c r="C1431" s="103"/>
      <c r="D1431" s="103"/>
      <c r="E1431" s="103"/>
      <c r="F1431" s="103"/>
      <c r="G1431" s="103"/>
      <c r="H1431" s="103"/>
      <c r="I1431" s="103"/>
      <c r="J1431" s="103"/>
      <c r="K1431" s="103"/>
      <c r="L1431" s="103"/>
      <c r="M1431" s="103"/>
      <c r="N1431" s="103"/>
      <c r="O1431" s="103"/>
      <c r="P1431" s="103"/>
      <c r="Q1431" s="103"/>
      <c r="R1431" s="103"/>
      <c r="S1431" s="103"/>
      <c r="T1431" s="103"/>
      <c r="U1431" s="103"/>
      <c r="V1431" s="103"/>
      <c r="W1431" s="103"/>
      <c r="X1431" s="103"/>
      <c r="Y1431" s="103"/>
      <c r="Z1431" s="103"/>
      <c r="AA1431" s="103"/>
      <c r="AB1431" s="103"/>
      <c r="AC1431" s="103"/>
      <c r="AD1431" s="103"/>
      <c r="AE1431" s="103"/>
    </row>
    <row r="1432" spans="1:31" x14ac:dyDescent="0.3">
      <c r="E1432" s="188"/>
      <c r="F1432" s="188"/>
      <c r="G1432" s="188"/>
      <c r="H1432" s="188"/>
      <c r="I1432" s="188"/>
      <c r="J1432" s="188"/>
      <c r="L1432" t="s">
        <v>165</v>
      </c>
      <c r="M1432" t="s">
        <v>165</v>
      </c>
      <c r="N1432" t="s">
        <v>165</v>
      </c>
      <c r="O1432" s="188" t="s">
        <v>1649</v>
      </c>
      <c r="P1432" s="188"/>
      <c r="Q1432" s="188" t="s">
        <v>1650</v>
      </c>
      <c r="R1432" s="188" t="s">
        <v>1649</v>
      </c>
      <c r="S1432" s="188"/>
      <c r="T1432" s="188" t="s">
        <v>1650</v>
      </c>
      <c r="U1432" t="s">
        <v>165</v>
      </c>
      <c r="V1432" t="s">
        <v>165</v>
      </c>
      <c r="W1432" t="s">
        <v>165</v>
      </c>
      <c r="X1432" t="s">
        <v>165</v>
      </c>
      <c r="Y1432" s="188" t="s">
        <v>1649</v>
      </c>
      <c r="Z1432" s="188"/>
      <c r="AA1432" s="188" t="s">
        <v>1650</v>
      </c>
      <c r="AB1432" s="188" t="s">
        <v>1649</v>
      </c>
      <c r="AC1432" s="188"/>
      <c r="AD1432" s="188" t="s">
        <v>1650</v>
      </c>
      <c r="AE1432" t="s">
        <v>165</v>
      </c>
    </row>
    <row r="1433" spans="1:31" x14ac:dyDescent="0.3">
      <c r="A1433" t="s">
        <v>167</v>
      </c>
      <c r="B1433" t="s">
        <v>2472</v>
      </c>
      <c r="C1433" t="s">
        <v>2472</v>
      </c>
      <c r="E1433" s="2">
        <v>28435</v>
      </c>
      <c r="F1433" s="25" t="s">
        <v>2472</v>
      </c>
      <c r="G1433" s="12"/>
      <c r="H1433" s="2">
        <v>27019</v>
      </c>
      <c r="I1433" s="25" t="s">
        <v>2472</v>
      </c>
      <c r="J1433" s="12"/>
      <c r="K1433" t="s">
        <v>2472</v>
      </c>
      <c r="L1433" t="s">
        <v>165</v>
      </c>
      <c r="M1433" t="s">
        <v>165</v>
      </c>
      <c r="N1433" t="s">
        <v>165</v>
      </c>
      <c r="O1433" s="2">
        <v>118323</v>
      </c>
      <c r="P1433" s="25" t="s">
        <v>165</v>
      </c>
      <c r="Q1433" s="12">
        <v>616.969696969697</v>
      </c>
      <c r="R1433" s="2">
        <v>122902</v>
      </c>
      <c r="S1433" s="25" t="s">
        <v>165</v>
      </c>
      <c r="T1433" s="12">
        <v>535.75756799999999</v>
      </c>
      <c r="V1433" t="s">
        <v>165</v>
      </c>
      <c r="W1433" t="s">
        <v>165</v>
      </c>
      <c r="X1433" t="s">
        <v>165</v>
      </c>
      <c r="Y1433" s="2">
        <v>35400693</v>
      </c>
      <c r="Z1433" s="25" t="s">
        <v>165</v>
      </c>
      <c r="AA1433" s="12">
        <v>1443.03</v>
      </c>
      <c r="AB1433" s="2">
        <v>36429855</v>
      </c>
      <c r="AC1433" s="25" t="s">
        <v>165</v>
      </c>
      <c r="AD1433" s="12">
        <v>1813.33</v>
      </c>
    </row>
    <row r="1434" spans="1:31" x14ac:dyDescent="0.3">
      <c r="A1434" t="s">
        <v>1971</v>
      </c>
      <c r="B1434" t="s">
        <v>2472</v>
      </c>
      <c r="C1434" t="s">
        <v>2472</v>
      </c>
      <c r="E1434" s="2">
        <v>14125</v>
      </c>
      <c r="F1434" s="25">
        <v>0.49674696676630914</v>
      </c>
      <c r="G1434" s="12"/>
      <c r="H1434" s="2">
        <v>13430</v>
      </c>
      <c r="I1434" s="25">
        <v>0.49705762611495613</v>
      </c>
      <c r="J1434" s="12"/>
      <c r="K1434" t="s">
        <v>2472</v>
      </c>
      <c r="L1434" t="s">
        <v>165</v>
      </c>
      <c r="M1434" t="s">
        <v>165</v>
      </c>
      <c r="N1434" t="s">
        <v>165</v>
      </c>
      <c r="O1434" s="2">
        <v>58218</v>
      </c>
      <c r="P1434" s="25">
        <v>0.49202606424786388</v>
      </c>
      <c r="Q1434" s="12">
        <v>576.36363636363603</v>
      </c>
      <c r="R1434" s="2">
        <v>61358</v>
      </c>
      <c r="S1434" s="25">
        <v>0.4992432995394705</v>
      </c>
      <c r="T1434" s="12">
        <v>516.36364700000001</v>
      </c>
      <c r="V1434" t="s">
        <v>165</v>
      </c>
      <c r="W1434" t="s">
        <v>165</v>
      </c>
      <c r="X1434" t="s">
        <v>165</v>
      </c>
      <c r="Y1434" s="2">
        <v>17405072</v>
      </c>
      <c r="Z1434" s="25">
        <v>0.49199999999999999</v>
      </c>
      <c r="AA1434" s="12">
        <v>1794.55</v>
      </c>
      <c r="AB1434" s="2">
        <v>17932063</v>
      </c>
      <c r="AC1434" s="25">
        <v>0.49199999999999999</v>
      </c>
      <c r="AD1434" s="12">
        <v>2207.27</v>
      </c>
    </row>
    <row r="1435" spans="1:31" x14ac:dyDescent="0.3">
      <c r="A1435" t="s">
        <v>1974</v>
      </c>
      <c r="B1435" t="s">
        <v>2472</v>
      </c>
      <c r="C1435" t="s">
        <v>2472</v>
      </c>
      <c r="E1435" s="2">
        <v>3576</v>
      </c>
      <c r="F1435" s="25">
        <v>0.12576050641814659</v>
      </c>
      <c r="G1435" s="12"/>
      <c r="H1435" s="2">
        <v>3556</v>
      </c>
      <c r="I1435" s="25">
        <v>0.13161108849328251</v>
      </c>
      <c r="J1435" s="12"/>
      <c r="K1435" t="s">
        <v>2472</v>
      </c>
      <c r="L1435" t="s">
        <v>165</v>
      </c>
      <c r="M1435" t="s">
        <v>165</v>
      </c>
      <c r="N1435" t="s">
        <v>165</v>
      </c>
      <c r="O1435" s="2">
        <v>14928</v>
      </c>
      <c r="P1435" s="25">
        <v>0.1261631297380898</v>
      </c>
      <c r="Q1435" s="12">
        <v>14.545454545454501</v>
      </c>
      <c r="R1435" s="2">
        <v>14923</v>
      </c>
      <c r="S1435" s="25">
        <v>0.12142194594066817</v>
      </c>
      <c r="T1435" s="12">
        <v>60</v>
      </c>
      <c r="V1435" t="s">
        <v>165</v>
      </c>
      <c r="W1435" t="s">
        <v>165</v>
      </c>
      <c r="X1435" t="s">
        <v>165</v>
      </c>
      <c r="Y1435" s="2">
        <v>3391724</v>
      </c>
      <c r="Z1435" s="25">
        <v>9.6000000000000002E-2</v>
      </c>
      <c r="AA1435" s="12">
        <v>489.7</v>
      </c>
      <c r="AB1435" s="2">
        <v>3334728</v>
      </c>
      <c r="AC1435" s="25">
        <v>9.1999999999999998E-2</v>
      </c>
      <c r="AD1435" s="12">
        <v>715.76</v>
      </c>
    </row>
    <row r="1436" spans="1:31" x14ac:dyDescent="0.3">
      <c r="A1436" t="s">
        <v>1987</v>
      </c>
      <c r="B1436" t="s">
        <v>2472</v>
      </c>
      <c r="C1436" t="s">
        <v>2472</v>
      </c>
      <c r="E1436" s="2">
        <v>29</v>
      </c>
      <c r="F1436" s="25">
        <v>1.0198698786706524E-3</v>
      </c>
      <c r="G1436" s="12"/>
      <c r="H1436" s="2">
        <v>6</v>
      </c>
      <c r="I1436" s="25">
        <v>2.2206595358821558E-4</v>
      </c>
      <c r="J1436" s="12"/>
      <c r="K1436" t="s">
        <v>2472</v>
      </c>
      <c r="L1436" t="s">
        <v>165</v>
      </c>
      <c r="M1436" t="s">
        <v>165</v>
      </c>
      <c r="N1436" t="s">
        <v>165</v>
      </c>
      <c r="O1436" s="2">
        <v>84</v>
      </c>
      <c r="P1436" s="25">
        <v>7.0992114804391368E-4</v>
      </c>
      <c r="Q1436" s="12">
        <v>28.484848484848399</v>
      </c>
      <c r="R1436" s="2">
        <v>121</v>
      </c>
      <c r="S1436" s="25">
        <v>9.845242550975573E-4</v>
      </c>
      <c r="T1436" s="12">
        <v>44.848483999999999</v>
      </c>
      <c r="V1436" t="s">
        <v>165</v>
      </c>
      <c r="W1436" t="s">
        <v>165</v>
      </c>
      <c r="X1436" t="s">
        <v>165</v>
      </c>
      <c r="Y1436" s="2">
        <v>22047</v>
      </c>
      <c r="Z1436" s="25">
        <v>1E-3</v>
      </c>
      <c r="AA1436" s="12">
        <v>593.33000000000004</v>
      </c>
      <c r="AB1436" s="2">
        <v>19163</v>
      </c>
      <c r="AC1436" s="25">
        <v>1E-3</v>
      </c>
      <c r="AD1436" s="12">
        <v>643.03</v>
      </c>
    </row>
    <row r="1437" spans="1:31" x14ac:dyDescent="0.3">
      <c r="A1437" t="s">
        <v>1988</v>
      </c>
      <c r="B1437" t="s">
        <v>2472</v>
      </c>
      <c r="C1437" t="s">
        <v>2472</v>
      </c>
      <c r="E1437" s="2">
        <v>3547</v>
      </c>
      <c r="F1437" s="25">
        <v>0.12474063653947599</v>
      </c>
      <c r="G1437" s="12"/>
      <c r="H1437" s="2">
        <v>3550</v>
      </c>
      <c r="I1437" s="25">
        <v>0.13138902253969428</v>
      </c>
      <c r="J1437" s="12"/>
      <c r="K1437" t="s">
        <v>2472</v>
      </c>
      <c r="L1437" t="s">
        <v>165</v>
      </c>
      <c r="M1437" t="s">
        <v>165</v>
      </c>
      <c r="N1437" t="s">
        <v>165</v>
      </c>
      <c r="O1437" s="2">
        <v>14844</v>
      </c>
      <c r="P1437" s="25">
        <v>0.12545320859004588</v>
      </c>
      <c r="Q1437" s="12">
        <v>30.909090909090899</v>
      </c>
      <c r="R1437" s="2">
        <v>14802</v>
      </c>
      <c r="S1437" s="25">
        <v>0.12043742168557062</v>
      </c>
      <c r="T1437" s="12">
        <v>79.393936199999999</v>
      </c>
      <c r="V1437" t="s">
        <v>165</v>
      </c>
      <c r="W1437" t="s">
        <v>165</v>
      </c>
      <c r="X1437" t="s">
        <v>165</v>
      </c>
      <c r="Y1437" s="2">
        <v>3369677</v>
      </c>
      <c r="Z1437" s="25">
        <v>9.5000000000000001E-2</v>
      </c>
      <c r="AA1437" s="12">
        <v>739.39</v>
      </c>
      <c r="AB1437" s="2">
        <v>3315565</v>
      </c>
      <c r="AC1437" s="25">
        <v>9.0999999999999998E-2</v>
      </c>
      <c r="AD1437" s="12">
        <v>928.48</v>
      </c>
    </row>
    <row r="1438" spans="1:31" x14ac:dyDescent="0.3">
      <c r="A1438" t="s">
        <v>1975</v>
      </c>
      <c r="B1438" t="s">
        <v>2472</v>
      </c>
      <c r="C1438" t="s">
        <v>2472</v>
      </c>
      <c r="E1438" s="2">
        <v>4153</v>
      </c>
      <c r="F1438" s="25">
        <v>0.14605240021100757</v>
      </c>
      <c r="G1438" s="12"/>
      <c r="H1438" s="2">
        <v>3644</v>
      </c>
      <c r="I1438" s="25">
        <v>0.13486805581257633</v>
      </c>
      <c r="J1438" s="12"/>
      <c r="K1438" t="s">
        <v>2472</v>
      </c>
      <c r="L1438" t="s">
        <v>165</v>
      </c>
      <c r="M1438" t="s">
        <v>165</v>
      </c>
      <c r="N1438" t="s">
        <v>165</v>
      </c>
      <c r="O1438" s="2">
        <v>17139</v>
      </c>
      <c r="P1438" s="25">
        <v>0.14484926852767424</v>
      </c>
      <c r="Q1438" s="12">
        <v>363.030303030303</v>
      </c>
      <c r="R1438" s="2">
        <v>17147</v>
      </c>
      <c r="S1438" s="25">
        <v>0.13951766448064312</v>
      </c>
      <c r="T1438" s="12">
        <v>326.66665599999999</v>
      </c>
      <c r="V1438" t="s">
        <v>165</v>
      </c>
      <c r="W1438" t="s">
        <v>165</v>
      </c>
      <c r="X1438" t="s">
        <v>165</v>
      </c>
      <c r="Y1438" s="2">
        <v>4741790</v>
      </c>
      <c r="Z1438" s="25">
        <v>0.13400000000000001</v>
      </c>
      <c r="AA1438" s="12">
        <v>1612.12</v>
      </c>
      <c r="AB1438" s="2">
        <v>4816407</v>
      </c>
      <c r="AC1438" s="25">
        <v>0.13200000000000001</v>
      </c>
      <c r="AD1438" s="12">
        <v>1673.33</v>
      </c>
    </row>
    <row r="1439" spans="1:31" x14ac:dyDescent="0.3">
      <c r="A1439" t="s">
        <v>1987</v>
      </c>
      <c r="B1439" t="s">
        <v>2472</v>
      </c>
      <c r="C1439" t="s">
        <v>2472</v>
      </c>
      <c r="E1439" s="2">
        <v>26</v>
      </c>
      <c r="F1439" s="25">
        <v>9.1436609811851592E-4</v>
      </c>
      <c r="G1439" s="12"/>
      <c r="H1439" s="2">
        <v>56</v>
      </c>
      <c r="I1439" s="25">
        <v>2.0726155668233477E-3</v>
      </c>
      <c r="J1439" s="12"/>
      <c r="K1439" t="s">
        <v>2472</v>
      </c>
      <c r="L1439" t="s">
        <v>165</v>
      </c>
      <c r="M1439" t="s">
        <v>165</v>
      </c>
      <c r="N1439" t="s">
        <v>165</v>
      </c>
      <c r="O1439" s="2">
        <v>166</v>
      </c>
      <c r="P1439" s="25">
        <v>1.4029394116105913E-3</v>
      </c>
      <c r="Q1439" s="12">
        <v>63.030303030303003</v>
      </c>
      <c r="R1439" s="2">
        <v>249</v>
      </c>
      <c r="S1439" s="25">
        <v>2.0260044588371225E-3</v>
      </c>
      <c r="T1439" s="12">
        <v>83.636359999999996</v>
      </c>
      <c r="V1439" t="s">
        <v>165</v>
      </c>
      <c r="W1439" t="s">
        <v>165</v>
      </c>
      <c r="X1439" t="s">
        <v>165</v>
      </c>
      <c r="Y1439" s="2">
        <v>56000</v>
      </c>
      <c r="Z1439" s="25">
        <v>2E-3</v>
      </c>
      <c r="AA1439" s="12">
        <v>1068.48</v>
      </c>
      <c r="AB1439" s="2">
        <v>52801</v>
      </c>
      <c r="AC1439" s="25">
        <v>1E-3</v>
      </c>
      <c r="AD1439" s="12">
        <v>1286.67</v>
      </c>
    </row>
    <row r="1440" spans="1:31" x14ac:dyDescent="0.3">
      <c r="A1440" t="s">
        <v>1988</v>
      </c>
      <c r="B1440" t="s">
        <v>2472</v>
      </c>
      <c r="C1440" t="s">
        <v>2472</v>
      </c>
      <c r="E1440" s="2">
        <v>4127</v>
      </c>
      <c r="F1440" s="25">
        <v>0.14513803411288911</v>
      </c>
      <c r="G1440" s="12"/>
      <c r="H1440" s="2">
        <v>3588</v>
      </c>
      <c r="I1440" s="25">
        <v>0.13279544024575299</v>
      </c>
      <c r="J1440" s="12"/>
      <c r="K1440" t="s">
        <v>2472</v>
      </c>
      <c r="L1440" t="s">
        <v>165</v>
      </c>
      <c r="M1440" t="s">
        <v>165</v>
      </c>
      <c r="N1440" t="s">
        <v>165</v>
      </c>
      <c r="O1440" s="2">
        <v>16973</v>
      </c>
      <c r="P1440" s="25">
        <v>0.14344632911606367</v>
      </c>
      <c r="Q1440" s="12">
        <v>363.030303030303</v>
      </c>
      <c r="R1440" s="2">
        <v>16898</v>
      </c>
      <c r="S1440" s="25">
        <v>0.13749166002180599</v>
      </c>
      <c r="T1440" s="12">
        <v>331.51513699999998</v>
      </c>
      <c r="V1440" t="s">
        <v>165</v>
      </c>
      <c r="W1440" t="s">
        <v>165</v>
      </c>
      <c r="X1440" t="s">
        <v>165</v>
      </c>
      <c r="Y1440" s="2">
        <v>4685790</v>
      </c>
      <c r="Z1440" s="25">
        <v>0.13200000000000001</v>
      </c>
      <c r="AA1440" s="12">
        <v>2006.67</v>
      </c>
      <c r="AB1440" s="2">
        <v>4763606</v>
      </c>
      <c r="AC1440" s="25">
        <v>0.13100000000000001</v>
      </c>
      <c r="AD1440" s="12">
        <v>2226.06</v>
      </c>
    </row>
    <row r="1441" spans="1:30" x14ac:dyDescent="0.3">
      <c r="A1441" t="s">
        <v>1976</v>
      </c>
      <c r="B1441" t="s">
        <v>2472</v>
      </c>
      <c r="C1441" t="s">
        <v>2472</v>
      </c>
      <c r="E1441" s="2">
        <v>4836</v>
      </c>
      <c r="F1441" s="25">
        <v>0.17007209425004396</v>
      </c>
      <c r="G1441" s="12"/>
      <c r="H1441" s="2">
        <v>4719</v>
      </c>
      <c r="I1441" s="25">
        <v>0.17465487249713166</v>
      </c>
      <c r="J1441" s="12"/>
      <c r="K1441" t="s">
        <v>2472</v>
      </c>
      <c r="L1441" t="s">
        <v>165</v>
      </c>
      <c r="M1441" t="s">
        <v>165</v>
      </c>
      <c r="N1441" t="s">
        <v>165</v>
      </c>
      <c r="O1441" s="2">
        <v>20603</v>
      </c>
      <c r="P1441" s="25">
        <v>0.17412506444224707</v>
      </c>
      <c r="Q1441" s="12">
        <v>329.69696969696901</v>
      </c>
      <c r="R1441" s="2">
        <v>22363</v>
      </c>
      <c r="S1441" s="25">
        <v>0.18195798278303038</v>
      </c>
      <c r="T1441" s="12">
        <v>352.121216</v>
      </c>
      <c r="V1441" t="s">
        <v>165</v>
      </c>
      <c r="W1441" t="s">
        <v>165</v>
      </c>
      <c r="X1441" t="s">
        <v>165</v>
      </c>
      <c r="Y1441" s="2">
        <v>7195146</v>
      </c>
      <c r="Z1441" s="25">
        <v>0.20300000000000001</v>
      </c>
      <c r="AA1441" s="12">
        <v>1241.21</v>
      </c>
      <c r="AB1441" s="2">
        <v>7309447</v>
      </c>
      <c r="AC1441" s="25">
        <v>0.20100000000000001</v>
      </c>
      <c r="AD1441" s="12">
        <v>1505.45</v>
      </c>
    </row>
    <row r="1442" spans="1:30" x14ac:dyDescent="0.3">
      <c r="A1442" t="s">
        <v>1987</v>
      </c>
      <c r="B1442" t="s">
        <v>2472</v>
      </c>
      <c r="C1442" t="s">
        <v>2472</v>
      </c>
      <c r="E1442" s="2">
        <v>156</v>
      </c>
      <c r="F1442" s="25">
        <v>5.4861965887110925E-3</v>
      </c>
      <c r="G1442" s="12"/>
      <c r="H1442" s="2">
        <v>383</v>
      </c>
      <c r="I1442" s="25">
        <v>1.4175210037381102E-2</v>
      </c>
      <c r="J1442" s="12"/>
      <c r="K1442" t="s">
        <v>2472</v>
      </c>
      <c r="L1442" t="s">
        <v>165</v>
      </c>
      <c r="M1442" t="s">
        <v>165</v>
      </c>
      <c r="N1442" t="s">
        <v>165</v>
      </c>
      <c r="O1442" s="2">
        <v>1750</v>
      </c>
      <c r="P1442" s="25">
        <v>1.4790023917581534E-2</v>
      </c>
      <c r="Q1442" s="12">
        <v>182.42424242424201</v>
      </c>
      <c r="R1442" s="2">
        <v>1418</v>
      </c>
      <c r="S1442" s="25">
        <v>1.1537647882052367E-2</v>
      </c>
      <c r="T1442" s="12">
        <v>174.545456</v>
      </c>
      <c r="V1442" t="s">
        <v>165</v>
      </c>
      <c r="W1442" t="s">
        <v>165</v>
      </c>
      <c r="X1442" t="s">
        <v>165</v>
      </c>
      <c r="Y1442" s="2">
        <v>370293</v>
      </c>
      <c r="Z1442" s="25">
        <v>0.01</v>
      </c>
      <c r="AA1442" s="12">
        <v>2784.85</v>
      </c>
      <c r="AB1442" s="2">
        <v>339017</v>
      </c>
      <c r="AC1442" s="25">
        <v>8.9999999999999993E-3</v>
      </c>
      <c r="AD1442" s="12">
        <v>2884.24</v>
      </c>
    </row>
    <row r="1443" spans="1:30" x14ac:dyDescent="0.3">
      <c r="A1443" t="s">
        <v>1988</v>
      </c>
      <c r="B1443" t="s">
        <v>2472</v>
      </c>
      <c r="C1443" t="s">
        <v>2472</v>
      </c>
      <c r="E1443" s="2">
        <v>4680</v>
      </c>
      <c r="F1443" s="25">
        <v>0.16458589766133294</v>
      </c>
      <c r="G1443" s="12"/>
      <c r="H1443" s="2">
        <v>4336</v>
      </c>
      <c r="I1443" s="25">
        <v>0.16047966245975054</v>
      </c>
      <c r="J1443" s="12"/>
      <c r="K1443" t="s">
        <v>2472</v>
      </c>
      <c r="L1443" t="s">
        <v>165</v>
      </c>
      <c r="M1443" t="s">
        <v>165</v>
      </c>
      <c r="N1443" t="s">
        <v>165</v>
      </c>
      <c r="O1443" s="2">
        <v>18853</v>
      </c>
      <c r="P1443" s="25">
        <v>0.15933504052466554</v>
      </c>
      <c r="Q1443" s="12">
        <v>375.75757575757501</v>
      </c>
      <c r="R1443" s="2">
        <v>20945</v>
      </c>
      <c r="S1443" s="25">
        <v>0.17042033490097802</v>
      </c>
      <c r="T1443" s="12">
        <v>368.48486300000002</v>
      </c>
      <c r="V1443" t="s">
        <v>165</v>
      </c>
      <c r="W1443" t="s">
        <v>165</v>
      </c>
      <c r="X1443" t="s">
        <v>165</v>
      </c>
      <c r="Y1443" s="2">
        <v>6824853</v>
      </c>
      <c r="Z1443" s="25">
        <v>0.193</v>
      </c>
      <c r="AA1443" s="12">
        <v>2907.27</v>
      </c>
      <c r="AB1443" s="2">
        <v>6970430</v>
      </c>
      <c r="AC1443" s="25">
        <v>0.191</v>
      </c>
      <c r="AD1443" s="12">
        <v>3454.55</v>
      </c>
    </row>
    <row r="1444" spans="1:30" x14ac:dyDescent="0.3">
      <c r="A1444" t="s">
        <v>1977</v>
      </c>
      <c r="B1444" t="s">
        <v>2472</v>
      </c>
      <c r="C1444" t="s">
        <v>2472</v>
      </c>
      <c r="E1444" s="2">
        <v>921</v>
      </c>
      <c r="F1444" s="25">
        <v>3.2389660629505893E-2</v>
      </c>
      <c r="G1444" s="12"/>
      <c r="H1444" s="2">
        <v>937</v>
      </c>
      <c r="I1444" s="25">
        <v>3.4679299752026334E-2</v>
      </c>
      <c r="J1444" s="12"/>
      <c r="K1444" t="s">
        <v>2472</v>
      </c>
      <c r="L1444" t="s">
        <v>165</v>
      </c>
      <c r="M1444" t="s">
        <v>165</v>
      </c>
      <c r="N1444" t="s">
        <v>165</v>
      </c>
      <c r="O1444" s="2">
        <v>3343</v>
      </c>
      <c r="P1444" s="25">
        <v>2.8253171403700043E-2</v>
      </c>
      <c r="Q1444" s="12">
        <v>53.939393939393902</v>
      </c>
      <c r="R1444" s="2">
        <v>4220</v>
      </c>
      <c r="S1444" s="25">
        <v>3.4336300467038776E-2</v>
      </c>
      <c r="T1444" s="12">
        <v>62.4242439</v>
      </c>
      <c r="V1444" t="s">
        <v>165</v>
      </c>
      <c r="W1444" t="s">
        <v>165</v>
      </c>
      <c r="X1444" t="s">
        <v>165</v>
      </c>
      <c r="Y1444" s="2">
        <v>1235980</v>
      </c>
      <c r="Z1444" s="25">
        <v>3.5000000000000003E-2</v>
      </c>
      <c r="AA1444" s="12">
        <v>441.21</v>
      </c>
      <c r="AB1444" s="2">
        <v>1503403</v>
      </c>
      <c r="AC1444" s="25">
        <v>4.1000000000000002E-2</v>
      </c>
      <c r="AD1444" s="12">
        <v>581.21</v>
      </c>
    </row>
    <row r="1445" spans="1:30" x14ac:dyDescent="0.3">
      <c r="A1445" t="s">
        <v>1987</v>
      </c>
      <c r="B1445" t="s">
        <v>2472</v>
      </c>
      <c r="C1445" t="s">
        <v>2472</v>
      </c>
      <c r="E1445" s="2">
        <v>160</v>
      </c>
      <c r="F1445" s="25">
        <v>5.6268682961139443E-3</v>
      </c>
      <c r="G1445" s="12"/>
      <c r="H1445" s="2">
        <v>132</v>
      </c>
      <c r="I1445" s="25">
        <v>4.8854509789407457E-3</v>
      </c>
      <c r="J1445" s="12"/>
      <c r="K1445" t="s">
        <v>2472</v>
      </c>
      <c r="L1445" t="s">
        <v>165</v>
      </c>
      <c r="M1445" t="s">
        <v>165</v>
      </c>
      <c r="N1445" t="s">
        <v>165</v>
      </c>
      <c r="O1445" s="2">
        <v>616</v>
      </c>
      <c r="P1445" s="25">
        <v>5.2060884189887007E-3</v>
      </c>
      <c r="Q1445" s="12">
        <v>75.757575757575694</v>
      </c>
      <c r="R1445" s="2">
        <v>662</v>
      </c>
      <c r="S1445" s="25">
        <v>5.3864054287155617E-3</v>
      </c>
      <c r="T1445" s="12">
        <v>121.21212</v>
      </c>
      <c r="V1445" t="s">
        <v>165</v>
      </c>
      <c r="W1445" t="s">
        <v>165</v>
      </c>
      <c r="X1445" t="s">
        <v>165</v>
      </c>
      <c r="Y1445" s="2">
        <v>159353</v>
      </c>
      <c r="Z1445" s="25">
        <v>5.0000000000000001E-3</v>
      </c>
      <c r="AA1445" s="12">
        <v>1561</v>
      </c>
      <c r="AB1445" s="2">
        <v>186088</v>
      </c>
      <c r="AC1445" s="25">
        <v>5.0000000000000001E-3</v>
      </c>
      <c r="AD1445" s="12">
        <v>2036.36</v>
      </c>
    </row>
    <row r="1446" spans="1:30" x14ac:dyDescent="0.3">
      <c r="A1446" t="s">
        <v>1988</v>
      </c>
      <c r="B1446" t="s">
        <v>2472</v>
      </c>
      <c r="C1446" t="s">
        <v>2472</v>
      </c>
      <c r="E1446" s="2">
        <v>761</v>
      </c>
      <c r="F1446" s="25">
        <v>2.6762792333391947E-2</v>
      </c>
      <c r="G1446" s="12"/>
      <c r="H1446" s="2">
        <v>805</v>
      </c>
      <c r="I1446" s="25">
        <v>2.9793848773085607E-2</v>
      </c>
      <c r="J1446" s="12"/>
      <c r="K1446" t="s">
        <v>2472</v>
      </c>
      <c r="L1446" t="s">
        <v>165</v>
      </c>
      <c r="M1446" t="s">
        <v>165</v>
      </c>
      <c r="N1446" t="s">
        <v>165</v>
      </c>
      <c r="O1446" s="2">
        <v>2727</v>
      </c>
      <c r="P1446" s="25">
        <v>2.304708298471134E-2</v>
      </c>
      <c r="Q1446" s="12">
        <v>90.909090909090907</v>
      </c>
      <c r="R1446" s="2">
        <v>3558</v>
      </c>
      <c r="S1446" s="25">
        <v>2.8949895038323216E-2</v>
      </c>
      <c r="T1446" s="12">
        <v>144.24243200000001</v>
      </c>
      <c r="V1446" t="s">
        <v>165</v>
      </c>
      <c r="W1446" t="s">
        <v>165</v>
      </c>
      <c r="X1446" t="s">
        <v>165</v>
      </c>
      <c r="Y1446" s="2">
        <v>1076627</v>
      </c>
      <c r="Z1446" s="25">
        <v>0.03</v>
      </c>
      <c r="AA1446" s="12">
        <v>1683.03</v>
      </c>
      <c r="AB1446" s="2">
        <v>1317315</v>
      </c>
      <c r="AC1446" s="25">
        <v>3.5999999999999997E-2</v>
      </c>
      <c r="AD1446" s="12">
        <v>2100</v>
      </c>
    </row>
    <row r="1447" spans="1:30" x14ac:dyDescent="0.3">
      <c r="A1447" t="s">
        <v>1978</v>
      </c>
      <c r="B1447" t="s">
        <v>2472</v>
      </c>
      <c r="C1447" t="s">
        <v>2472</v>
      </c>
      <c r="E1447" s="2">
        <v>639</v>
      </c>
      <c r="F1447" s="25">
        <v>2.2472305257605043E-2</v>
      </c>
      <c r="G1447" s="12"/>
      <c r="H1447" s="2">
        <v>574</v>
      </c>
      <c r="I1447" s="25">
        <v>2.1244309559939303E-2</v>
      </c>
      <c r="J1447" s="12"/>
      <c r="K1447" t="s">
        <v>2472</v>
      </c>
      <c r="L1447" t="s">
        <v>165</v>
      </c>
      <c r="M1447" t="s">
        <v>165</v>
      </c>
      <c r="N1447" t="s">
        <v>165</v>
      </c>
      <c r="O1447" s="2">
        <v>2205</v>
      </c>
      <c r="P1447" s="25">
        <v>1.8635430136152733E-2</v>
      </c>
      <c r="Q1447" s="12">
        <v>33.939393939393902</v>
      </c>
      <c r="R1447" s="2">
        <v>2705</v>
      </c>
      <c r="S1447" s="25">
        <v>2.2009405868090023E-2</v>
      </c>
      <c r="T1447" s="12">
        <v>42.4242439</v>
      </c>
      <c r="V1447" t="s">
        <v>165</v>
      </c>
      <c r="W1447" t="s">
        <v>165</v>
      </c>
      <c r="X1447" t="s">
        <v>165</v>
      </c>
      <c r="Y1447" s="2">
        <v>840432</v>
      </c>
      <c r="Z1447" s="25">
        <v>2.4E-2</v>
      </c>
      <c r="AA1447" s="12">
        <v>598.17999999999995</v>
      </c>
      <c r="AB1447" s="2">
        <v>968078</v>
      </c>
      <c r="AC1447" s="25">
        <v>2.7E-2</v>
      </c>
      <c r="AD1447" s="12">
        <v>536.36</v>
      </c>
    </row>
    <row r="1448" spans="1:30" x14ac:dyDescent="0.3">
      <c r="A1448" t="s">
        <v>1987</v>
      </c>
      <c r="B1448" t="s">
        <v>2472</v>
      </c>
      <c r="C1448" t="s">
        <v>2472</v>
      </c>
      <c r="E1448" s="2">
        <v>217</v>
      </c>
      <c r="F1448" s="25">
        <v>7.6314401266045365E-3</v>
      </c>
      <c r="G1448" s="12"/>
      <c r="H1448" s="2">
        <v>118</v>
      </c>
      <c r="I1448" s="25">
        <v>4.3672970872349086E-3</v>
      </c>
      <c r="J1448" s="12"/>
      <c r="K1448" t="s">
        <v>2472</v>
      </c>
      <c r="L1448" t="s">
        <v>165</v>
      </c>
      <c r="M1448" t="s">
        <v>165</v>
      </c>
      <c r="N1448" t="s">
        <v>165</v>
      </c>
      <c r="O1448" s="2">
        <v>651</v>
      </c>
      <c r="P1448" s="25">
        <v>5.5018888973403313E-3</v>
      </c>
      <c r="Q1448" s="12">
        <v>89.696969696969703</v>
      </c>
      <c r="R1448" s="2">
        <v>768</v>
      </c>
      <c r="S1448" s="25">
        <v>6.2488812224373892E-3</v>
      </c>
      <c r="T1448" s="12">
        <v>97.575760000000002</v>
      </c>
      <c r="V1448" t="s">
        <v>165</v>
      </c>
      <c r="W1448" t="s">
        <v>165</v>
      </c>
      <c r="X1448" t="s">
        <v>165</v>
      </c>
      <c r="Y1448" s="2">
        <v>239913</v>
      </c>
      <c r="Z1448" s="25">
        <v>7.0000000000000001E-3</v>
      </c>
      <c r="AA1448" s="12">
        <v>1732</v>
      </c>
      <c r="AB1448" s="2">
        <v>270358</v>
      </c>
      <c r="AC1448" s="25">
        <v>7.0000000000000001E-3</v>
      </c>
      <c r="AD1448" s="12">
        <v>2232.73</v>
      </c>
    </row>
    <row r="1449" spans="1:30" x14ac:dyDescent="0.3">
      <c r="A1449" t="s">
        <v>1988</v>
      </c>
      <c r="B1449" t="s">
        <v>2472</v>
      </c>
      <c r="C1449" t="s">
        <v>2472</v>
      </c>
      <c r="E1449" s="2">
        <v>422</v>
      </c>
      <c r="F1449" s="25">
        <v>1.4840865131000535E-2</v>
      </c>
      <c r="G1449" s="12"/>
      <c r="H1449" s="2">
        <v>456</v>
      </c>
      <c r="I1449" s="25">
        <v>1.6877012472704393E-2</v>
      </c>
      <c r="J1449" s="12"/>
      <c r="K1449" t="s">
        <v>2472</v>
      </c>
      <c r="L1449" t="s">
        <v>165</v>
      </c>
      <c r="M1449" t="s">
        <v>165</v>
      </c>
      <c r="N1449" t="s">
        <v>165</v>
      </c>
      <c r="O1449" s="2">
        <v>1554</v>
      </c>
      <c r="P1449" s="25">
        <v>1.3133541238812404E-2</v>
      </c>
      <c r="Q1449" s="12">
        <v>90.303030303030297</v>
      </c>
      <c r="R1449" s="2">
        <v>1937</v>
      </c>
      <c r="S1449" s="25">
        <v>1.5760524645652634E-2</v>
      </c>
      <c r="T1449" s="12">
        <v>106.666664</v>
      </c>
      <c r="V1449" t="s">
        <v>165</v>
      </c>
      <c r="W1449" t="s">
        <v>165</v>
      </c>
      <c r="X1449" t="s">
        <v>165</v>
      </c>
      <c r="Y1449" s="2">
        <v>600519</v>
      </c>
      <c r="Z1449" s="25">
        <v>1.7000000000000001E-2</v>
      </c>
      <c r="AA1449" s="12">
        <v>1679.39</v>
      </c>
      <c r="AB1449" s="2">
        <v>697720</v>
      </c>
      <c r="AC1449" s="25">
        <v>1.9E-2</v>
      </c>
      <c r="AD1449" s="12">
        <v>2270.91</v>
      </c>
    </row>
    <row r="1450" spans="1:30" x14ac:dyDescent="0.3">
      <c r="A1450" t="s">
        <v>1979</v>
      </c>
      <c r="B1450" t="s">
        <v>2472</v>
      </c>
      <c r="C1450" t="s">
        <v>2472</v>
      </c>
      <c r="E1450" s="2">
        <v>14310</v>
      </c>
      <c r="F1450" s="25">
        <v>0.50325303323369086</v>
      </c>
      <c r="G1450" s="12"/>
      <c r="H1450" s="2">
        <v>13589</v>
      </c>
      <c r="I1450" s="25">
        <v>0.50294237388504415</v>
      </c>
      <c r="J1450" s="12"/>
      <c r="K1450" t="s">
        <v>2472</v>
      </c>
      <c r="L1450" t="s">
        <v>165</v>
      </c>
      <c r="M1450" t="s">
        <v>165</v>
      </c>
      <c r="N1450" t="s">
        <v>165</v>
      </c>
      <c r="O1450" s="2">
        <v>60105</v>
      </c>
      <c r="P1450" s="25">
        <v>0.50797393575213612</v>
      </c>
      <c r="Q1450" s="12">
        <v>140</v>
      </c>
      <c r="R1450" s="2">
        <v>61544</v>
      </c>
      <c r="S1450" s="25">
        <v>0.50075670046052956</v>
      </c>
      <c r="T1450" s="12">
        <v>156.96969999999999</v>
      </c>
      <c r="V1450" t="s">
        <v>165</v>
      </c>
      <c r="W1450" t="s">
        <v>165</v>
      </c>
      <c r="X1450" t="s">
        <v>165</v>
      </c>
      <c r="Y1450" s="2">
        <v>17995621</v>
      </c>
      <c r="Z1450" s="25">
        <v>0.50800000000000001</v>
      </c>
      <c r="AA1450" s="12">
        <v>1210.9100000000001</v>
      </c>
      <c r="AB1450" s="2">
        <v>18497792</v>
      </c>
      <c r="AC1450" s="25">
        <v>0.50800000000000001</v>
      </c>
      <c r="AD1450" s="12">
        <v>1480</v>
      </c>
    </row>
    <row r="1451" spans="1:30" x14ac:dyDescent="0.3">
      <c r="A1451" t="s">
        <v>1974</v>
      </c>
      <c r="B1451" t="s">
        <v>2472</v>
      </c>
      <c r="C1451" t="s">
        <v>2472</v>
      </c>
      <c r="E1451" s="2">
        <v>3439</v>
      </c>
      <c r="F1451" s="25">
        <v>0.12094250043959909</v>
      </c>
      <c r="G1451" s="12"/>
      <c r="H1451" s="2">
        <v>3461</v>
      </c>
      <c r="I1451" s="25">
        <v>0.12809504422813575</v>
      </c>
      <c r="J1451" s="12"/>
      <c r="K1451" t="s">
        <v>2472</v>
      </c>
      <c r="L1451" t="s">
        <v>165</v>
      </c>
      <c r="M1451" t="s">
        <v>165</v>
      </c>
      <c r="N1451" t="s">
        <v>165</v>
      </c>
      <c r="O1451" s="2">
        <v>14506</v>
      </c>
      <c r="P1451" s="25">
        <v>0.12259662111339301</v>
      </c>
      <c r="Q1451" s="12">
        <v>13.9393939393939</v>
      </c>
      <c r="R1451" s="2">
        <v>14513</v>
      </c>
      <c r="S1451" s="25">
        <v>0.11808595466306489</v>
      </c>
      <c r="T1451" s="12">
        <v>66.060609999999997</v>
      </c>
      <c r="V1451" t="s">
        <v>165</v>
      </c>
      <c r="W1451" t="s">
        <v>165</v>
      </c>
      <c r="X1451" t="s">
        <v>165</v>
      </c>
      <c r="Y1451" s="2">
        <v>3255518</v>
      </c>
      <c r="Z1451" s="25">
        <v>9.1999999999999998E-2</v>
      </c>
      <c r="AA1451" s="12">
        <v>412.73</v>
      </c>
      <c r="AB1451" s="2">
        <v>3199308</v>
      </c>
      <c r="AC1451" s="25">
        <v>8.7999999999999995E-2</v>
      </c>
      <c r="AD1451" s="12">
        <v>523.03</v>
      </c>
    </row>
    <row r="1452" spans="1:30" x14ac:dyDescent="0.3">
      <c r="A1452" t="s">
        <v>1987</v>
      </c>
      <c r="B1452" t="s">
        <v>2472</v>
      </c>
      <c r="C1452" t="s">
        <v>2472</v>
      </c>
      <c r="E1452" s="2">
        <v>5</v>
      </c>
      <c r="F1452" s="25">
        <v>1.7583963425356076E-4</v>
      </c>
      <c r="G1452" s="12"/>
      <c r="H1452" s="2">
        <v>6</v>
      </c>
      <c r="I1452" s="25" t="s">
        <v>2472</v>
      </c>
      <c r="J1452" s="12"/>
      <c r="K1452" t="s">
        <v>2472</v>
      </c>
      <c r="L1452" t="s">
        <v>165</v>
      </c>
      <c r="M1452" t="s">
        <v>165</v>
      </c>
      <c r="N1452" t="s">
        <v>165</v>
      </c>
      <c r="O1452" s="2">
        <v>149</v>
      </c>
      <c r="P1452" s="25">
        <v>1.2592648935540851E-3</v>
      </c>
      <c r="Q1452" s="12">
        <v>81.818181818181799</v>
      </c>
      <c r="R1452" s="2">
        <v>6</v>
      </c>
      <c r="S1452" s="25">
        <v>4.8819384550292103E-5</v>
      </c>
      <c r="T1452" s="12">
        <v>5.4545455</v>
      </c>
      <c r="V1452" t="s">
        <v>165</v>
      </c>
      <c r="W1452" t="s">
        <v>165</v>
      </c>
      <c r="X1452" t="s">
        <v>165</v>
      </c>
      <c r="Y1452" s="2">
        <v>16986</v>
      </c>
      <c r="Z1452" s="25">
        <v>0</v>
      </c>
      <c r="AA1452" s="12">
        <v>550.91</v>
      </c>
      <c r="AB1452" s="2">
        <v>16086</v>
      </c>
      <c r="AC1452" s="25">
        <v>0</v>
      </c>
      <c r="AD1452" s="12">
        <v>623.03</v>
      </c>
    </row>
    <row r="1453" spans="1:30" x14ac:dyDescent="0.3">
      <c r="A1453" t="s">
        <v>1988</v>
      </c>
      <c r="B1453" t="s">
        <v>2472</v>
      </c>
      <c r="C1453" t="s">
        <v>2472</v>
      </c>
      <c r="E1453" s="2">
        <v>3434</v>
      </c>
      <c r="F1453" s="25">
        <v>0.12076666080534552</v>
      </c>
      <c r="G1453" s="12"/>
      <c r="H1453" s="2">
        <v>3455</v>
      </c>
      <c r="I1453" s="25">
        <v>0.12787297827454755</v>
      </c>
      <c r="J1453" s="12"/>
      <c r="K1453" t="s">
        <v>2472</v>
      </c>
      <c r="L1453" t="s">
        <v>165</v>
      </c>
      <c r="M1453" t="s">
        <v>165</v>
      </c>
      <c r="N1453" t="s">
        <v>165</v>
      </c>
      <c r="O1453" s="2">
        <v>14357</v>
      </c>
      <c r="P1453" s="25">
        <v>0.12133735621983892</v>
      </c>
      <c r="Q1453" s="12">
        <v>84.242424242424207</v>
      </c>
      <c r="R1453" s="2">
        <v>14507</v>
      </c>
      <c r="S1453" s="25">
        <v>0.11803713527851459</v>
      </c>
      <c r="T1453" s="12">
        <v>64.848489999999998</v>
      </c>
      <c r="V1453" t="s">
        <v>165</v>
      </c>
      <c r="W1453" t="s">
        <v>165</v>
      </c>
      <c r="X1453" t="s">
        <v>165</v>
      </c>
      <c r="Y1453" s="2">
        <v>3238532</v>
      </c>
      <c r="Z1453" s="25">
        <v>9.0999999999999998E-2</v>
      </c>
      <c r="AA1453" s="12">
        <v>684.85</v>
      </c>
      <c r="AB1453" s="2">
        <v>3183222</v>
      </c>
      <c r="AC1453" s="25">
        <v>8.6999999999999994E-2</v>
      </c>
      <c r="AD1453" s="12">
        <v>779.39</v>
      </c>
    </row>
    <row r="1454" spans="1:30" x14ac:dyDescent="0.3">
      <c r="A1454" t="s">
        <v>1975</v>
      </c>
      <c r="B1454" t="s">
        <v>2472</v>
      </c>
      <c r="C1454" t="s">
        <v>2472</v>
      </c>
      <c r="E1454" s="2">
        <v>3865</v>
      </c>
      <c r="F1454" s="25">
        <v>0.1359240372780024</v>
      </c>
      <c r="G1454" s="12"/>
      <c r="H1454" s="2">
        <v>3462</v>
      </c>
      <c r="I1454" s="25">
        <v>0.12813205522040047</v>
      </c>
      <c r="J1454" s="12"/>
      <c r="K1454" t="s">
        <v>2472</v>
      </c>
      <c r="L1454" t="s">
        <v>165</v>
      </c>
      <c r="M1454" t="s">
        <v>165</v>
      </c>
      <c r="N1454" t="s">
        <v>165</v>
      </c>
      <c r="O1454" s="2">
        <v>16617</v>
      </c>
      <c r="P1454" s="25">
        <v>0.14043761567911564</v>
      </c>
      <c r="Q1454" s="12">
        <v>117.575757575757</v>
      </c>
      <c r="R1454" s="2">
        <v>16760</v>
      </c>
      <c r="S1454" s="25">
        <v>0.13636881417714927</v>
      </c>
      <c r="T1454" s="12">
        <v>102.42424</v>
      </c>
      <c r="V1454" t="s">
        <v>165</v>
      </c>
      <c r="W1454" t="s">
        <v>165</v>
      </c>
      <c r="X1454" t="s">
        <v>165</v>
      </c>
      <c r="Y1454" s="2">
        <v>4637444</v>
      </c>
      <c r="Z1454" s="25">
        <v>0.13100000000000001</v>
      </c>
      <c r="AA1454" s="12">
        <v>757.58</v>
      </c>
      <c r="AB1454" s="2">
        <v>4690779</v>
      </c>
      <c r="AC1454" s="25">
        <v>0.129</v>
      </c>
      <c r="AD1454" s="12">
        <v>973.33</v>
      </c>
    </row>
    <row r="1455" spans="1:30" x14ac:dyDescent="0.3">
      <c r="A1455" t="s">
        <v>1987</v>
      </c>
      <c r="B1455" t="s">
        <v>2472</v>
      </c>
      <c r="C1455" t="s">
        <v>2472</v>
      </c>
      <c r="E1455" s="2">
        <v>39</v>
      </c>
      <c r="F1455" s="25">
        <v>1.3715491471777738E-3</v>
      </c>
      <c r="G1455" s="12"/>
      <c r="H1455" s="2">
        <v>74</v>
      </c>
      <c r="I1455" s="25">
        <v>2.738813427587992E-3</v>
      </c>
      <c r="J1455" s="12"/>
      <c r="K1455" t="s">
        <v>2472</v>
      </c>
      <c r="L1455" t="s">
        <v>165</v>
      </c>
      <c r="M1455" t="s">
        <v>165</v>
      </c>
      <c r="N1455" t="s">
        <v>165</v>
      </c>
      <c r="O1455" s="2">
        <v>97</v>
      </c>
      <c r="P1455" s="25">
        <v>8.1978989714594794E-4</v>
      </c>
      <c r="Q1455" s="12">
        <v>38.181818181818102</v>
      </c>
      <c r="R1455" s="2">
        <v>336</v>
      </c>
      <c r="S1455" s="25">
        <v>2.7338855348163576E-3</v>
      </c>
      <c r="T1455" s="12">
        <v>72.727270000000004</v>
      </c>
      <c r="V1455" t="s">
        <v>165</v>
      </c>
      <c r="W1455" t="s">
        <v>165</v>
      </c>
      <c r="X1455" t="s">
        <v>165</v>
      </c>
      <c r="Y1455" s="2">
        <v>50301</v>
      </c>
      <c r="Z1455" s="25">
        <v>1E-3</v>
      </c>
      <c r="AA1455" s="12">
        <v>1016.36</v>
      </c>
      <c r="AB1455" s="2">
        <v>48072</v>
      </c>
      <c r="AC1455" s="25">
        <v>1E-3</v>
      </c>
      <c r="AD1455" s="12">
        <v>1077.58</v>
      </c>
    </row>
    <row r="1456" spans="1:30" x14ac:dyDescent="0.3">
      <c r="A1456" t="s">
        <v>1988</v>
      </c>
      <c r="B1456" t="s">
        <v>2472</v>
      </c>
      <c r="C1456" t="s">
        <v>2472</v>
      </c>
      <c r="E1456" s="2">
        <v>3826</v>
      </c>
      <c r="F1456" s="25">
        <v>0.13455248813082463</v>
      </c>
      <c r="G1456" s="12"/>
      <c r="H1456" s="2">
        <v>3388</v>
      </c>
      <c r="I1456" s="25">
        <v>0.12539324179281247</v>
      </c>
      <c r="J1456" s="12"/>
      <c r="K1456" t="s">
        <v>2472</v>
      </c>
      <c r="L1456" t="s">
        <v>165</v>
      </c>
      <c r="M1456" t="s">
        <v>165</v>
      </c>
      <c r="N1456" t="s">
        <v>165</v>
      </c>
      <c r="O1456" s="2">
        <v>16520</v>
      </c>
      <c r="P1456" s="25">
        <v>0.13961782578196968</v>
      </c>
      <c r="Q1456" s="12">
        <v>121.212121212121</v>
      </c>
      <c r="R1456" s="2">
        <v>16424</v>
      </c>
      <c r="S1456" s="25">
        <v>0.13363492864233292</v>
      </c>
      <c r="T1456" s="12">
        <v>126.666664</v>
      </c>
      <c r="V1456" t="s">
        <v>165</v>
      </c>
      <c r="W1456" t="s">
        <v>165</v>
      </c>
      <c r="X1456" t="s">
        <v>165</v>
      </c>
      <c r="Y1456" s="2">
        <v>4587143</v>
      </c>
      <c r="Z1456" s="25">
        <v>0.13</v>
      </c>
      <c r="AA1456" s="12">
        <v>1326.06</v>
      </c>
      <c r="AB1456" s="2">
        <v>4642707</v>
      </c>
      <c r="AC1456" s="25">
        <v>0.127</v>
      </c>
      <c r="AD1456" s="12">
        <v>1306.06</v>
      </c>
    </row>
    <row r="1457" spans="1:31" x14ac:dyDescent="0.3">
      <c r="A1457" t="s">
        <v>1976</v>
      </c>
      <c r="B1457" t="s">
        <v>2472</v>
      </c>
      <c r="C1457" t="s">
        <v>2472</v>
      </c>
      <c r="E1457" s="2">
        <v>5252</v>
      </c>
      <c r="F1457" s="25">
        <v>0.1847019518199402</v>
      </c>
      <c r="G1457" s="12"/>
      <c r="H1457" s="2">
        <v>5094</v>
      </c>
      <c r="I1457" s="25">
        <v>0.18853399459639514</v>
      </c>
      <c r="J1457" s="12"/>
      <c r="K1457" t="s">
        <v>2472</v>
      </c>
      <c r="L1457" t="s">
        <v>165</v>
      </c>
      <c r="M1457" t="s">
        <v>165</v>
      </c>
      <c r="N1457" t="s">
        <v>165</v>
      </c>
      <c r="O1457" s="2">
        <v>21995</v>
      </c>
      <c r="P1457" s="25">
        <v>0.18588947203840336</v>
      </c>
      <c r="Q1457" s="12">
        <v>42.424242424242401</v>
      </c>
      <c r="R1457" s="2">
        <v>22057</v>
      </c>
      <c r="S1457" s="25">
        <v>0.17946819417096549</v>
      </c>
      <c r="T1457" s="12">
        <v>71.515150000000006</v>
      </c>
      <c r="V1457" t="s">
        <v>165</v>
      </c>
      <c r="W1457" t="s">
        <v>165</v>
      </c>
      <c r="X1457" t="s">
        <v>165</v>
      </c>
      <c r="Y1457" s="2">
        <v>7477809</v>
      </c>
      <c r="Z1457" s="25">
        <v>0.21099999999999999</v>
      </c>
      <c r="AA1457" s="12">
        <v>717.58</v>
      </c>
      <c r="AB1457" s="2">
        <v>7530762</v>
      </c>
      <c r="AC1457" s="25">
        <v>0.20699999999999999</v>
      </c>
      <c r="AD1457" s="12">
        <v>807.88</v>
      </c>
    </row>
    <row r="1458" spans="1:31" x14ac:dyDescent="0.3">
      <c r="A1458" t="s">
        <v>1987</v>
      </c>
      <c r="B1458" t="s">
        <v>2472</v>
      </c>
      <c r="C1458" t="s">
        <v>2472</v>
      </c>
      <c r="E1458" s="2">
        <v>474</v>
      </c>
      <c r="F1458" s="25">
        <v>1.6669597327237558E-2</v>
      </c>
      <c r="G1458" s="12"/>
      <c r="H1458" s="2">
        <v>480</v>
      </c>
      <c r="I1458" s="25">
        <v>1.7765276287057256E-2</v>
      </c>
      <c r="J1458" s="12"/>
      <c r="K1458" t="s">
        <v>2472</v>
      </c>
      <c r="L1458" t="s">
        <v>165</v>
      </c>
      <c r="M1458" t="s">
        <v>165</v>
      </c>
      <c r="N1458" t="s">
        <v>165</v>
      </c>
      <c r="O1458" s="2">
        <v>2032</v>
      </c>
      <c r="P1458" s="25">
        <v>1.7173330628871816E-2</v>
      </c>
      <c r="Q1458" s="12">
        <v>171.51515151515099</v>
      </c>
      <c r="R1458" s="2">
        <v>2084</v>
      </c>
      <c r="S1458" s="25">
        <v>1.695659956713479E-2</v>
      </c>
      <c r="T1458" s="12">
        <v>187.878784</v>
      </c>
      <c r="V1458" t="s">
        <v>165</v>
      </c>
      <c r="W1458" t="s">
        <v>165</v>
      </c>
      <c r="X1458" t="s">
        <v>165</v>
      </c>
      <c r="Y1458" s="2">
        <v>457918</v>
      </c>
      <c r="Z1458" s="25">
        <v>1.2999999999999999E-2</v>
      </c>
      <c r="AA1458" s="12">
        <v>2775.76</v>
      </c>
      <c r="AB1458" s="2">
        <v>415822</v>
      </c>
      <c r="AC1458" s="25">
        <v>1.0999999999999999E-2</v>
      </c>
      <c r="AD1458" s="12">
        <v>3324.85</v>
      </c>
    </row>
    <row r="1459" spans="1:31" x14ac:dyDescent="0.3">
      <c r="A1459" t="s">
        <v>1988</v>
      </c>
      <c r="B1459" t="s">
        <v>2472</v>
      </c>
      <c r="C1459" t="s">
        <v>2472</v>
      </c>
      <c r="E1459" s="2">
        <v>4778</v>
      </c>
      <c r="F1459" s="25">
        <v>0.16803235449270265</v>
      </c>
      <c r="G1459" s="12"/>
      <c r="H1459" s="2">
        <v>4614</v>
      </c>
      <c r="I1459" s="25">
        <v>0.17076871830933787</v>
      </c>
      <c r="J1459" s="12"/>
      <c r="K1459" t="s">
        <v>2472</v>
      </c>
      <c r="L1459" t="s">
        <v>165</v>
      </c>
      <c r="M1459" t="s">
        <v>165</v>
      </c>
      <c r="N1459" t="s">
        <v>165</v>
      </c>
      <c r="O1459" s="2">
        <v>19963</v>
      </c>
      <c r="P1459" s="25">
        <v>0.16871614140953153</v>
      </c>
      <c r="Q1459" s="12">
        <v>166.666666666666</v>
      </c>
      <c r="R1459" s="2">
        <v>19973</v>
      </c>
      <c r="S1459" s="25">
        <v>0.16251159460383069</v>
      </c>
      <c r="T1459" s="12">
        <v>197.57576</v>
      </c>
      <c r="V1459" t="s">
        <v>165</v>
      </c>
      <c r="W1459" t="s">
        <v>165</v>
      </c>
      <c r="X1459" t="s">
        <v>165</v>
      </c>
      <c r="Y1459" s="2">
        <v>7019891</v>
      </c>
      <c r="Z1459" s="25">
        <v>0.19800000000000001</v>
      </c>
      <c r="AA1459" s="12">
        <v>2875.15</v>
      </c>
      <c r="AB1459" s="2">
        <v>7114940</v>
      </c>
      <c r="AC1459" s="25">
        <v>0.19500000000000001</v>
      </c>
      <c r="AD1459" s="12">
        <v>3497.58</v>
      </c>
    </row>
    <row r="1460" spans="1:31" x14ac:dyDescent="0.3">
      <c r="A1460" t="s">
        <v>1977</v>
      </c>
      <c r="B1460" t="s">
        <v>2472</v>
      </c>
      <c r="C1460" t="s">
        <v>2472</v>
      </c>
      <c r="E1460" s="2">
        <v>917</v>
      </c>
      <c r="F1460" s="25">
        <v>3.2248988922103039E-2</v>
      </c>
      <c r="G1460" s="12"/>
      <c r="H1460" s="2">
        <v>888</v>
      </c>
      <c r="I1460" s="25">
        <v>3.2865761131055923E-2</v>
      </c>
      <c r="J1460" s="12"/>
      <c r="K1460" t="s">
        <v>2472</v>
      </c>
      <c r="L1460" t="s">
        <v>165</v>
      </c>
      <c r="M1460" t="s">
        <v>165</v>
      </c>
      <c r="N1460" t="s">
        <v>165</v>
      </c>
      <c r="O1460" s="2">
        <v>3833</v>
      </c>
      <c r="P1460" s="25">
        <v>3.2394378100622873E-2</v>
      </c>
      <c r="Q1460" s="12">
        <v>28.484848484848399</v>
      </c>
      <c r="R1460" s="2">
        <v>4602</v>
      </c>
      <c r="S1460" s="25">
        <v>3.7444467950074042E-2</v>
      </c>
      <c r="T1460" s="12">
        <v>16.363636</v>
      </c>
      <c r="V1460" t="s">
        <v>165</v>
      </c>
      <c r="W1460" t="s">
        <v>165</v>
      </c>
      <c r="X1460" t="s">
        <v>165</v>
      </c>
      <c r="Y1460" s="2">
        <v>1427224</v>
      </c>
      <c r="Z1460" s="25">
        <v>0.04</v>
      </c>
      <c r="AA1460" s="12">
        <v>443.64</v>
      </c>
      <c r="AB1460" s="2">
        <v>1735473</v>
      </c>
      <c r="AC1460" s="25">
        <v>4.8000000000000001E-2</v>
      </c>
      <c r="AD1460" s="12">
        <v>575.76</v>
      </c>
    </row>
    <row r="1461" spans="1:31" x14ac:dyDescent="0.3">
      <c r="A1461" t="s">
        <v>1987</v>
      </c>
      <c r="B1461" t="s">
        <v>2472</v>
      </c>
      <c r="C1461" t="s">
        <v>2472</v>
      </c>
      <c r="E1461" s="2">
        <v>156</v>
      </c>
      <c r="F1461" s="25">
        <v>5.4861965887110925E-3</v>
      </c>
      <c r="G1461" s="12"/>
      <c r="H1461" s="2">
        <v>115</v>
      </c>
      <c r="I1461" s="25">
        <v>4.2562641104407989E-3</v>
      </c>
      <c r="J1461" s="12"/>
      <c r="K1461" t="s">
        <v>2472</v>
      </c>
      <c r="L1461" t="s">
        <v>165</v>
      </c>
      <c r="M1461" t="s">
        <v>165</v>
      </c>
      <c r="N1461" t="s">
        <v>165</v>
      </c>
      <c r="O1461" s="2">
        <v>889</v>
      </c>
      <c r="P1461" s="25">
        <v>7.5133321501314196E-3</v>
      </c>
      <c r="Q1461" s="12">
        <v>94.545454545454504</v>
      </c>
      <c r="R1461" s="2">
        <v>1245</v>
      </c>
      <c r="S1461" s="25">
        <v>1.0130022294185611E-2</v>
      </c>
      <c r="T1461" s="12">
        <v>156.363632</v>
      </c>
      <c r="V1461" t="s">
        <v>165</v>
      </c>
      <c r="W1461" t="s">
        <v>165</v>
      </c>
      <c r="X1461" t="s">
        <v>165</v>
      </c>
      <c r="Y1461" s="2">
        <v>238627</v>
      </c>
      <c r="Z1461" s="25">
        <v>7.0000000000000001E-3</v>
      </c>
      <c r="AA1461" s="12">
        <v>1578.79</v>
      </c>
      <c r="AB1461" s="2">
        <v>268598</v>
      </c>
      <c r="AC1461" s="25">
        <v>7.0000000000000001E-3</v>
      </c>
      <c r="AD1461" s="12">
        <v>2291.52</v>
      </c>
    </row>
    <row r="1462" spans="1:31" x14ac:dyDescent="0.3">
      <c r="A1462" t="s">
        <v>1988</v>
      </c>
      <c r="B1462" t="s">
        <v>2472</v>
      </c>
      <c r="C1462" t="s">
        <v>2472</v>
      </c>
      <c r="E1462" s="2">
        <v>761</v>
      </c>
      <c r="F1462" s="25">
        <v>2.6762792333391947E-2</v>
      </c>
      <c r="G1462" s="12"/>
      <c r="H1462" s="2">
        <v>773</v>
      </c>
      <c r="I1462" s="25">
        <v>2.8609497020615122E-2</v>
      </c>
      <c r="J1462" s="12"/>
      <c r="K1462" t="s">
        <v>2472</v>
      </c>
      <c r="L1462" t="s">
        <v>165</v>
      </c>
      <c r="M1462" t="s">
        <v>165</v>
      </c>
      <c r="N1462" t="s">
        <v>165</v>
      </c>
      <c r="O1462" s="2">
        <v>2944</v>
      </c>
      <c r="P1462" s="25">
        <v>2.488104595049145E-2</v>
      </c>
      <c r="Q1462" s="12">
        <v>92.727272727272705</v>
      </c>
      <c r="R1462" s="2">
        <v>3357</v>
      </c>
      <c r="S1462" s="25">
        <v>2.731444565588843E-2</v>
      </c>
      <c r="T1462" s="12">
        <v>156.96969999999999</v>
      </c>
      <c r="V1462" t="s">
        <v>165</v>
      </c>
      <c r="W1462" t="s">
        <v>165</v>
      </c>
      <c r="X1462" t="s">
        <v>165</v>
      </c>
      <c r="Y1462" s="2">
        <v>1188597</v>
      </c>
      <c r="Z1462" s="25">
        <v>3.4000000000000002E-2</v>
      </c>
      <c r="AA1462" s="12">
        <v>1563.03</v>
      </c>
      <c r="AB1462" s="2">
        <v>1466875</v>
      </c>
      <c r="AC1462" s="25">
        <v>0.04</v>
      </c>
      <c r="AD1462" s="12">
        <v>2317.58</v>
      </c>
    </row>
    <row r="1463" spans="1:31" x14ac:dyDescent="0.3">
      <c r="A1463" t="s">
        <v>1978</v>
      </c>
      <c r="B1463" t="s">
        <v>2472</v>
      </c>
      <c r="C1463" t="s">
        <v>2472</v>
      </c>
      <c r="E1463" s="2">
        <v>837</v>
      </c>
      <c r="F1463" s="25">
        <v>2.9435554774046069E-2</v>
      </c>
      <c r="G1463" s="12"/>
      <c r="H1463" s="2">
        <v>684</v>
      </c>
      <c r="I1463" s="25">
        <v>2.531551870905659E-2</v>
      </c>
      <c r="J1463" s="12"/>
      <c r="K1463" t="s">
        <v>2472</v>
      </c>
      <c r="L1463" t="s">
        <v>165</v>
      </c>
      <c r="M1463" t="s">
        <v>165</v>
      </c>
      <c r="N1463" t="s">
        <v>165</v>
      </c>
      <c r="O1463" s="2">
        <v>3154</v>
      </c>
      <c r="P1463" s="25">
        <v>2.6655848820601236E-2</v>
      </c>
      <c r="Q1463" s="12">
        <v>42.424242424242401</v>
      </c>
      <c r="R1463" s="2">
        <v>3612</v>
      </c>
      <c r="S1463" s="25">
        <v>2.9389269499275845E-2</v>
      </c>
      <c r="T1463" s="12">
        <v>44.242424</v>
      </c>
      <c r="V1463" t="s">
        <v>165</v>
      </c>
      <c r="W1463" t="s">
        <v>165</v>
      </c>
      <c r="X1463" t="s">
        <v>165</v>
      </c>
      <c r="Y1463" s="2">
        <v>1197626</v>
      </c>
      <c r="Z1463" s="25">
        <v>3.4000000000000002E-2</v>
      </c>
      <c r="AA1463" s="12">
        <v>640.61</v>
      </c>
      <c r="AB1463" s="2">
        <v>1341470</v>
      </c>
      <c r="AC1463" s="25">
        <v>3.6999999999999998E-2</v>
      </c>
      <c r="AD1463" s="12">
        <v>718.79</v>
      </c>
    </row>
    <row r="1464" spans="1:31" x14ac:dyDescent="0.3">
      <c r="A1464" t="s">
        <v>1987</v>
      </c>
      <c r="B1464" t="s">
        <v>2472</v>
      </c>
      <c r="C1464" t="s">
        <v>2472</v>
      </c>
      <c r="E1464" s="2">
        <v>313</v>
      </c>
      <c r="F1464" s="25">
        <v>1.1007561104272904E-2</v>
      </c>
      <c r="G1464" s="12"/>
      <c r="H1464" s="2">
        <v>240</v>
      </c>
      <c r="I1464" s="25">
        <v>8.8826381435286282E-3</v>
      </c>
      <c r="J1464" s="12"/>
      <c r="K1464" t="s">
        <v>2472</v>
      </c>
      <c r="L1464" t="s">
        <v>165</v>
      </c>
      <c r="M1464" t="s">
        <v>165</v>
      </c>
      <c r="N1464" t="s">
        <v>165</v>
      </c>
      <c r="O1464" s="2">
        <v>1287</v>
      </c>
      <c r="P1464" s="25">
        <v>1.0877006161101392E-2</v>
      </c>
      <c r="Q1464" s="12">
        <v>123.636363636363</v>
      </c>
      <c r="R1464" s="2">
        <v>1132</v>
      </c>
      <c r="S1464" s="25">
        <v>9.2105905518217769E-3</v>
      </c>
      <c r="T1464" s="12">
        <v>104.848488</v>
      </c>
      <c r="V1464" t="s">
        <v>165</v>
      </c>
      <c r="W1464" t="s">
        <v>165</v>
      </c>
      <c r="X1464" t="s">
        <v>165</v>
      </c>
      <c r="Y1464" s="2">
        <v>467412</v>
      </c>
      <c r="Z1464" s="25">
        <v>1.2999999999999999E-2</v>
      </c>
      <c r="AA1464" s="12">
        <v>2248</v>
      </c>
      <c r="AB1464" s="2">
        <v>502760</v>
      </c>
      <c r="AC1464" s="25">
        <v>1.4E-2</v>
      </c>
      <c r="AD1464" s="12">
        <v>2773.33</v>
      </c>
    </row>
    <row r="1465" spans="1:31" x14ac:dyDescent="0.3">
      <c r="A1465" t="s">
        <v>1988</v>
      </c>
      <c r="B1465" t="s">
        <v>2472</v>
      </c>
      <c r="C1465" t="s">
        <v>2472</v>
      </c>
      <c r="E1465" s="2">
        <v>524</v>
      </c>
      <c r="F1465" s="25">
        <v>1.8427993669773175E-2</v>
      </c>
      <c r="G1465" s="12"/>
      <c r="H1465" s="2">
        <v>444</v>
      </c>
      <c r="I1465" s="25">
        <v>1.6432880565527962E-2</v>
      </c>
      <c r="J1465" s="12"/>
      <c r="K1465" t="s">
        <v>2472</v>
      </c>
      <c r="L1465" t="s">
        <v>165</v>
      </c>
      <c r="M1465" t="s">
        <v>165</v>
      </c>
      <c r="N1465" t="s">
        <v>165</v>
      </c>
      <c r="O1465" s="2">
        <v>1867</v>
      </c>
      <c r="P1465" s="25">
        <v>1.5778842659499845E-2</v>
      </c>
      <c r="Q1465" s="12">
        <v>123.030303030303</v>
      </c>
      <c r="R1465" s="2">
        <v>2480</v>
      </c>
      <c r="S1465" s="25">
        <v>2.0178678947454069E-2</v>
      </c>
      <c r="T1465" s="12">
        <v>110.303032</v>
      </c>
      <c r="V1465" t="s">
        <v>165</v>
      </c>
      <c r="W1465" t="s">
        <v>165</v>
      </c>
      <c r="X1465" t="s">
        <v>165</v>
      </c>
      <c r="Y1465" s="2">
        <v>730214</v>
      </c>
      <c r="Z1465" s="25">
        <v>2.1000000000000001E-2</v>
      </c>
      <c r="AA1465" s="12">
        <v>2224.2399999999998</v>
      </c>
      <c r="AB1465" s="2">
        <v>838710</v>
      </c>
      <c r="AC1465" s="25">
        <v>2.3E-2</v>
      </c>
      <c r="AD1465" s="12">
        <v>2860</v>
      </c>
    </row>
    <row r="1466" spans="1:31" x14ac:dyDescent="0.3">
      <c r="A1466" s="16"/>
      <c r="B1466" s="16"/>
      <c r="C1466" s="16"/>
      <c r="D1466" s="16"/>
      <c r="E1466" s="16"/>
      <c r="F1466" s="16"/>
      <c r="G1466" s="16"/>
      <c r="H1466" s="16"/>
      <c r="I1466" s="16"/>
      <c r="J1466" s="16"/>
      <c r="K1466" s="16"/>
      <c r="L1466" s="16"/>
      <c r="M1466" s="16"/>
      <c r="N1466" s="16"/>
      <c r="O1466" s="16"/>
      <c r="P1466" s="16"/>
      <c r="Q1466" s="16"/>
      <c r="R1466" s="16"/>
      <c r="S1466" s="16"/>
      <c r="T1466" s="16"/>
      <c r="U1466" s="16"/>
      <c r="V1466" s="16"/>
      <c r="W1466" s="16"/>
      <c r="X1466" s="16"/>
      <c r="Y1466" s="16"/>
      <c r="Z1466" s="16"/>
      <c r="AA1466" s="16"/>
      <c r="AB1466" s="16"/>
      <c r="AC1466" s="16"/>
      <c r="AD1466" s="16"/>
      <c r="AE1466" s="16"/>
    </row>
    <row r="1467" spans="1:31" x14ac:dyDescent="0.3">
      <c r="A1467" s="103" t="s">
        <v>1989</v>
      </c>
      <c r="B1467" s="103"/>
      <c r="C1467" s="103"/>
      <c r="D1467" s="103"/>
      <c r="E1467" s="103"/>
      <c r="F1467" s="103"/>
      <c r="G1467" s="103"/>
      <c r="H1467" s="103"/>
      <c r="I1467" s="103"/>
      <c r="J1467" s="103"/>
      <c r="K1467" s="103"/>
      <c r="L1467" s="103"/>
      <c r="M1467" s="103"/>
      <c r="N1467" s="103"/>
      <c r="O1467" s="103"/>
      <c r="P1467" s="103"/>
      <c r="Q1467" s="103"/>
      <c r="R1467" s="103"/>
      <c r="S1467" s="103"/>
      <c r="T1467" s="103"/>
      <c r="U1467" s="103"/>
      <c r="V1467" s="103"/>
      <c r="W1467" s="103"/>
      <c r="X1467" s="103"/>
      <c r="Y1467" s="103"/>
      <c r="Z1467" s="103"/>
      <c r="AA1467" s="103"/>
      <c r="AB1467" s="103"/>
      <c r="AC1467" s="103"/>
      <c r="AD1467" s="103"/>
      <c r="AE1467" s="103"/>
    </row>
    <row r="1468" spans="1:31" x14ac:dyDescent="0.3">
      <c r="E1468" s="188"/>
      <c r="F1468" s="188"/>
      <c r="G1468" s="188"/>
      <c r="H1468" s="188"/>
      <c r="I1468" s="188"/>
      <c r="J1468" s="188"/>
      <c r="L1468" t="s">
        <v>165</v>
      </c>
      <c r="M1468" t="s">
        <v>165</v>
      </c>
      <c r="N1468" t="s">
        <v>165</v>
      </c>
      <c r="O1468" s="188" t="s">
        <v>1649</v>
      </c>
      <c r="P1468" s="188"/>
      <c r="Q1468" s="188" t="s">
        <v>1650</v>
      </c>
      <c r="R1468" s="188" t="s">
        <v>1649</v>
      </c>
      <c r="S1468" s="188"/>
      <c r="T1468" s="188" t="s">
        <v>1650</v>
      </c>
      <c r="U1468" t="s">
        <v>165</v>
      </c>
      <c r="V1468" t="s">
        <v>165</v>
      </c>
      <c r="W1468" t="s">
        <v>165</v>
      </c>
      <c r="X1468" t="s">
        <v>165</v>
      </c>
      <c r="Y1468" s="188" t="s">
        <v>1649</v>
      </c>
      <c r="Z1468" s="188"/>
      <c r="AA1468" s="188" t="s">
        <v>1650</v>
      </c>
      <c r="AB1468" s="188" t="s">
        <v>1649</v>
      </c>
      <c r="AC1468" s="188"/>
      <c r="AD1468" s="188" t="s">
        <v>1650</v>
      </c>
      <c r="AE1468" t="s">
        <v>165</v>
      </c>
    </row>
    <row r="1469" spans="1:31" x14ac:dyDescent="0.3">
      <c r="A1469" t="s">
        <v>167</v>
      </c>
      <c r="B1469" t="s">
        <v>2472</v>
      </c>
      <c r="C1469" t="s">
        <v>2472</v>
      </c>
      <c r="E1469" s="2">
        <v>28435</v>
      </c>
      <c r="F1469" s="25" t="s">
        <v>2472</v>
      </c>
      <c r="G1469" s="12"/>
      <c r="H1469" s="2">
        <v>27019</v>
      </c>
      <c r="I1469" s="25" t="s">
        <v>2472</v>
      </c>
      <c r="J1469" s="12"/>
      <c r="K1469" t="s">
        <v>2472</v>
      </c>
      <c r="L1469" t="s">
        <v>165</v>
      </c>
      <c r="M1469" t="s">
        <v>165</v>
      </c>
      <c r="N1469" t="s">
        <v>165</v>
      </c>
      <c r="O1469" s="2">
        <v>118323</v>
      </c>
      <c r="P1469" s="25" t="s">
        <v>165</v>
      </c>
      <c r="Q1469" s="12">
        <v>616.969696969697</v>
      </c>
      <c r="R1469" s="2">
        <v>122902</v>
      </c>
      <c r="S1469" s="25" t="s">
        <v>165</v>
      </c>
      <c r="T1469" s="12">
        <v>535.75756799999999</v>
      </c>
      <c r="V1469" t="s">
        <v>165</v>
      </c>
      <c r="W1469" t="s">
        <v>165</v>
      </c>
      <c r="X1469" t="s">
        <v>165</v>
      </c>
      <c r="Y1469" s="2">
        <v>35400693</v>
      </c>
      <c r="Z1469" s="25" t="s">
        <v>165</v>
      </c>
      <c r="AA1469" s="12">
        <v>1443.03</v>
      </c>
      <c r="AB1469" s="2">
        <v>36429855</v>
      </c>
      <c r="AC1469" s="25" t="s">
        <v>165</v>
      </c>
      <c r="AD1469" s="12">
        <v>1813.33</v>
      </c>
    </row>
    <row r="1470" spans="1:31" x14ac:dyDescent="0.3">
      <c r="A1470" t="s">
        <v>1971</v>
      </c>
      <c r="B1470" t="s">
        <v>2472</v>
      </c>
      <c r="C1470" t="s">
        <v>2472</v>
      </c>
      <c r="E1470" s="2">
        <v>14125</v>
      </c>
      <c r="F1470" s="25">
        <v>0.49674696676630914</v>
      </c>
      <c r="G1470" s="12"/>
      <c r="H1470" s="2">
        <v>13430</v>
      </c>
      <c r="I1470" s="25">
        <v>0.49705762611495613</v>
      </c>
      <c r="J1470" s="12"/>
      <c r="K1470" t="s">
        <v>2472</v>
      </c>
      <c r="L1470" t="s">
        <v>165</v>
      </c>
      <c r="M1470" t="s">
        <v>165</v>
      </c>
      <c r="N1470" t="s">
        <v>165</v>
      </c>
      <c r="O1470" s="2">
        <v>58218</v>
      </c>
      <c r="P1470" s="25">
        <v>0.49202606424786388</v>
      </c>
      <c r="Q1470" s="12">
        <v>576.36363636363603</v>
      </c>
      <c r="R1470" s="2">
        <v>61358</v>
      </c>
      <c r="S1470" s="25">
        <v>0.4992432995394705</v>
      </c>
      <c r="T1470" s="12">
        <v>516.36364700000001</v>
      </c>
      <c r="V1470" t="s">
        <v>165</v>
      </c>
      <c r="W1470" t="s">
        <v>165</v>
      </c>
      <c r="X1470" t="s">
        <v>165</v>
      </c>
      <c r="Y1470" s="2">
        <v>17405072</v>
      </c>
      <c r="Z1470" s="25">
        <v>0.49199999999999999</v>
      </c>
      <c r="AA1470" s="12">
        <v>1794.55</v>
      </c>
      <c r="AB1470" s="2">
        <v>17932063</v>
      </c>
      <c r="AC1470" s="25">
        <v>0.49199999999999999</v>
      </c>
      <c r="AD1470" s="12">
        <v>2207.27</v>
      </c>
    </row>
    <row r="1471" spans="1:31" x14ac:dyDescent="0.3">
      <c r="A1471" t="s">
        <v>1974</v>
      </c>
      <c r="B1471" t="s">
        <v>2472</v>
      </c>
      <c r="C1471" t="s">
        <v>2472</v>
      </c>
      <c r="E1471" s="2">
        <v>3576</v>
      </c>
      <c r="F1471" s="25">
        <v>0.12576050641814659</v>
      </c>
      <c r="G1471" s="12"/>
      <c r="H1471" s="2">
        <v>3556</v>
      </c>
      <c r="I1471" s="25">
        <v>0.13161108849328251</v>
      </c>
      <c r="J1471" s="12"/>
      <c r="K1471" t="s">
        <v>2472</v>
      </c>
      <c r="L1471" t="s">
        <v>165</v>
      </c>
      <c r="M1471" t="s">
        <v>165</v>
      </c>
      <c r="N1471" t="s">
        <v>165</v>
      </c>
      <c r="O1471" s="2">
        <v>14928</v>
      </c>
      <c r="P1471" s="25">
        <v>0.1261631297380898</v>
      </c>
      <c r="Q1471" s="12">
        <v>14.545454545454501</v>
      </c>
      <c r="R1471" s="2">
        <v>14923</v>
      </c>
      <c r="S1471" s="25">
        <v>0.12142194594066817</v>
      </c>
      <c r="T1471" s="12">
        <v>60</v>
      </c>
      <c r="V1471" t="s">
        <v>165</v>
      </c>
      <c r="W1471" t="s">
        <v>165</v>
      </c>
      <c r="X1471" t="s">
        <v>165</v>
      </c>
      <c r="Y1471" s="2">
        <v>3391724</v>
      </c>
      <c r="Z1471" s="25">
        <v>9.6000000000000002E-2</v>
      </c>
      <c r="AA1471" s="12">
        <v>489.7</v>
      </c>
      <c r="AB1471" s="2">
        <v>3334728</v>
      </c>
      <c r="AC1471" s="25">
        <v>9.1999999999999998E-2</v>
      </c>
      <c r="AD1471" s="12">
        <v>715.76</v>
      </c>
    </row>
    <row r="1472" spans="1:31" x14ac:dyDescent="0.3">
      <c r="A1472" t="s">
        <v>1990</v>
      </c>
      <c r="B1472" t="s">
        <v>2472</v>
      </c>
      <c r="C1472" t="s">
        <v>2472</v>
      </c>
      <c r="E1472" s="2">
        <v>13</v>
      </c>
      <c r="F1472" s="25">
        <v>4.5718304905925796E-4</v>
      </c>
      <c r="G1472" s="12"/>
      <c r="H1472" s="2">
        <v>19</v>
      </c>
      <c r="I1472" s="25">
        <v>7.0320885302934972E-4</v>
      </c>
      <c r="J1472" s="12"/>
      <c r="K1472" t="s">
        <v>2472</v>
      </c>
      <c r="L1472" t="s">
        <v>165</v>
      </c>
      <c r="M1472" t="s">
        <v>165</v>
      </c>
      <c r="N1472" t="s">
        <v>165</v>
      </c>
      <c r="O1472" s="2">
        <v>95</v>
      </c>
      <c r="P1472" s="25">
        <v>8.0288701266871196E-4</v>
      </c>
      <c r="Q1472" s="12">
        <v>35.757575757575701</v>
      </c>
      <c r="R1472" s="2">
        <v>158</v>
      </c>
      <c r="S1472" s="25">
        <v>1.2855771264910253E-3</v>
      </c>
      <c r="T1472" s="12">
        <v>62.4242439</v>
      </c>
      <c r="V1472" t="s">
        <v>165</v>
      </c>
      <c r="W1472" t="s">
        <v>165</v>
      </c>
      <c r="X1472" t="s">
        <v>165</v>
      </c>
      <c r="Y1472" s="2">
        <v>37293</v>
      </c>
      <c r="Z1472" s="25">
        <v>1E-3</v>
      </c>
      <c r="AA1472" s="12">
        <v>725.45</v>
      </c>
      <c r="AB1472" s="2">
        <v>46698</v>
      </c>
      <c r="AC1472" s="25">
        <v>1E-3</v>
      </c>
      <c r="AD1472" s="12">
        <v>1167.27</v>
      </c>
    </row>
    <row r="1473" spans="1:30" x14ac:dyDescent="0.3">
      <c r="A1473" t="s">
        <v>1991</v>
      </c>
      <c r="B1473" t="s">
        <v>2472</v>
      </c>
      <c r="C1473" t="s">
        <v>2472</v>
      </c>
      <c r="E1473" s="2">
        <v>3563</v>
      </c>
      <c r="F1473" s="25">
        <v>0.12530332336908739</v>
      </c>
      <c r="G1473" s="12"/>
      <c r="H1473" s="2">
        <v>3537</v>
      </c>
      <c r="I1473" s="25">
        <v>0.13090787964025316</v>
      </c>
      <c r="J1473" s="12"/>
      <c r="K1473" t="s">
        <v>2472</v>
      </c>
      <c r="L1473" t="s">
        <v>165</v>
      </c>
      <c r="M1473" t="s">
        <v>165</v>
      </c>
      <c r="N1473" t="s">
        <v>165</v>
      </c>
      <c r="O1473" s="2">
        <v>14833</v>
      </c>
      <c r="P1473" s="25">
        <v>0.12536024272542109</v>
      </c>
      <c r="Q1473" s="12">
        <v>40</v>
      </c>
      <c r="R1473" s="2">
        <v>14765</v>
      </c>
      <c r="S1473" s="25">
        <v>0.12013636881417715</v>
      </c>
      <c r="T1473" s="12">
        <v>90.303030000000007</v>
      </c>
      <c r="V1473" t="s">
        <v>165</v>
      </c>
      <c r="W1473" t="s">
        <v>165</v>
      </c>
      <c r="X1473" t="s">
        <v>165</v>
      </c>
      <c r="Y1473" s="2">
        <v>3354431</v>
      </c>
      <c r="Z1473" s="25">
        <v>9.5000000000000001E-2</v>
      </c>
      <c r="AA1473" s="12">
        <v>827.27</v>
      </c>
      <c r="AB1473" s="2">
        <v>3288030</v>
      </c>
      <c r="AC1473" s="25">
        <v>0.09</v>
      </c>
      <c r="AD1473" s="12">
        <v>1340</v>
      </c>
    </row>
    <row r="1474" spans="1:30" x14ac:dyDescent="0.3">
      <c r="A1474" t="s">
        <v>1975</v>
      </c>
      <c r="B1474" t="s">
        <v>2472</v>
      </c>
      <c r="C1474" t="s">
        <v>2472</v>
      </c>
      <c r="E1474" s="2">
        <v>4153</v>
      </c>
      <c r="F1474" s="25">
        <v>0.14605240021100757</v>
      </c>
      <c r="G1474" s="12"/>
      <c r="H1474" s="2">
        <v>3644</v>
      </c>
      <c r="I1474" s="25">
        <v>0.13486805581257633</v>
      </c>
      <c r="J1474" s="12"/>
      <c r="K1474" t="s">
        <v>2472</v>
      </c>
      <c r="L1474" t="s">
        <v>165</v>
      </c>
      <c r="M1474" t="s">
        <v>165</v>
      </c>
      <c r="N1474" t="s">
        <v>165</v>
      </c>
      <c r="O1474" s="2">
        <v>17139</v>
      </c>
      <c r="P1474" s="25">
        <v>0.14484926852767424</v>
      </c>
      <c r="Q1474" s="12">
        <v>363.030303030303</v>
      </c>
      <c r="R1474" s="2">
        <v>17147</v>
      </c>
      <c r="S1474" s="25">
        <v>0.13951766448064312</v>
      </c>
      <c r="T1474" s="12">
        <v>326.66665599999999</v>
      </c>
      <c r="V1474" t="s">
        <v>165</v>
      </c>
      <c r="W1474" t="s">
        <v>165</v>
      </c>
      <c r="X1474" t="s">
        <v>165</v>
      </c>
      <c r="Y1474" s="2">
        <v>4741790</v>
      </c>
      <c r="Z1474" s="25">
        <v>0.13400000000000001</v>
      </c>
      <c r="AA1474" s="12">
        <v>1612.12</v>
      </c>
      <c r="AB1474" s="2">
        <v>4816407</v>
      </c>
      <c r="AC1474" s="25">
        <v>0.13200000000000001</v>
      </c>
      <c r="AD1474" s="12">
        <v>1673.33</v>
      </c>
    </row>
    <row r="1475" spans="1:30" x14ac:dyDescent="0.3">
      <c r="A1475" t="s">
        <v>1990</v>
      </c>
      <c r="B1475" t="s">
        <v>2472</v>
      </c>
      <c r="C1475" t="s">
        <v>2472</v>
      </c>
      <c r="E1475" s="2">
        <v>19</v>
      </c>
      <c r="F1475" s="25">
        <v>6.6819061016353118E-4</v>
      </c>
      <c r="G1475" s="12"/>
      <c r="H1475" s="2">
        <v>45</v>
      </c>
      <c r="I1475" s="25">
        <v>1.6654946519116169E-3</v>
      </c>
      <c r="J1475" s="12"/>
      <c r="K1475" t="s">
        <v>2472</v>
      </c>
      <c r="L1475" t="s">
        <v>165</v>
      </c>
      <c r="M1475" t="s">
        <v>165</v>
      </c>
      <c r="N1475" t="s">
        <v>165</v>
      </c>
      <c r="O1475" s="2">
        <v>123</v>
      </c>
      <c r="P1475" s="25">
        <v>1.0395273953500166E-3</v>
      </c>
      <c r="Q1475" s="12">
        <v>56.363636363636303</v>
      </c>
      <c r="R1475" s="2">
        <v>237</v>
      </c>
      <c r="S1475" s="25">
        <v>1.9283656897365381E-3</v>
      </c>
      <c r="T1475" s="12">
        <v>70.909090000000006</v>
      </c>
      <c r="V1475" t="s">
        <v>165</v>
      </c>
      <c r="W1475" t="s">
        <v>165</v>
      </c>
      <c r="X1475" t="s">
        <v>165</v>
      </c>
      <c r="Y1475" s="2">
        <v>41345</v>
      </c>
      <c r="Z1475" s="25">
        <v>1E-3</v>
      </c>
      <c r="AA1475" s="12">
        <v>853.33</v>
      </c>
      <c r="AB1475" s="2">
        <v>42696</v>
      </c>
      <c r="AC1475" s="25">
        <v>1E-3</v>
      </c>
      <c r="AD1475" s="12">
        <v>1030.9100000000001</v>
      </c>
    </row>
    <row r="1476" spans="1:30" x14ac:dyDescent="0.3">
      <c r="A1476" t="s">
        <v>1991</v>
      </c>
      <c r="B1476" t="s">
        <v>2472</v>
      </c>
      <c r="C1476" t="s">
        <v>2472</v>
      </c>
      <c r="E1476" s="2">
        <v>4134</v>
      </c>
      <c r="F1476" s="25">
        <v>0.14538420960084403</v>
      </c>
      <c r="G1476" s="12"/>
      <c r="H1476" s="2">
        <v>3599</v>
      </c>
      <c r="I1476" s="25">
        <v>0.13320256116066487</v>
      </c>
      <c r="J1476" s="12"/>
      <c r="K1476" t="s">
        <v>2472</v>
      </c>
      <c r="L1476" t="s">
        <v>165</v>
      </c>
      <c r="M1476" t="s">
        <v>165</v>
      </c>
      <c r="N1476" t="s">
        <v>165</v>
      </c>
      <c r="O1476" s="2">
        <v>17016</v>
      </c>
      <c r="P1476" s="25">
        <v>0.14380974113232423</v>
      </c>
      <c r="Q1476" s="12">
        <v>367.27272727272702</v>
      </c>
      <c r="R1476" s="2">
        <v>16910</v>
      </c>
      <c r="S1476" s="25">
        <v>0.13758929879090659</v>
      </c>
      <c r="T1476" s="12">
        <v>329.69695999999999</v>
      </c>
      <c r="V1476" t="s">
        <v>165</v>
      </c>
      <c r="W1476" t="s">
        <v>165</v>
      </c>
      <c r="X1476" t="s">
        <v>165</v>
      </c>
      <c r="Y1476" s="2">
        <v>4700445</v>
      </c>
      <c r="Z1476" s="25">
        <v>0.13300000000000001</v>
      </c>
      <c r="AA1476" s="12">
        <v>1869.09</v>
      </c>
      <c r="AB1476" s="2">
        <v>4773711</v>
      </c>
      <c r="AC1476" s="25">
        <v>0.13100000000000001</v>
      </c>
      <c r="AD1476" s="12">
        <v>1983.64</v>
      </c>
    </row>
    <row r="1477" spans="1:30" x14ac:dyDescent="0.3">
      <c r="A1477" t="s">
        <v>1976</v>
      </c>
      <c r="B1477" t="s">
        <v>2472</v>
      </c>
      <c r="C1477" t="s">
        <v>2472</v>
      </c>
      <c r="E1477" s="2">
        <v>4836</v>
      </c>
      <c r="F1477" s="25">
        <v>0.17007209425004396</v>
      </c>
      <c r="G1477" s="12"/>
      <c r="H1477" s="2">
        <v>4719</v>
      </c>
      <c r="I1477" s="25">
        <v>0.17465487249713166</v>
      </c>
      <c r="J1477" s="12"/>
      <c r="K1477" t="s">
        <v>2472</v>
      </c>
      <c r="L1477" t="s">
        <v>165</v>
      </c>
      <c r="M1477" t="s">
        <v>165</v>
      </c>
      <c r="N1477" t="s">
        <v>165</v>
      </c>
      <c r="O1477" s="2">
        <v>20603</v>
      </c>
      <c r="P1477" s="25">
        <v>0.17412506444224707</v>
      </c>
      <c r="Q1477" s="12">
        <v>329.69696969696901</v>
      </c>
      <c r="R1477" s="2">
        <v>22363</v>
      </c>
      <c r="S1477" s="25">
        <v>0.18195798278303038</v>
      </c>
      <c r="T1477" s="12">
        <v>352.121216</v>
      </c>
      <c r="V1477" t="s">
        <v>165</v>
      </c>
      <c r="W1477" t="s">
        <v>165</v>
      </c>
      <c r="X1477" t="s">
        <v>165</v>
      </c>
      <c r="Y1477" s="2">
        <v>7195146</v>
      </c>
      <c r="Z1477" s="25">
        <v>0.20300000000000001</v>
      </c>
      <c r="AA1477" s="12">
        <v>1241.21</v>
      </c>
      <c r="AB1477" s="2">
        <v>7309447</v>
      </c>
      <c r="AC1477" s="25">
        <v>0.20100000000000001</v>
      </c>
      <c r="AD1477" s="12">
        <v>1505.45</v>
      </c>
    </row>
    <row r="1478" spans="1:30" x14ac:dyDescent="0.3">
      <c r="A1478" t="s">
        <v>1990</v>
      </c>
      <c r="B1478" t="s">
        <v>2472</v>
      </c>
      <c r="C1478" t="s">
        <v>2472</v>
      </c>
      <c r="E1478" s="2">
        <v>68</v>
      </c>
      <c r="F1478" s="25">
        <v>2.3914190258484251E-3</v>
      </c>
      <c r="G1478" s="12"/>
      <c r="H1478" s="2">
        <v>89</v>
      </c>
      <c r="I1478" s="25">
        <v>3.2939783115585328E-3</v>
      </c>
      <c r="J1478" s="12"/>
      <c r="K1478" t="s">
        <v>2472</v>
      </c>
      <c r="L1478" t="s">
        <v>165</v>
      </c>
      <c r="M1478" t="s">
        <v>165</v>
      </c>
      <c r="N1478" t="s">
        <v>165</v>
      </c>
      <c r="O1478" s="2">
        <v>549</v>
      </c>
      <c r="P1478" s="25">
        <v>4.6398417890012927E-3</v>
      </c>
      <c r="Q1478" s="12">
        <v>107.87878787878699</v>
      </c>
      <c r="R1478" s="2">
        <v>515</v>
      </c>
      <c r="S1478" s="25">
        <v>4.1903305072334054E-3</v>
      </c>
      <c r="T1478" s="12">
        <v>103.63636</v>
      </c>
      <c r="V1478" t="s">
        <v>165</v>
      </c>
      <c r="W1478" t="s">
        <v>165</v>
      </c>
      <c r="X1478" t="s">
        <v>165</v>
      </c>
      <c r="Y1478" s="2">
        <v>142612</v>
      </c>
      <c r="Z1478" s="25">
        <v>4.0000000000000001E-3</v>
      </c>
      <c r="AA1478" s="12">
        <v>1775.76</v>
      </c>
      <c r="AB1478" s="2">
        <v>135733</v>
      </c>
      <c r="AC1478" s="25">
        <v>4.0000000000000001E-3</v>
      </c>
      <c r="AD1478" s="12">
        <v>1958.79</v>
      </c>
    </row>
    <row r="1479" spans="1:30" x14ac:dyDescent="0.3">
      <c r="A1479" t="s">
        <v>1991</v>
      </c>
      <c r="B1479" t="s">
        <v>2472</v>
      </c>
      <c r="C1479" t="s">
        <v>2472</v>
      </c>
      <c r="E1479" s="2">
        <v>4768</v>
      </c>
      <c r="F1479" s="25">
        <v>0.16768067522419552</v>
      </c>
      <c r="G1479" s="12"/>
      <c r="H1479" s="2">
        <v>4630</v>
      </c>
      <c r="I1479" s="25">
        <v>0.17136089418557313</v>
      </c>
      <c r="J1479" s="12"/>
      <c r="K1479" t="s">
        <v>2472</v>
      </c>
      <c r="L1479" t="s">
        <v>165</v>
      </c>
      <c r="M1479" t="s">
        <v>165</v>
      </c>
      <c r="N1479" t="s">
        <v>165</v>
      </c>
      <c r="O1479" s="2">
        <v>20054</v>
      </c>
      <c r="P1479" s="25">
        <v>0.16948522265324578</v>
      </c>
      <c r="Q1479" s="12">
        <v>343.636363636363</v>
      </c>
      <c r="R1479" s="2">
        <v>21848</v>
      </c>
      <c r="S1479" s="25">
        <v>0.17776765227579697</v>
      </c>
      <c r="T1479" s="12">
        <v>344.84848</v>
      </c>
      <c r="V1479" t="s">
        <v>165</v>
      </c>
      <c r="W1479" t="s">
        <v>165</v>
      </c>
      <c r="X1479" t="s">
        <v>165</v>
      </c>
      <c r="Y1479" s="2">
        <v>7052534</v>
      </c>
      <c r="Z1479" s="25">
        <v>0.19900000000000001</v>
      </c>
      <c r="AA1479" s="12">
        <v>2341.21</v>
      </c>
      <c r="AB1479" s="2">
        <v>7173714</v>
      </c>
      <c r="AC1479" s="25">
        <v>0.19700000000000001</v>
      </c>
      <c r="AD1479" s="12">
        <v>2529.09</v>
      </c>
    </row>
    <row r="1480" spans="1:30" x14ac:dyDescent="0.3">
      <c r="A1480" t="s">
        <v>1977</v>
      </c>
      <c r="B1480" t="s">
        <v>2472</v>
      </c>
      <c r="C1480" t="s">
        <v>2472</v>
      </c>
      <c r="E1480" s="2">
        <v>921</v>
      </c>
      <c r="F1480" s="25">
        <v>3.2389660629505893E-2</v>
      </c>
      <c r="G1480" s="12"/>
      <c r="H1480" s="2">
        <v>937</v>
      </c>
      <c r="I1480" s="25">
        <v>3.4679299752026334E-2</v>
      </c>
      <c r="J1480" s="12"/>
      <c r="K1480" t="s">
        <v>2472</v>
      </c>
      <c r="L1480" t="s">
        <v>165</v>
      </c>
      <c r="M1480" t="s">
        <v>165</v>
      </c>
      <c r="N1480" t="s">
        <v>165</v>
      </c>
      <c r="O1480" s="2">
        <v>3343</v>
      </c>
      <c r="P1480" s="25">
        <v>2.8253171403700043E-2</v>
      </c>
      <c r="Q1480" s="12">
        <v>53.939393939393902</v>
      </c>
      <c r="R1480" s="2">
        <v>4220</v>
      </c>
      <c r="S1480" s="25">
        <v>3.4336300467038776E-2</v>
      </c>
      <c r="T1480" s="12">
        <v>62.4242439</v>
      </c>
      <c r="V1480" t="s">
        <v>165</v>
      </c>
      <c r="W1480" t="s">
        <v>165</v>
      </c>
      <c r="X1480" t="s">
        <v>165</v>
      </c>
      <c r="Y1480" s="2">
        <v>1235980</v>
      </c>
      <c r="Z1480" s="25">
        <v>3.5000000000000003E-2</v>
      </c>
      <c r="AA1480" s="12">
        <v>441.21</v>
      </c>
      <c r="AB1480" s="2">
        <v>1503403</v>
      </c>
      <c r="AC1480" s="25">
        <v>4.1000000000000002E-2</v>
      </c>
      <c r="AD1480" s="12">
        <v>581.21</v>
      </c>
    </row>
    <row r="1481" spans="1:30" x14ac:dyDescent="0.3">
      <c r="A1481" t="s">
        <v>1990</v>
      </c>
      <c r="B1481" t="s">
        <v>2472</v>
      </c>
      <c r="C1481" t="s">
        <v>2472</v>
      </c>
      <c r="E1481" s="2">
        <v>48</v>
      </c>
      <c r="F1481" s="25">
        <v>1.6880604888341851E-3</v>
      </c>
      <c r="G1481" s="12"/>
      <c r="H1481" s="2">
        <v>13</v>
      </c>
      <c r="I1481" s="25">
        <v>4.8114289944113404E-4</v>
      </c>
      <c r="J1481" s="12"/>
      <c r="K1481" t="s">
        <v>2472</v>
      </c>
      <c r="L1481" t="s">
        <v>165</v>
      </c>
      <c r="M1481" t="s">
        <v>165</v>
      </c>
      <c r="N1481" t="s">
        <v>165</v>
      </c>
      <c r="O1481" s="2">
        <v>141</v>
      </c>
      <c r="P1481" s="25">
        <v>1.1916533556451409E-3</v>
      </c>
      <c r="Q1481" s="12">
        <v>42.424242424242401</v>
      </c>
      <c r="R1481" s="2">
        <v>154</v>
      </c>
      <c r="S1481" s="25">
        <v>1.2530308701241639E-3</v>
      </c>
      <c r="T1481" s="12">
        <v>52.121212</v>
      </c>
      <c r="V1481" t="s">
        <v>165</v>
      </c>
      <c r="W1481" t="s">
        <v>165</v>
      </c>
      <c r="X1481" t="s">
        <v>165</v>
      </c>
      <c r="Y1481" s="2">
        <v>55151</v>
      </c>
      <c r="Z1481" s="25">
        <v>2E-3</v>
      </c>
      <c r="AA1481" s="12">
        <v>1024.24</v>
      </c>
      <c r="AB1481" s="2">
        <v>65179</v>
      </c>
      <c r="AC1481" s="25">
        <v>2E-3</v>
      </c>
      <c r="AD1481" s="12">
        <v>1267.8800000000001</v>
      </c>
    </row>
    <row r="1482" spans="1:30" x14ac:dyDescent="0.3">
      <c r="A1482" t="s">
        <v>1991</v>
      </c>
      <c r="B1482" t="s">
        <v>2472</v>
      </c>
      <c r="C1482" t="s">
        <v>2472</v>
      </c>
      <c r="E1482" s="2">
        <v>873</v>
      </c>
      <c r="F1482" s="25">
        <v>3.0701600140671706E-2</v>
      </c>
      <c r="G1482" s="12"/>
      <c r="H1482" s="2">
        <v>924</v>
      </c>
      <c r="I1482" s="25">
        <v>3.4198156852585218E-2</v>
      </c>
      <c r="J1482" s="12"/>
      <c r="K1482" t="s">
        <v>2472</v>
      </c>
      <c r="L1482" t="s">
        <v>165</v>
      </c>
      <c r="M1482" t="s">
        <v>165</v>
      </c>
      <c r="N1482" t="s">
        <v>165</v>
      </c>
      <c r="O1482" s="2">
        <v>3202</v>
      </c>
      <c r="P1482" s="25">
        <v>2.70615180480549E-2</v>
      </c>
      <c r="Q1482" s="12">
        <v>63.636363636363598</v>
      </c>
      <c r="R1482" s="2">
        <v>4066</v>
      </c>
      <c r="S1482" s="25">
        <v>3.3083269596914613E-2</v>
      </c>
      <c r="T1482" s="12">
        <v>80</v>
      </c>
      <c r="V1482" t="s">
        <v>165</v>
      </c>
      <c r="W1482" t="s">
        <v>165</v>
      </c>
      <c r="X1482" t="s">
        <v>165</v>
      </c>
      <c r="Y1482" s="2">
        <v>1180829</v>
      </c>
      <c r="Z1482" s="25">
        <v>3.3000000000000002E-2</v>
      </c>
      <c r="AA1482" s="12">
        <v>1187.27</v>
      </c>
      <c r="AB1482" s="2">
        <v>1438224</v>
      </c>
      <c r="AC1482" s="25">
        <v>3.9E-2</v>
      </c>
      <c r="AD1482" s="12">
        <v>1383.03</v>
      </c>
    </row>
    <row r="1483" spans="1:30" x14ac:dyDescent="0.3">
      <c r="A1483" t="s">
        <v>1978</v>
      </c>
      <c r="B1483" t="s">
        <v>2472</v>
      </c>
      <c r="C1483" t="s">
        <v>2472</v>
      </c>
      <c r="E1483" s="2">
        <v>639</v>
      </c>
      <c r="F1483" s="25">
        <v>2.2472305257605043E-2</v>
      </c>
      <c r="G1483" s="12"/>
      <c r="H1483" s="2">
        <v>574</v>
      </c>
      <c r="I1483" s="25">
        <v>2.1244309559939303E-2</v>
      </c>
      <c r="J1483" s="12"/>
      <c r="K1483" t="s">
        <v>2472</v>
      </c>
      <c r="L1483" t="s">
        <v>165</v>
      </c>
      <c r="M1483" t="s">
        <v>165</v>
      </c>
      <c r="N1483" t="s">
        <v>165</v>
      </c>
      <c r="O1483" s="2">
        <v>2205</v>
      </c>
      <c r="P1483" s="25">
        <v>1.8635430136152733E-2</v>
      </c>
      <c r="Q1483" s="12">
        <v>33.939393939393902</v>
      </c>
      <c r="R1483" s="2">
        <v>2705</v>
      </c>
      <c r="S1483" s="25">
        <v>2.2009405868090023E-2</v>
      </c>
      <c r="T1483" s="12">
        <v>42.4242439</v>
      </c>
      <c r="V1483" t="s">
        <v>165</v>
      </c>
      <c r="W1483" t="s">
        <v>165</v>
      </c>
      <c r="X1483" t="s">
        <v>165</v>
      </c>
      <c r="Y1483" s="2">
        <v>840432</v>
      </c>
      <c r="Z1483" s="25">
        <v>2.4E-2</v>
      </c>
      <c r="AA1483" s="12">
        <v>598.17999999999995</v>
      </c>
      <c r="AB1483" s="2">
        <v>968078</v>
      </c>
      <c r="AC1483" s="25">
        <v>2.7E-2</v>
      </c>
      <c r="AD1483" s="12">
        <v>536.36</v>
      </c>
    </row>
    <row r="1484" spans="1:30" x14ac:dyDescent="0.3">
      <c r="A1484" t="s">
        <v>1990</v>
      </c>
      <c r="B1484" t="s">
        <v>2472</v>
      </c>
      <c r="C1484" t="s">
        <v>2472</v>
      </c>
      <c r="E1484" s="2">
        <v>80</v>
      </c>
      <c r="F1484" s="25">
        <v>2.8134341480569721E-3</v>
      </c>
      <c r="G1484" s="12"/>
      <c r="H1484" s="2">
        <v>75</v>
      </c>
      <c r="I1484" s="25">
        <v>2.7758244198526961E-3</v>
      </c>
      <c r="J1484" s="12"/>
      <c r="K1484" t="s">
        <v>2472</v>
      </c>
      <c r="L1484" t="s">
        <v>165</v>
      </c>
      <c r="M1484" t="s">
        <v>165</v>
      </c>
      <c r="N1484" t="s">
        <v>165</v>
      </c>
      <c r="O1484" s="2">
        <v>244</v>
      </c>
      <c r="P1484" s="25">
        <v>2.0621519062227968E-3</v>
      </c>
      <c r="Q1484" s="12">
        <v>53.3333333333333</v>
      </c>
      <c r="R1484" s="2">
        <v>404</v>
      </c>
      <c r="S1484" s="25">
        <v>3.2871718930530015E-3</v>
      </c>
      <c r="T1484" s="12">
        <v>87.272729999999996</v>
      </c>
      <c r="V1484" t="s">
        <v>165</v>
      </c>
      <c r="W1484" t="s">
        <v>165</v>
      </c>
      <c r="X1484" t="s">
        <v>165</v>
      </c>
      <c r="Y1484" s="2">
        <v>109148</v>
      </c>
      <c r="Z1484" s="25">
        <v>3.0000000000000001E-3</v>
      </c>
      <c r="AA1484" s="12">
        <v>1393.94</v>
      </c>
      <c r="AB1484" s="2">
        <v>127888</v>
      </c>
      <c r="AC1484" s="25">
        <v>4.0000000000000001E-3</v>
      </c>
      <c r="AD1484" s="12">
        <v>1620.61</v>
      </c>
    </row>
    <row r="1485" spans="1:30" x14ac:dyDescent="0.3">
      <c r="A1485" t="s">
        <v>1991</v>
      </c>
      <c r="B1485" t="s">
        <v>2472</v>
      </c>
      <c r="C1485" t="s">
        <v>2472</v>
      </c>
      <c r="E1485" s="2">
        <v>559</v>
      </c>
      <c r="F1485" s="25">
        <v>1.9658871109548084E-2</v>
      </c>
      <c r="G1485" s="12"/>
      <c r="H1485" s="2">
        <v>499</v>
      </c>
      <c r="I1485" s="25">
        <v>1.8468485140086605E-2</v>
      </c>
      <c r="J1485" s="12"/>
      <c r="K1485" t="s">
        <v>2472</v>
      </c>
      <c r="L1485" t="s">
        <v>165</v>
      </c>
      <c r="M1485" t="s">
        <v>165</v>
      </c>
      <c r="N1485" t="s">
        <v>165</v>
      </c>
      <c r="O1485" s="2">
        <v>1961</v>
      </c>
      <c r="P1485" s="25">
        <v>1.6573278229929937E-2</v>
      </c>
      <c r="Q1485" s="12">
        <v>60</v>
      </c>
      <c r="R1485" s="2">
        <v>2301</v>
      </c>
      <c r="S1485" s="25">
        <v>1.8722233975037021E-2</v>
      </c>
      <c r="T1485" s="12">
        <v>91.515150000000006</v>
      </c>
      <c r="V1485" t="s">
        <v>165</v>
      </c>
      <c r="W1485" t="s">
        <v>165</v>
      </c>
      <c r="X1485" t="s">
        <v>165</v>
      </c>
      <c r="Y1485" s="2">
        <v>731284</v>
      </c>
      <c r="Z1485" s="25">
        <v>2.1000000000000001E-2</v>
      </c>
      <c r="AA1485" s="12">
        <v>1424.24</v>
      </c>
      <c r="AB1485" s="2">
        <v>840190</v>
      </c>
      <c r="AC1485" s="25">
        <v>2.3E-2</v>
      </c>
      <c r="AD1485" s="12">
        <v>1789.7</v>
      </c>
    </row>
    <row r="1486" spans="1:30" x14ac:dyDescent="0.3">
      <c r="A1486" t="s">
        <v>1979</v>
      </c>
      <c r="B1486" t="s">
        <v>2472</v>
      </c>
      <c r="C1486" t="s">
        <v>2472</v>
      </c>
      <c r="E1486" s="2">
        <v>14310</v>
      </c>
      <c r="F1486" s="25">
        <v>0.50325303323369086</v>
      </c>
      <c r="G1486" s="12"/>
      <c r="H1486" s="2">
        <v>13589</v>
      </c>
      <c r="I1486" s="25">
        <v>0.50294237388504415</v>
      </c>
      <c r="J1486" s="12"/>
      <c r="K1486" t="s">
        <v>2472</v>
      </c>
      <c r="L1486" t="s">
        <v>165</v>
      </c>
      <c r="M1486" t="s">
        <v>165</v>
      </c>
      <c r="N1486" t="s">
        <v>165</v>
      </c>
      <c r="O1486" s="2">
        <v>60105</v>
      </c>
      <c r="P1486" s="25">
        <v>0.50797393575213612</v>
      </c>
      <c r="Q1486" s="12">
        <v>140</v>
      </c>
      <c r="R1486" s="2">
        <v>61544</v>
      </c>
      <c r="S1486" s="25">
        <v>0.50075670046052956</v>
      </c>
      <c r="T1486" s="12">
        <v>156.96969999999999</v>
      </c>
      <c r="V1486" t="s">
        <v>165</v>
      </c>
      <c r="W1486" t="s">
        <v>165</v>
      </c>
      <c r="X1486" t="s">
        <v>165</v>
      </c>
      <c r="Y1486" s="2">
        <v>17995621</v>
      </c>
      <c r="Z1486" s="25">
        <v>0.50800000000000001</v>
      </c>
      <c r="AA1486" s="12">
        <v>1210.9100000000001</v>
      </c>
      <c r="AB1486" s="2">
        <v>18497792</v>
      </c>
      <c r="AC1486" s="25">
        <v>0.50800000000000001</v>
      </c>
      <c r="AD1486" s="12">
        <v>1480</v>
      </c>
    </row>
    <row r="1487" spans="1:30" x14ac:dyDescent="0.3">
      <c r="A1487" t="s">
        <v>1974</v>
      </c>
      <c r="B1487" t="s">
        <v>2472</v>
      </c>
      <c r="C1487" t="s">
        <v>2472</v>
      </c>
      <c r="E1487" s="2">
        <v>3439</v>
      </c>
      <c r="F1487" s="25">
        <v>0.12094250043959909</v>
      </c>
      <c r="G1487" s="12"/>
      <c r="H1487" s="2">
        <v>3461</v>
      </c>
      <c r="I1487" s="25">
        <v>0.12809504422813575</v>
      </c>
      <c r="J1487" s="12"/>
      <c r="K1487" t="s">
        <v>2472</v>
      </c>
      <c r="L1487" t="s">
        <v>165</v>
      </c>
      <c r="M1487" t="s">
        <v>165</v>
      </c>
      <c r="N1487" t="s">
        <v>165</v>
      </c>
      <c r="O1487" s="2">
        <v>14506</v>
      </c>
      <c r="P1487" s="25">
        <v>0.12259662111339301</v>
      </c>
      <c r="Q1487" s="12">
        <v>13.9393939393939</v>
      </c>
      <c r="R1487" s="2">
        <v>14513</v>
      </c>
      <c r="S1487" s="25">
        <v>0.11808595466306489</v>
      </c>
      <c r="T1487" s="12">
        <v>66.060609999999997</v>
      </c>
      <c r="V1487" t="s">
        <v>165</v>
      </c>
      <c r="W1487" t="s">
        <v>165</v>
      </c>
      <c r="X1487" t="s">
        <v>165</v>
      </c>
      <c r="Y1487" s="2">
        <v>3255518</v>
      </c>
      <c r="Z1487" s="25">
        <v>9.1999999999999998E-2</v>
      </c>
      <c r="AA1487" s="12">
        <v>412.73</v>
      </c>
      <c r="AB1487" s="2">
        <v>3199308</v>
      </c>
      <c r="AC1487" s="25">
        <v>8.7999999999999995E-2</v>
      </c>
      <c r="AD1487" s="12">
        <v>523.03</v>
      </c>
    </row>
    <row r="1488" spans="1:30" x14ac:dyDescent="0.3">
      <c r="A1488" t="s">
        <v>1990</v>
      </c>
      <c r="B1488" t="s">
        <v>2472</v>
      </c>
      <c r="C1488" t="s">
        <v>2472</v>
      </c>
      <c r="E1488" s="2">
        <v>8</v>
      </c>
      <c r="F1488" s="25">
        <v>2.8134341480569737E-4</v>
      </c>
      <c r="G1488" s="12"/>
      <c r="H1488" s="2">
        <v>9</v>
      </c>
      <c r="I1488" s="25">
        <v>3.3309893038232336E-4</v>
      </c>
      <c r="J1488" s="12"/>
      <c r="K1488" t="s">
        <v>2472</v>
      </c>
      <c r="L1488" t="s">
        <v>165</v>
      </c>
      <c r="M1488" t="s">
        <v>165</v>
      </c>
      <c r="N1488" t="s">
        <v>165</v>
      </c>
      <c r="O1488" s="2">
        <v>177</v>
      </c>
      <c r="P1488" s="25">
        <v>1.4959052762353897E-3</v>
      </c>
      <c r="Q1488" s="12">
        <v>81.818181818181799</v>
      </c>
      <c r="R1488" s="2">
        <v>61</v>
      </c>
      <c r="S1488" s="25">
        <v>4.9633040959463632E-4</v>
      </c>
      <c r="T1488" s="12">
        <v>24.242424</v>
      </c>
      <c r="V1488" t="s">
        <v>165</v>
      </c>
      <c r="W1488" t="s">
        <v>165</v>
      </c>
      <c r="X1488" t="s">
        <v>165</v>
      </c>
      <c r="Y1488" s="2">
        <v>22979</v>
      </c>
      <c r="Z1488" s="25">
        <v>1E-3</v>
      </c>
      <c r="AA1488" s="12">
        <v>681.21</v>
      </c>
      <c r="AB1488" s="2">
        <v>24483</v>
      </c>
      <c r="AC1488" s="25">
        <v>1E-3</v>
      </c>
      <c r="AD1488" s="12">
        <v>789.7</v>
      </c>
    </row>
    <row r="1489" spans="1:31" x14ac:dyDescent="0.3">
      <c r="A1489" t="s">
        <v>1991</v>
      </c>
      <c r="B1489" t="s">
        <v>2472</v>
      </c>
      <c r="C1489" t="s">
        <v>2472</v>
      </c>
      <c r="E1489" s="2">
        <v>3431</v>
      </c>
      <c r="F1489" s="25">
        <v>0.12066115702479339</v>
      </c>
      <c r="G1489" s="12"/>
      <c r="H1489" s="2">
        <v>3452</v>
      </c>
      <c r="I1489" s="25">
        <v>0.12776194529775342</v>
      </c>
      <c r="J1489" s="12"/>
      <c r="K1489" t="s">
        <v>2472</v>
      </c>
      <c r="L1489" t="s">
        <v>165</v>
      </c>
      <c r="M1489" t="s">
        <v>165</v>
      </c>
      <c r="N1489" t="s">
        <v>165</v>
      </c>
      <c r="O1489" s="2">
        <v>14329</v>
      </c>
      <c r="P1489" s="25">
        <v>0.1211007158371576</v>
      </c>
      <c r="Q1489" s="12">
        <v>84.848484848484802</v>
      </c>
      <c r="R1489" s="2">
        <v>14452</v>
      </c>
      <c r="S1489" s="25">
        <v>0.11758962425347025</v>
      </c>
      <c r="T1489" s="12">
        <v>65.454544100000007</v>
      </c>
      <c r="V1489" t="s">
        <v>165</v>
      </c>
      <c r="W1489" t="s">
        <v>165</v>
      </c>
      <c r="X1489" t="s">
        <v>165</v>
      </c>
      <c r="Y1489" s="2">
        <v>3232539</v>
      </c>
      <c r="Z1489" s="25">
        <v>9.0999999999999998E-2</v>
      </c>
      <c r="AA1489" s="12">
        <v>795</v>
      </c>
      <c r="AB1489" s="2">
        <v>3174825</v>
      </c>
      <c r="AC1489" s="25">
        <v>8.6999999999999994E-2</v>
      </c>
      <c r="AD1489" s="12">
        <v>903.03</v>
      </c>
    </row>
    <row r="1490" spans="1:31" x14ac:dyDescent="0.3">
      <c r="A1490" t="s">
        <v>1975</v>
      </c>
      <c r="B1490" t="s">
        <v>2472</v>
      </c>
      <c r="C1490" t="s">
        <v>2472</v>
      </c>
      <c r="E1490" s="2">
        <v>3865</v>
      </c>
      <c r="F1490" s="25">
        <v>0.1359240372780024</v>
      </c>
      <c r="G1490" s="12"/>
      <c r="H1490" s="2">
        <v>3462</v>
      </c>
      <c r="I1490" s="25">
        <v>0.12813205522040047</v>
      </c>
      <c r="J1490" s="12"/>
      <c r="K1490" t="s">
        <v>2472</v>
      </c>
      <c r="L1490" t="s">
        <v>165</v>
      </c>
      <c r="M1490" t="s">
        <v>165</v>
      </c>
      <c r="N1490" t="s">
        <v>165</v>
      </c>
      <c r="O1490" s="2">
        <v>16617</v>
      </c>
      <c r="P1490" s="25">
        <v>0.14043761567911564</v>
      </c>
      <c r="Q1490" s="12">
        <v>117.575757575757</v>
      </c>
      <c r="R1490" s="2">
        <v>16760</v>
      </c>
      <c r="S1490" s="25">
        <v>0.13636881417714927</v>
      </c>
      <c r="T1490" s="12">
        <v>102.42424</v>
      </c>
      <c r="V1490" t="s">
        <v>165</v>
      </c>
      <c r="W1490" t="s">
        <v>165</v>
      </c>
      <c r="X1490" t="s">
        <v>165</v>
      </c>
      <c r="Y1490" s="2">
        <v>4637444</v>
      </c>
      <c r="Z1490" s="25">
        <v>0.13100000000000001</v>
      </c>
      <c r="AA1490" s="12">
        <v>757.58</v>
      </c>
      <c r="AB1490" s="2">
        <v>4690779</v>
      </c>
      <c r="AC1490" s="25">
        <v>0.129</v>
      </c>
      <c r="AD1490" s="12">
        <v>973.33</v>
      </c>
    </row>
    <row r="1491" spans="1:31" x14ac:dyDescent="0.3">
      <c r="A1491" t="s">
        <v>1990</v>
      </c>
      <c r="B1491" t="s">
        <v>2472</v>
      </c>
      <c r="C1491" t="s">
        <v>2472</v>
      </c>
      <c r="E1491" s="2">
        <v>16</v>
      </c>
      <c r="F1491" s="25">
        <v>5.6268682961139441E-4</v>
      </c>
      <c r="G1491" s="12"/>
      <c r="H1491" s="2">
        <v>33</v>
      </c>
      <c r="I1491" s="25">
        <v>1.2213627447351871E-3</v>
      </c>
      <c r="J1491" s="12"/>
      <c r="K1491" t="s">
        <v>2472</v>
      </c>
      <c r="L1491" t="s">
        <v>165</v>
      </c>
      <c r="M1491" t="s">
        <v>165</v>
      </c>
      <c r="N1491" t="s">
        <v>165</v>
      </c>
      <c r="O1491" s="2">
        <v>29</v>
      </c>
      <c r="P1491" s="25">
        <v>2.4509182491992259E-4</v>
      </c>
      <c r="Q1491" s="12">
        <v>16.969696969696901</v>
      </c>
      <c r="R1491" s="2">
        <v>132</v>
      </c>
      <c r="S1491" s="25">
        <v>1.0740264601064263E-3</v>
      </c>
      <c r="T1491" s="12">
        <v>49.0909081</v>
      </c>
      <c r="V1491" t="s">
        <v>165</v>
      </c>
      <c r="W1491" t="s">
        <v>165</v>
      </c>
      <c r="X1491" t="s">
        <v>165</v>
      </c>
      <c r="Y1491" s="2">
        <v>31516</v>
      </c>
      <c r="Z1491" s="25">
        <v>1E-3</v>
      </c>
      <c r="AA1491" s="12">
        <v>925.45</v>
      </c>
      <c r="AB1491" s="2">
        <v>32258</v>
      </c>
      <c r="AC1491" s="25">
        <v>1E-3</v>
      </c>
      <c r="AD1491" s="12">
        <v>1048.48</v>
      </c>
    </row>
    <row r="1492" spans="1:31" x14ac:dyDescent="0.3">
      <c r="A1492" t="s">
        <v>1991</v>
      </c>
      <c r="B1492" t="s">
        <v>2472</v>
      </c>
      <c r="C1492" t="s">
        <v>2472</v>
      </c>
      <c r="E1492" s="2">
        <v>3849</v>
      </c>
      <c r="F1492" s="25">
        <v>0.13536135044839115</v>
      </c>
      <c r="G1492" s="12"/>
      <c r="H1492" s="2">
        <v>3429</v>
      </c>
      <c r="I1492" s="25">
        <v>0.12691069247566528</v>
      </c>
      <c r="J1492" s="12"/>
      <c r="K1492" t="s">
        <v>2472</v>
      </c>
      <c r="L1492" t="s">
        <v>165</v>
      </c>
      <c r="M1492" t="s">
        <v>165</v>
      </c>
      <c r="N1492" t="s">
        <v>165</v>
      </c>
      <c r="O1492" s="2">
        <v>16588</v>
      </c>
      <c r="P1492" s="25">
        <v>0.14019252385419573</v>
      </c>
      <c r="Q1492" s="12">
        <v>117.575757575757</v>
      </c>
      <c r="R1492" s="2">
        <v>16628</v>
      </c>
      <c r="S1492" s="25">
        <v>0.13529478771704284</v>
      </c>
      <c r="T1492" s="12">
        <v>105.454544</v>
      </c>
      <c r="V1492" t="s">
        <v>165</v>
      </c>
      <c r="W1492" t="s">
        <v>165</v>
      </c>
      <c r="X1492" t="s">
        <v>165</v>
      </c>
      <c r="Y1492" s="2">
        <v>4605928</v>
      </c>
      <c r="Z1492" s="25">
        <v>0.13</v>
      </c>
      <c r="AA1492" s="12">
        <v>1169.7</v>
      </c>
      <c r="AB1492" s="2">
        <v>4658521</v>
      </c>
      <c r="AC1492" s="25">
        <v>0.128</v>
      </c>
      <c r="AD1492" s="12">
        <v>1229.7</v>
      </c>
    </row>
    <row r="1493" spans="1:31" x14ac:dyDescent="0.3">
      <c r="A1493" t="s">
        <v>1976</v>
      </c>
      <c r="B1493" t="s">
        <v>2472</v>
      </c>
      <c r="C1493" t="s">
        <v>2472</v>
      </c>
      <c r="E1493" s="2">
        <v>5252</v>
      </c>
      <c r="F1493" s="25">
        <v>0.1847019518199402</v>
      </c>
      <c r="G1493" s="12"/>
      <c r="H1493" s="2">
        <v>5094</v>
      </c>
      <c r="I1493" s="25">
        <v>0.18853399459639514</v>
      </c>
      <c r="J1493" s="12"/>
      <c r="K1493" t="s">
        <v>2472</v>
      </c>
      <c r="L1493" t="s">
        <v>165</v>
      </c>
      <c r="M1493" t="s">
        <v>165</v>
      </c>
      <c r="N1493" t="s">
        <v>165</v>
      </c>
      <c r="O1493" s="2">
        <v>21995</v>
      </c>
      <c r="P1493" s="25">
        <v>0.18588947203840336</v>
      </c>
      <c r="Q1493" s="12">
        <v>42.424242424242401</v>
      </c>
      <c r="R1493" s="2">
        <v>22057</v>
      </c>
      <c r="S1493" s="25">
        <v>0.17946819417096549</v>
      </c>
      <c r="T1493" s="12">
        <v>71.515150000000006</v>
      </c>
      <c r="V1493" t="s">
        <v>165</v>
      </c>
      <c r="W1493" t="s">
        <v>165</v>
      </c>
      <c r="X1493" t="s">
        <v>165</v>
      </c>
      <c r="Y1493" s="2">
        <v>7477809</v>
      </c>
      <c r="Z1493" s="25">
        <v>0.21099999999999999</v>
      </c>
      <c r="AA1493" s="12">
        <v>717.58</v>
      </c>
      <c r="AB1493" s="2">
        <v>7530762</v>
      </c>
      <c r="AC1493" s="25">
        <v>0.20699999999999999</v>
      </c>
      <c r="AD1493" s="12">
        <v>807.88</v>
      </c>
    </row>
    <row r="1494" spans="1:31" x14ac:dyDescent="0.3">
      <c r="A1494" t="s">
        <v>1990</v>
      </c>
      <c r="B1494" t="s">
        <v>2472</v>
      </c>
      <c r="C1494" t="s">
        <v>2472</v>
      </c>
      <c r="E1494" s="2">
        <v>207</v>
      </c>
      <c r="F1494" s="25">
        <v>7.2797608580974192E-3</v>
      </c>
      <c r="G1494" s="12"/>
      <c r="H1494" s="2">
        <v>143</v>
      </c>
      <c r="I1494" s="25">
        <v>5.2925718938524741E-3</v>
      </c>
      <c r="J1494" s="12"/>
      <c r="K1494" t="s">
        <v>2472</v>
      </c>
      <c r="L1494" t="s">
        <v>165</v>
      </c>
      <c r="M1494" t="s">
        <v>165</v>
      </c>
      <c r="N1494" t="s">
        <v>165</v>
      </c>
      <c r="O1494" s="2">
        <v>666</v>
      </c>
      <c r="P1494" s="25">
        <v>5.6286605309196014E-3</v>
      </c>
      <c r="Q1494" s="12">
        <v>96.969696969696898</v>
      </c>
      <c r="R1494" s="2">
        <v>540</v>
      </c>
      <c r="S1494" s="25">
        <v>4.3937446095262895E-3</v>
      </c>
      <c r="T1494" s="12">
        <v>71.515150000000006</v>
      </c>
      <c r="V1494" t="s">
        <v>165</v>
      </c>
      <c r="W1494" t="s">
        <v>165</v>
      </c>
      <c r="X1494" t="s">
        <v>165</v>
      </c>
      <c r="Y1494" s="2">
        <v>167253</v>
      </c>
      <c r="Z1494" s="25">
        <v>5.0000000000000001E-3</v>
      </c>
      <c r="AA1494" s="12">
        <v>1575.15</v>
      </c>
      <c r="AB1494" s="2">
        <v>150200</v>
      </c>
      <c r="AC1494" s="25">
        <v>4.0000000000000001E-3</v>
      </c>
      <c r="AD1494" s="12">
        <v>2046.06</v>
      </c>
    </row>
    <row r="1495" spans="1:31" x14ac:dyDescent="0.3">
      <c r="A1495" t="s">
        <v>1991</v>
      </c>
      <c r="B1495" t="s">
        <v>2472</v>
      </c>
      <c r="C1495" t="s">
        <v>2472</v>
      </c>
      <c r="E1495" s="2">
        <v>5045</v>
      </c>
      <c r="F1495" s="25">
        <v>0.17742219096184281</v>
      </c>
      <c r="G1495" s="12"/>
      <c r="H1495" s="2">
        <v>4951</v>
      </c>
      <c r="I1495" s="25">
        <v>0.18324142270254265</v>
      </c>
      <c r="J1495" s="12"/>
      <c r="K1495" t="s">
        <v>2472</v>
      </c>
      <c r="L1495" t="s">
        <v>165</v>
      </c>
      <c r="M1495" t="s">
        <v>165</v>
      </c>
      <c r="N1495" t="s">
        <v>165</v>
      </c>
      <c r="O1495" s="2">
        <v>21329</v>
      </c>
      <c r="P1495" s="25">
        <v>0.18026081150748374</v>
      </c>
      <c r="Q1495" s="12">
        <v>102.424242424242</v>
      </c>
      <c r="R1495" s="2">
        <v>21517</v>
      </c>
      <c r="S1495" s="25">
        <v>0.17507444956143919</v>
      </c>
      <c r="T1495" s="12">
        <v>109.696968</v>
      </c>
      <c r="V1495" t="s">
        <v>165</v>
      </c>
      <c r="W1495" t="s">
        <v>165</v>
      </c>
      <c r="X1495" t="s">
        <v>165</v>
      </c>
      <c r="Y1495" s="2">
        <v>7310556</v>
      </c>
      <c r="Z1495" s="25">
        <v>0.20699999999999999</v>
      </c>
      <c r="AA1495" s="12">
        <v>1698.79</v>
      </c>
      <c r="AB1495" s="2">
        <v>7380562</v>
      </c>
      <c r="AC1495" s="25">
        <v>0.20300000000000001</v>
      </c>
      <c r="AD1495" s="12">
        <v>2178.79</v>
      </c>
    </row>
    <row r="1496" spans="1:31" x14ac:dyDescent="0.3">
      <c r="A1496" t="s">
        <v>1977</v>
      </c>
      <c r="B1496" t="s">
        <v>2472</v>
      </c>
      <c r="C1496" t="s">
        <v>2472</v>
      </c>
      <c r="E1496" s="2">
        <v>917</v>
      </c>
      <c r="F1496" s="25">
        <v>3.2248988922103039E-2</v>
      </c>
      <c r="G1496" s="12"/>
      <c r="H1496" s="2">
        <v>888</v>
      </c>
      <c r="I1496" s="25">
        <v>3.2865761131055923E-2</v>
      </c>
      <c r="J1496" s="12"/>
      <c r="K1496" t="s">
        <v>2472</v>
      </c>
      <c r="L1496" t="s">
        <v>165</v>
      </c>
      <c r="M1496" t="s">
        <v>165</v>
      </c>
      <c r="N1496" t="s">
        <v>165</v>
      </c>
      <c r="O1496" s="2">
        <v>3833</v>
      </c>
      <c r="P1496" s="25">
        <v>3.2394378100622873E-2</v>
      </c>
      <c r="Q1496" s="12">
        <v>28.484848484848399</v>
      </c>
      <c r="R1496" s="2">
        <v>4602</v>
      </c>
      <c r="S1496" s="25">
        <v>3.7444467950074042E-2</v>
      </c>
      <c r="T1496" s="12">
        <v>16.363636</v>
      </c>
      <c r="V1496" t="s">
        <v>165</v>
      </c>
      <c r="W1496" t="s">
        <v>165</v>
      </c>
      <c r="X1496" t="s">
        <v>165</v>
      </c>
      <c r="Y1496" s="2">
        <v>1427224</v>
      </c>
      <c r="Z1496" s="25">
        <v>0.04</v>
      </c>
      <c r="AA1496" s="12">
        <v>443.64</v>
      </c>
      <c r="AB1496" s="2">
        <v>1735473</v>
      </c>
      <c r="AC1496" s="25">
        <v>4.8000000000000001E-2</v>
      </c>
      <c r="AD1496" s="12">
        <v>575.76</v>
      </c>
    </row>
    <row r="1497" spans="1:31" x14ac:dyDescent="0.3">
      <c r="A1497" t="s">
        <v>1990</v>
      </c>
      <c r="B1497" t="s">
        <v>2472</v>
      </c>
      <c r="C1497" t="s">
        <v>2472</v>
      </c>
      <c r="E1497" s="2">
        <v>31</v>
      </c>
      <c r="F1497" s="25">
        <v>1.0902057323720767E-3</v>
      </c>
      <c r="G1497" s="12"/>
      <c r="H1497" s="2">
        <v>27</v>
      </c>
      <c r="I1497" s="25">
        <v>9.9929679114697063E-4</v>
      </c>
      <c r="J1497" s="12"/>
      <c r="K1497" t="s">
        <v>2472</v>
      </c>
      <c r="L1497" t="s">
        <v>165</v>
      </c>
      <c r="M1497" t="s">
        <v>165</v>
      </c>
      <c r="N1497" t="s">
        <v>165</v>
      </c>
      <c r="O1497" s="2">
        <v>287</v>
      </c>
      <c r="P1497" s="25">
        <v>2.4255639224833717E-3</v>
      </c>
      <c r="Q1497" s="12">
        <v>62.424242424242401</v>
      </c>
      <c r="R1497" s="2">
        <v>503</v>
      </c>
      <c r="S1497" s="25">
        <v>4.0926917381328212E-3</v>
      </c>
      <c r="T1497" s="12">
        <v>108.484848</v>
      </c>
      <c r="V1497" t="s">
        <v>165</v>
      </c>
      <c r="W1497" t="s">
        <v>165</v>
      </c>
      <c r="X1497" t="s">
        <v>165</v>
      </c>
      <c r="Y1497" s="2">
        <v>80307</v>
      </c>
      <c r="Z1497" s="25">
        <v>2E-3</v>
      </c>
      <c r="AA1497" s="12">
        <v>1112.1199999999999</v>
      </c>
      <c r="AB1497" s="2">
        <v>85876</v>
      </c>
      <c r="AC1497" s="25">
        <v>2E-3</v>
      </c>
      <c r="AD1497" s="12">
        <v>1426.67</v>
      </c>
    </row>
    <row r="1498" spans="1:31" x14ac:dyDescent="0.3">
      <c r="A1498" t="s">
        <v>1991</v>
      </c>
      <c r="B1498" t="s">
        <v>2472</v>
      </c>
      <c r="C1498" t="s">
        <v>2472</v>
      </c>
      <c r="E1498" s="2">
        <v>886</v>
      </c>
      <c r="F1498" s="25">
        <v>3.1158783189730966E-2</v>
      </c>
      <c r="G1498" s="12"/>
      <c r="H1498" s="2">
        <v>861</v>
      </c>
      <c r="I1498" s="25">
        <v>3.1866464339908952E-2</v>
      </c>
      <c r="J1498" s="12"/>
      <c r="K1498" t="s">
        <v>2472</v>
      </c>
      <c r="L1498" t="s">
        <v>165</v>
      </c>
      <c r="M1498" t="s">
        <v>165</v>
      </c>
      <c r="N1498" t="s">
        <v>165</v>
      </c>
      <c r="O1498" s="2">
        <v>3546</v>
      </c>
      <c r="P1498" s="25">
        <v>2.99688141781395E-2</v>
      </c>
      <c r="Q1498" s="12">
        <v>67.272727272727195</v>
      </c>
      <c r="R1498" s="2">
        <v>4099</v>
      </c>
      <c r="S1498" s="25">
        <v>3.3351776211941221E-2</v>
      </c>
      <c r="T1498" s="12">
        <v>107.878784</v>
      </c>
      <c r="V1498" t="s">
        <v>165</v>
      </c>
      <c r="W1498" t="s">
        <v>165</v>
      </c>
      <c r="X1498" t="s">
        <v>165</v>
      </c>
      <c r="Y1498" s="2">
        <v>1346917</v>
      </c>
      <c r="Z1498" s="25">
        <v>3.7999999999999999E-2</v>
      </c>
      <c r="AA1498" s="12">
        <v>1196.3599999999999</v>
      </c>
      <c r="AB1498" s="2">
        <v>1649597</v>
      </c>
      <c r="AC1498" s="25">
        <v>4.4999999999999998E-2</v>
      </c>
      <c r="AD1498" s="12">
        <v>1463.03</v>
      </c>
    </row>
    <row r="1499" spans="1:31" x14ac:dyDescent="0.3">
      <c r="A1499" t="s">
        <v>1978</v>
      </c>
      <c r="B1499" t="s">
        <v>2472</v>
      </c>
      <c r="C1499" t="s">
        <v>2472</v>
      </c>
      <c r="E1499" s="2">
        <v>837</v>
      </c>
      <c r="F1499" s="25">
        <v>2.9435554774046069E-2</v>
      </c>
      <c r="G1499" s="12"/>
      <c r="H1499" s="2">
        <v>684</v>
      </c>
      <c r="I1499" s="25">
        <v>2.531551870905659E-2</v>
      </c>
      <c r="J1499" s="12"/>
      <c r="K1499" t="s">
        <v>2472</v>
      </c>
      <c r="L1499" t="s">
        <v>165</v>
      </c>
      <c r="M1499" t="s">
        <v>165</v>
      </c>
      <c r="N1499" t="s">
        <v>165</v>
      </c>
      <c r="O1499" s="2">
        <v>3154</v>
      </c>
      <c r="P1499" s="25">
        <v>2.6655848820601236E-2</v>
      </c>
      <c r="Q1499" s="12">
        <v>42.424242424242401</v>
      </c>
      <c r="R1499" s="2">
        <v>3612</v>
      </c>
      <c r="S1499" s="25">
        <v>2.9389269499275845E-2</v>
      </c>
      <c r="T1499" s="12">
        <v>44.242424</v>
      </c>
      <c r="V1499" t="s">
        <v>165</v>
      </c>
      <c r="W1499" t="s">
        <v>165</v>
      </c>
      <c r="X1499" t="s">
        <v>165</v>
      </c>
      <c r="Y1499" s="2">
        <v>1197626</v>
      </c>
      <c r="Z1499" s="25">
        <v>3.4000000000000002E-2</v>
      </c>
      <c r="AA1499" s="12">
        <v>640.61</v>
      </c>
      <c r="AB1499" s="2">
        <v>1341470</v>
      </c>
      <c r="AC1499" s="25">
        <v>3.6999999999999998E-2</v>
      </c>
      <c r="AD1499" s="12">
        <v>718.79</v>
      </c>
    </row>
    <row r="1500" spans="1:31" x14ac:dyDescent="0.3">
      <c r="A1500" t="s">
        <v>1990</v>
      </c>
      <c r="B1500" t="s">
        <v>2472</v>
      </c>
      <c r="C1500" t="s">
        <v>2472</v>
      </c>
      <c r="E1500" s="2">
        <v>102</v>
      </c>
      <c r="F1500" s="25">
        <v>3.5871285387726395E-3</v>
      </c>
      <c r="G1500" s="12"/>
      <c r="H1500" s="2">
        <v>70</v>
      </c>
      <c r="I1500" s="25">
        <v>2.5907694585291831E-3</v>
      </c>
      <c r="J1500" s="12"/>
      <c r="K1500" t="s">
        <v>2472</v>
      </c>
      <c r="L1500" t="s">
        <v>165</v>
      </c>
      <c r="M1500" t="s">
        <v>165</v>
      </c>
      <c r="N1500" t="s">
        <v>165</v>
      </c>
      <c r="O1500" s="2">
        <v>442</v>
      </c>
      <c r="P1500" s="25">
        <v>3.7355374694691651E-3</v>
      </c>
      <c r="Q1500" s="12">
        <v>84.242424242424207</v>
      </c>
      <c r="R1500" s="2">
        <v>439</v>
      </c>
      <c r="S1500" s="25">
        <v>3.5719516362630386E-3</v>
      </c>
      <c r="T1500" s="12">
        <v>79.393936199999999</v>
      </c>
      <c r="V1500" t="s">
        <v>165</v>
      </c>
      <c r="W1500" t="s">
        <v>165</v>
      </c>
      <c r="X1500" t="s">
        <v>165</v>
      </c>
      <c r="Y1500" s="2">
        <v>235286</v>
      </c>
      <c r="Z1500" s="25">
        <v>7.0000000000000001E-3</v>
      </c>
      <c r="AA1500" s="12">
        <v>1815.76</v>
      </c>
      <c r="AB1500" s="2">
        <v>253568</v>
      </c>
      <c r="AC1500" s="25">
        <v>7.0000000000000001E-3</v>
      </c>
      <c r="AD1500" s="12">
        <v>2459.39</v>
      </c>
    </row>
    <row r="1501" spans="1:31" x14ac:dyDescent="0.3">
      <c r="A1501" t="s">
        <v>1991</v>
      </c>
      <c r="B1501" t="s">
        <v>2472</v>
      </c>
      <c r="C1501" t="s">
        <v>2472</v>
      </c>
      <c r="E1501" s="2">
        <v>735</v>
      </c>
      <c r="F1501" s="25">
        <v>2.584842623527343E-2</v>
      </c>
      <c r="G1501" s="12"/>
      <c r="H1501" s="2">
        <v>614</v>
      </c>
      <c r="I1501" s="25">
        <v>2.2724749250527407E-2</v>
      </c>
      <c r="J1501" s="12"/>
      <c r="K1501" t="s">
        <v>2472</v>
      </c>
      <c r="L1501" t="s">
        <v>165</v>
      </c>
      <c r="M1501" t="s">
        <v>165</v>
      </c>
      <c r="N1501" t="s">
        <v>165</v>
      </c>
      <c r="O1501" s="2">
        <v>2712</v>
      </c>
      <c r="P1501" s="25">
        <v>2.292031135113207E-2</v>
      </c>
      <c r="Q1501" s="12">
        <v>90.303030303030297</v>
      </c>
      <c r="R1501" s="2">
        <v>3173</v>
      </c>
      <c r="S1501" s="25">
        <v>2.5817317863012806E-2</v>
      </c>
      <c r="T1501" s="12">
        <v>84.848489999999998</v>
      </c>
      <c r="V1501" t="s">
        <v>165</v>
      </c>
      <c r="W1501" t="s">
        <v>165</v>
      </c>
      <c r="X1501" t="s">
        <v>165</v>
      </c>
      <c r="Y1501" s="2">
        <v>962340</v>
      </c>
      <c r="Z1501" s="25">
        <v>2.7E-2</v>
      </c>
      <c r="AA1501" s="12">
        <v>1888.48</v>
      </c>
      <c r="AB1501" s="2">
        <v>1087902</v>
      </c>
      <c r="AC1501" s="25">
        <v>0.03</v>
      </c>
      <c r="AD1501" s="12">
        <v>2521.21</v>
      </c>
    </row>
    <row r="1502" spans="1:31" x14ac:dyDescent="0.3">
      <c r="A1502" s="16"/>
      <c r="B1502" s="16"/>
      <c r="C1502" s="16"/>
      <c r="D1502" s="16"/>
      <c r="E1502" s="16"/>
      <c r="F1502" s="16"/>
      <c r="G1502" s="16"/>
      <c r="H1502" s="16"/>
      <c r="I1502" s="16"/>
      <c r="J1502" s="16"/>
      <c r="K1502" s="16"/>
      <c r="L1502" s="16"/>
      <c r="M1502" s="16"/>
      <c r="N1502" s="16"/>
      <c r="O1502" s="16"/>
      <c r="P1502" s="16"/>
      <c r="Q1502" s="16"/>
      <c r="R1502" s="16"/>
      <c r="S1502" s="16"/>
      <c r="T1502" s="16"/>
      <c r="U1502" s="16"/>
      <c r="V1502" s="16"/>
      <c r="W1502" s="16"/>
      <c r="X1502" s="16"/>
      <c r="Y1502" s="16"/>
      <c r="Z1502" s="16"/>
      <c r="AA1502" s="16"/>
      <c r="AB1502" s="16"/>
      <c r="AC1502" s="16"/>
      <c r="AD1502" s="16"/>
      <c r="AE1502" s="16"/>
    </row>
    <row r="1503" spans="1:31" x14ac:dyDescent="0.3">
      <c r="A1503" s="103" t="s">
        <v>1992</v>
      </c>
      <c r="B1503" s="103"/>
      <c r="C1503" s="103"/>
      <c r="D1503" s="103"/>
      <c r="E1503" s="103"/>
      <c r="F1503" s="103"/>
      <c r="G1503" s="103"/>
      <c r="H1503" s="103"/>
      <c r="I1503" s="103"/>
      <c r="J1503" s="103"/>
      <c r="K1503" s="103"/>
      <c r="L1503" s="103"/>
      <c r="M1503" s="103"/>
      <c r="N1503" s="103"/>
      <c r="O1503" s="103"/>
      <c r="P1503" s="103"/>
      <c r="Q1503" s="103"/>
      <c r="R1503" s="103"/>
      <c r="S1503" s="103"/>
      <c r="T1503" s="103"/>
      <c r="U1503" s="103"/>
      <c r="V1503" s="103"/>
      <c r="W1503" s="103"/>
      <c r="X1503" s="103"/>
      <c r="Y1503" s="103"/>
      <c r="Z1503" s="103"/>
      <c r="AA1503" s="103"/>
      <c r="AB1503" s="103"/>
      <c r="AC1503" s="103"/>
      <c r="AD1503" s="103"/>
      <c r="AE1503" s="103"/>
    </row>
    <row r="1504" spans="1:31" x14ac:dyDescent="0.3">
      <c r="E1504" s="188"/>
      <c r="F1504" s="188"/>
      <c r="G1504" s="188"/>
      <c r="H1504" s="188"/>
      <c r="I1504" s="188"/>
      <c r="J1504" s="188"/>
      <c r="L1504" t="s">
        <v>165</v>
      </c>
      <c r="M1504" t="s">
        <v>165</v>
      </c>
      <c r="N1504" t="s">
        <v>165</v>
      </c>
      <c r="O1504" s="188" t="s">
        <v>1649</v>
      </c>
      <c r="P1504" s="188"/>
      <c r="Q1504" s="188" t="s">
        <v>1650</v>
      </c>
      <c r="R1504" s="188" t="s">
        <v>1649</v>
      </c>
      <c r="S1504" s="188"/>
      <c r="T1504" s="188" t="s">
        <v>1650</v>
      </c>
      <c r="U1504" t="s">
        <v>165</v>
      </c>
      <c r="V1504" t="s">
        <v>165</v>
      </c>
      <c r="W1504" t="s">
        <v>165</v>
      </c>
      <c r="X1504" t="s">
        <v>165</v>
      </c>
      <c r="Y1504" s="188" t="s">
        <v>1649</v>
      </c>
      <c r="Z1504" s="188"/>
      <c r="AA1504" s="188" t="s">
        <v>1650</v>
      </c>
      <c r="AB1504" s="188" t="s">
        <v>1649</v>
      </c>
      <c r="AC1504" s="188"/>
      <c r="AD1504" s="188" t="s">
        <v>1650</v>
      </c>
      <c r="AE1504" t="s">
        <v>165</v>
      </c>
    </row>
    <row r="1505" spans="1:30" x14ac:dyDescent="0.3">
      <c r="A1505" t="s">
        <v>167</v>
      </c>
      <c r="B1505" t="s">
        <v>2472</v>
      </c>
      <c r="C1505" t="s">
        <v>2472</v>
      </c>
      <c r="E1505" s="2">
        <v>21420</v>
      </c>
      <c r="F1505" s="25" t="s">
        <v>2472</v>
      </c>
      <c r="G1505" s="12"/>
      <c r="H1505" s="2">
        <v>20002</v>
      </c>
      <c r="I1505" s="25" t="s">
        <v>2472</v>
      </c>
      <c r="J1505" s="12"/>
      <c r="K1505" t="s">
        <v>2472</v>
      </c>
      <c r="L1505" t="s">
        <v>165</v>
      </c>
      <c r="M1505" t="s">
        <v>165</v>
      </c>
      <c r="N1505" t="s">
        <v>165</v>
      </c>
      <c r="O1505" s="2">
        <v>88889</v>
      </c>
      <c r="P1505" s="25" t="s">
        <v>165</v>
      </c>
      <c r="Q1505" s="12">
        <v>618.18181818181802</v>
      </c>
      <c r="R1505" s="2">
        <v>93466</v>
      </c>
      <c r="S1505" s="25" t="s">
        <v>165</v>
      </c>
      <c r="T1505" s="12">
        <v>540</v>
      </c>
      <c r="V1505" t="s">
        <v>165</v>
      </c>
      <c r="W1505" t="s">
        <v>165</v>
      </c>
      <c r="X1505" t="s">
        <v>165</v>
      </c>
      <c r="Y1505" s="2">
        <v>28753451</v>
      </c>
      <c r="Z1505" s="25" t="s">
        <v>165</v>
      </c>
      <c r="AA1505" s="12">
        <v>1511.52</v>
      </c>
      <c r="AB1505" s="2">
        <v>29895819</v>
      </c>
      <c r="AC1505" s="25" t="s">
        <v>165</v>
      </c>
      <c r="AD1505" s="12">
        <v>1806.06</v>
      </c>
    </row>
    <row r="1506" spans="1:30" x14ac:dyDescent="0.3">
      <c r="A1506" t="s">
        <v>1971</v>
      </c>
      <c r="B1506" t="s">
        <v>2472</v>
      </c>
      <c r="C1506" t="s">
        <v>2472</v>
      </c>
      <c r="E1506" s="2">
        <v>10549</v>
      </c>
      <c r="F1506" s="25">
        <v>0.49248366013071898</v>
      </c>
      <c r="G1506" s="12"/>
      <c r="H1506" s="2">
        <v>9874</v>
      </c>
      <c r="I1506" s="25">
        <v>0.49365063493650635</v>
      </c>
      <c r="J1506" s="12"/>
      <c r="K1506" t="s">
        <v>2472</v>
      </c>
      <c r="L1506" t="s">
        <v>165</v>
      </c>
      <c r="M1506" t="s">
        <v>165</v>
      </c>
      <c r="N1506" t="s">
        <v>165</v>
      </c>
      <c r="O1506" s="2">
        <v>43290</v>
      </c>
      <c r="P1506" s="25">
        <v>0.48701189123513594</v>
      </c>
      <c r="Q1506" s="12">
        <v>578.18181818181802</v>
      </c>
      <c r="R1506" s="2">
        <v>46435</v>
      </c>
      <c r="S1506" s="25">
        <v>0.49681167483362937</v>
      </c>
      <c r="T1506" s="12">
        <v>507.878784</v>
      </c>
      <c r="V1506" t="s">
        <v>165</v>
      </c>
      <c r="W1506" t="s">
        <v>165</v>
      </c>
      <c r="X1506" t="s">
        <v>165</v>
      </c>
      <c r="Y1506" s="2">
        <v>14013348</v>
      </c>
      <c r="Z1506" s="25">
        <v>0.48699999999999999</v>
      </c>
      <c r="AA1506" s="12">
        <v>1812.73</v>
      </c>
      <c r="AB1506" s="2">
        <v>14597335</v>
      </c>
      <c r="AC1506" s="25">
        <v>0.48799999999999999</v>
      </c>
      <c r="AD1506" s="12">
        <v>2040.61</v>
      </c>
    </row>
    <row r="1507" spans="1:30" x14ac:dyDescent="0.3">
      <c r="A1507" t="s">
        <v>1975</v>
      </c>
      <c r="B1507" t="s">
        <v>2472</v>
      </c>
      <c r="C1507" t="s">
        <v>2472</v>
      </c>
      <c r="E1507" s="2">
        <v>4153</v>
      </c>
      <c r="F1507" s="25">
        <v>0.1938842203548086</v>
      </c>
      <c r="G1507" s="12"/>
      <c r="H1507" s="2">
        <v>3644</v>
      </c>
      <c r="I1507" s="25">
        <v>0.18218178182181782</v>
      </c>
      <c r="J1507" s="12"/>
      <c r="K1507" t="s">
        <v>2472</v>
      </c>
      <c r="L1507" t="s">
        <v>165</v>
      </c>
      <c r="M1507" t="s">
        <v>165</v>
      </c>
      <c r="N1507" t="s">
        <v>165</v>
      </c>
      <c r="O1507" s="2">
        <v>17139</v>
      </c>
      <c r="P1507" s="25">
        <v>0.19281350898311378</v>
      </c>
      <c r="Q1507" s="12">
        <v>363.030303030303</v>
      </c>
      <c r="R1507" s="2">
        <v>17147</v>
      </c>
      <c r="S1507" s="25">
        <v>0.18345708599918686</v>
      </c>
      <c r="T1507" s="12">
        <v>326.66665599999999</v>
      </c>
      <c r="V1507" t="s">
        <v>165</v>
      </c>
      <c r="W1507" t="s">
        <v>165</v>
      </c>
      <c r="X1507" t="s">
        <v>165</v>
      </c>
      <c r="Y1507" s="2">
        <v>4741790</v>
      </c>
      <c r="Z1507" s="25">
        <v>0.16500000000000001</v>
      </c>
      <c r="AA1507" s="12">
        <v>1612.12</v>
      </c>
      <c r="AB1507" s="2">
        <v>4816407</v>
      </c>
      <c r="AC1507" s="25">
        <v>0.161</v>
      </c>
      <c r="AD1507" s="12">
        <v>1673.33</v>
      </c>
    </row>
    <row r="1508" spans="1:30" x14ac:dyDescent="0.3">
      <c r="A1508" t="s">
        <v>1993</v>
      </c>
      <c r="B1508" t="s">
        <v>2472</v>
      </c>
      <c r="C1508" t="s">
        <v>2472</v>
      </c>
      <c r="E1508" s="2">
        <v>17</v>
      </c>
      <c r="F1508" s="25">
        <v>7.9365079365079365E-4</v>
      </c>
      <c r="G1508" s="12"/>
      <c r="H1508" s="2">
        <v>140</v>
      </c>
      <c r="I1508" s="25">
        <v>6.9993000699930009E-3</v>
      </c>
      <c r="J1508" s="12"/>
      <c r="K1508" t="s">
        <v>2472</v>
      </c>
      <c r="L1508" t="s">
        <v>165</v>
      </c>
      <c r="M1508" t="s">
        <v>165</v>
      </c>
      <c r="N1508" t="s">
        <v>165</v>
      </c>
      <c r="O1508" s="2">
        <v>291</v>
      </c>
      <c r="P1508" s="25">
        <v>3.2737459078176151E-3</v>
      </c>
      <c r="Q1508" s="12">
        <v>90.909090909090907</v>
      </c>
      <c r="R1508" s="2">
        <v>750</v>
      </c>
      <c r="S1508" s="25">
        <v>8.024308304624141E-3</v>
      </c>
      <c r="T1508" s="12">
        <v>188.484848</v>
      </c>
      <c r="V1508" t="s">
        <v>165</v>
      </c>
      <c r="W1508" t="s">
        <v>165</v>
      </c>
      <c r="X1508" t="s">
        <v>165</v>
      </c>
      <c r="Y1508" s="2">
        <v>98594</v>
      </c>
      <c r="Z1508" s="25">
        <v>3.0000000000000001E-3</v>
      </c>
      <c r="AA1508" s="12">
        <v>1432.12</v>
      </c>
      <c r="AB1508" s="2">
        <v>116693</v>
      </c>
      <c r="AC1508" s="25">
        <v>4.0000000000000001E-3</v>
      </c>
      <c r="AD1508" s="12">
        <v>1748.48</v>
      </c>
    </row>
    <row r="1509" spans="1:30" x14ac:dyDescent="0.3">
      <c r="A1509" t="s">
        <v>1994</v>
      </c>
      <c r="B1509" t="s">
        <v>2472</v>
      </c>
      <c r="C1509" t="s">
        <v>2472</v>
      </c>
      <c r="E1509" s="2">
        <v>4136</v>
      </c>
      <c r="F1509" s="25">
        <v>0.1930905695611578</v>
      </c>
      <c r="G1509" s="12"/>
      <c r="H1509" s="2">
        <v>3504</v>
      </c>
      <c r="I1509" s="25">
        <v>0.17518248175182483</v>
      </c>
      <c r="J1509" s="12"/>
      <c r="K1509" t="s">
        <v>2472</v>
      </c>
      <c r="L1509" t="s">
        <v>165</v>
      </c>
      <c r="M1509" t="s">
        <v>165</v>
      </c>
      <c r="N1509" t="s">
        <v>165</v>
      </c>
      <c r="O1509" s="2">
        <v>16848</v>
      </c>
      <c r="P1509" s="25">
        <v>0.18953976307529616</v>
      </c>
      <c r="Q1509" s="12">
        <v>358.78787878787801</v>
      </c>
      <c r="R1509" s="2">
        <v>16397</v>
      </c>
      <c r="S1509" s="25">
        <v>0.17543277769456272</v>
      </c>
      <c r="T1509" s="12">
        <v>381.81817599999999</v>
      </c>
      <c r="V1509" t="s">
        <v>165</v>
      </c>
      <c r="W1509" t="s">
        <v>165</v>
      </c>
      <c r="X1509" t="s">
        <v>165</v>
      </c>
      <c r="Y1509" s="2">
        <v>4643196</v>
      </c>
      <c r="Z1509" s="25">
        <v>0.161</v>
      </c>
      <c r="AA1509" s="12">
        <v>2314.5500000000002</v>
      </c>
      <c r="AB1509" s="2">
        <v>4699714</v>
      </c>
      <c r="AC1509" s="25">
        <v>0.157</v>
      </c>
      <c r="AD1509" s="12">
        <v>2644.24</v>
      </c>
    </row>
    <row r="1510" spans="1:30" x14ac:dyDescent="0.3">
      <c r="A1510" t="s">
        <v>1976</v>
      </c>
      <c r="B1510" t="s">
        <v>2472</v>
      </c>
      <c r="C1510" t="s">
        <v>2472</v>
      </c>
      <c r="E1510" s="2">
        <v>4836</v>
      </c>
      <c r="F1510" s="25">
        <v>0.2257703081232493</v>
      </c>
      <c r="G1510" s="12"/>
      <c r="H1510" s="2">
        <v>4719</v>
      </c>
      <c r="I1510" s="25">
        <v>0.23592640735926407</v>
      </c>
      <c r="J1510" s="12"/>
      <c r="K1510" t="s">
        <v>2472</v>
      </c>
      <c r="L1510" t="s">
        <v>165</v>
      </c>
      <c r="M1510" t="s">
        <v>165</v>
      </c>
      <c r="N1510" t="s">
        <v>165</v>
      </c>
      <c r="O1510" s="2">
        <v>20603</v>
      </c>
      <c r="P1510" s="25">
        <v>0.23178346027067467</v>
      </c>
      <c r="Q1510" s="12">
        <v>329.69696969696901</v>
      </c>
      <c r="R1510" s="2">
        <v>22363</v>
      </c>
      <c r="S1510" s="25">
        <v>0.2392634754884129</v>
      </c>
      <c r="T1510" s="12">
        <v>352.121216</v>
      </c>
      <c r="V1510" t="s">
        <v>165</v>
      </c>
      <c r="W1510" t="s">
        <v>165</v>
      </c>
      <c r="X1510" t="s">
        <v>165</v>
      </c>
      <c r="Y1510" s="2">
        <v>7195146</v>
      </c>
      <c r="Z1510" s="25">
        <v>0.25</v>
      </c>
      <c r="AA1510" s="12">
        <v>1241.21</v>
      </c>
      <c r="AB1510" s="2">
        <v>7309447</v>
      </c>
      <c r="AC1510" s="25">
        <v>0.24399999999999999</v>
      </c>
      <c r="AD1510" s="12">
        <v>1505.45</v>
      </c>
    </row>
    <row r="1511" spans="1:30" x14ac:dyDescent="0.3">
      <c r="A1511" t="s">
        <v>1993</v>
      </c>
      <c r="B1511" t="s">
        <v>2472</v>
      </c>
      <c r="C1511" t="s">
        <v>2472</v>
      </c>
      <c r="E1511" s="2">
        <v>76</v>
      </c>
      <c r="F1511" s="25">
        <v>3.5480859010270775E-3</v>
      </c>
      <c r="G1511" s="12"/>
      <c r="H1511" s="2">
        <v>172</v>
      </c>
      <c r="I1511" s="25">
        <v>8.5991400859914066E-3</v>
      </c>
      <c r="J1511" s="12"/>
      <c r="K1511" t="s">
        <v>2472</v>
      </c>
      <c r="L1511" t="s">
        <v>165</v>
      </c>
      <c r="M1511" t="s">
        <v>165</v>
      </c>
      <c r="N1511" t="s">
        <v>165</v>
      </c>
      <c r="O1511" s="2">
        <v>825</v>
      </c>
      <c r="P1511" s="25">
        <v>9.2812383984520012E-3</v>
      </c>
      <c r="Q1511" s="12">
        <v>143.030303030303</v>
      </c>
      <c r="R1511" s="2">
        <v>813</v>
      </c>
      <c r="S1511" s="25">
        <v>8.6983502022125701E-3</v>
      </c>
      <c r="T1511" s="12">
        <v>127.878784</v>
      </c>
      <c r="V1511" t="s">
        <v>165</v>
      </c>
      <c r="W1511" t="s">
        <v>165</v>
      </c>
      <c r="X1511" t="s">
        <v>165</v>
      </c>
      <c r="Y1511" s="2">
        <v>246088</v>
      </c>
      <c r="Z1511" s="25">
        <v>8.9999999999999993E-3</v>
      </c>
      <c r="AA1511" s="12">
        <v>2269.6999999999998</v>
      </c>
      <c r="AB1511" s="2">
        <v>237441</v>
      </c>
      <c r="AC1511" s="25">
        <v>8.0000000000000002E-3</v>
      </c>
      <c r="AD1511" s="12">
        <v>2704.24</v>
      </c>
    </row>
    <row r="1512" spans="1:30" x14ac:dyDescent="0.3">
      <c r="A1512" t="s">
        <v>1994</v>
      </c>
      <c r="B1512" t="s">
        <v>2472</v>
      </c>
      <c r="C1512" t="s">
        <v>2472</v>
      </c>
      <c r="E1512" s="2">
        <v>4760</v>
      </c>
      <c r="F1512" s="25">
        <v>0.22222222222222221</v>
      </c>
      <c r="G1512" s="12"/>
      <c r="H1512" s="2">
        <v>4547</v>
      </c>
      <c r="I1512" s="25">
        <v>0.22732726727327268</v>
      </c>
      <c r="J1512" s="12"/>
      <c r="K1512" t="s">
        <v>2472</v>
      </c>
      <c r="L1512" t="s">
        <v>165</v>
      </c>
      <c r="M1512" t="s">
        <v>165</v>
      </c>
      <c r="N1512" t="s">
        <v>165</v>
      </c>
      <c r="O1512" s="2">
        <v>19778</v>
      </c>
      <c r="P1512" s="25">
        <v>0.22250222187222266</v>
      </c>
      <c r="Q1512" s="12">
        <v>359.39393939393898</v>
      </c>
      <c r="R1512" s="2">
        <v>21550</v>
      </c>
      <c r="S1512" s="25">
        <v>0.23056512528620032</v>
      </c>
      <c r="T1512" s="12">
        <v>375.75756799999999</v>
      </c>
      <c r="V1512" t="s">
        <v>165</v>
      </c>
      <c r="W1512" t="s">
        <v>165</v>
      </c>
      <c r="X1512" t="s">
        <v>165</v>
      </c>
      <c r="Y1512" s="2">
        <v>6949058</v>
      </c>
      <c r="Z1512" s="25">
        <v>0.24199999999999999</v>
      </c>
      <c r="AA1512" s="12">
        <v>2674.55</v>
      </c>
      <c r="AB1512" s="2">
        <v>7072006</v>
      </c>
      <c r="AC1512" s="25">
        <v>0.23699999999999999</v>
      </c>
      <c r="AD1512" s="12">
        <v>3147.27</v>
      </c>
    </row>
    <row r="1513" spans="1:30" x14ac:dyDescent="0.3">
      <c r="A1513" t="s">
        <v>1977</v>
      </c>
      <c r="B1513" t="s">
        <v>2472</v>
      </c>
      <c r="C1513" t="s">
        <v>2472</v>
      </c>
      <c r="E1513" s="2">
        <v>921</v>
      </c>
      <c r="F1513" s="25">
        <v>4.2997198879551821E-2</v>
      </c>
      <c r="G1513" s="12"/>
      <c r="H1513" s="2">
        <v>937</v>
      </c>
      <c r="I1513" s="25">
        <v>4.6845315468453157E-2</v>
      </c>
      <c r="J1513" s="12"/>
      <c r="K1513" t="s">
        <v>2472</v>
      </c>
      <c r="L1513" t="s">
        <v>165</v>
      </c>
      <c r="M1513" t="s">
        <v>165</v>
      </c>
      <c r="N1513" t="s">
        <v>165</v>
      </c>
      <c r="O1513" s="2">
        <v>3343</v>
      </c>
      <c r="P1513" s="25">
        <v>3.7608702989121265E-2</v>
      </c>
      <c r="Q1513" s="12">
        <v>53.939393939393902</v>
      </c>
      <c r="R1513" s="2">
        <v>4220</v>
      </c>
      <c r="S1513" s="25">
        <v>4.5150108060685167E-2</v>
      </c>
      <c r="T1513" s="12">
        <v>62.4242439</v>
      </c>
      <c r="V1513" t="s">
        <v>165</v>
      </c>
      <c r="W1513" t="s">
        <v>165</v>
      </c>
      <c r="X1513" t="s">
        <v>165</v>
      </c>
      <c r="Y1513" s="2">
        <v>1235980</v>
      </c>
      <c r="Z1513" s="25">
        <v>4.2999999999999997E-2</v>
      </c>
      <c r="AA1513" s="12">
        <v>441.21</v>
      </c>
      <c r="AB1513" s="2">
        <v>1503403</v>
      </c>
      <c r="AC1513" s="25">
        <v>0.05</v>
      </c>
      <c r="AD1513" s="12">
        <v>581.21</v>
      </c>
    </row>
    <row r="1514" spans="1:30" x14ac:dyDescent="0.3">
      <c r="A1514" t="s">
        <v>1993</v>
      </c>
      <c r="B1514" t="s">
        <v>2472</v>
      </c>
      <c r="C1514" t="s">
        <v>2472</v>
      </c>
      <c r="E1514" s="2">
        <v>114</v>
      </c>
      <c r="F1514" s="25">
        <v>5.3221288515406164E-3</v>
      </c>
      <c r="G1514" s="12"/>
      <c r="H1514" s="2">
        <v>48</v>
      </c>
      <c r="I1514" s="25">
        <v>2.3997600239976003E-3</v>
      </c>
      <c r="J1514" s="12"/>
      <c r="K1514" t="s">
        <v>2472</v>
      </c>
      <c r="L1514" t="s">
        <v>165</v>
      </c>
      <c r="M1514" t="s">
        <v>165</v>
      </c>
      <c r="N1514" t="s">
        <v>165</v>
      </c>
      <c r="O1514" s="2">
        <v>301</v>
      </c>
      <c r="P1514" s="25">
        <v>3.386245767192791E-3</v>
      </c>
      <c r="Q1514" s="12">
        <v>61.212121212121197</v>
      </c>
      <c r="R1514" s="2">
        <v>497</v>
      </c>
      <c r="S1514" s="25">
        <v>5.3174416365309313E-3</v>
      </c>
      <c r="T1514" s="12">
        <v>113.939392</v>
      </c>
      <c r="V1514" t="s">
        <v>165</v>
      </c>
      <c r="W1514" t="s">
        <v>165</v>
      </c>
      <c r="X1514" t="s">
        <v>165</v>
      </c>
      <c r="Y1514" s="2">
        <v>88476</v>
      </c>
      <c r="Z1514" s="25">
        <v>3.0000000000000001E-3</v>
      </c>
      <c r="AA1514" s="12">
        <v>1175.76</v>
      </c>
      <c r="AB1514" s="2">
        <v>103519</v>
      </c>
      <c r="AC1514" s="25">
        <v>3.0000000000000001E-3</v>
      </c>
      <c r="AD1514" s="12">
        <v>1493.33</v>
      </c>
    </row>
    <row r="1515" spans="1:30" x14ac:dyDescent="0.3">
      <c r="A1515" t="s">
        <v>1994</v>
      </c>
      <c r="B1515" t="s">
        <v>2472</v>
      </c>
      <c r="C1515" t="s">
        <v>2472</v>
      </c>
      <c r="E1515" s="2">
        <v>807</v>
      </c>
      <c r="F1515" s="25">
        <v>3.7675070028011202E-2</v>
      </c>
      <c r="G1515" s="12"/>
      <c r="H1515" s="2">
        <v>889</v>
      </c>
      <c r="I1515" s="25">
        <v>4.4445555444455553E-2</v>
      </c>
      <c r="J1515" s="12"/>
      <c r="K1515" t="s">
        <v>2472</v>
      </c>
      <c r="L1515" t="s">
        <v>165</v>
      </c>
      <c r="M1515" t="s">
        <v>165</v>
      </c>
      <c r="N1515" t="s">
        <v>165</v>
      </c>
      <c r="O1515" s="2">
        <v>3042</v>
      </c>
      <c r="P1515" s="25">
        <v>3.4222457221928473E-2</v>
      </c>
      <c r="Q1515" s="12">
        <v>77.575757575757507</v>
      </c>
      <c r="R1515" s="2">
        <v>3723</v>
      </c>
      <c r="S1515" s="25">
        <v>3.9832666424154235E-2</v>
      </c>
      <c r="T1515" s="12">
        <v>136.363632</v>
      </c>
      <c r="V1515" t="s">
        <v>165</v>
      </c>
      <c r="W1515" t="s">
        <v>165</v>
      </c>
      <c r="X1515" t="s">
        <v>165</v>
      </c>
      <c r="Y1515" s="2">
        <v>1147504</v>
      </c>
      <c r="Z1515" s="25">
        <v>0.04</v>
      </c>
      <c r="AA1515" s="12">
        <v>1264.8499999999999</v>
      </c>
      <c r="AB1515" s="2">
        <v>1399884</v>
      </c>
      <c r="AC1515" s="25">
        <v>4.7E-2</v>
      </c>
      <c r="AD1515" s="12">
        <v>1574.55</v>
      </c>
    </row>
    <row r="1516" spans="1:30" x14ac:dyDescent="0.3">
      <c r="A1516" t="s">
        <v>1978</v>
      </c>
      <c r="B1516" t="s">
        <v>2472</v>
      </c>
      <c r="C1516" t="s">
        <v>2472</v>
      </c>
      <c r="E1516" s="2">
        <v>639</v>
      </c>
      <c r="F1516" s="25">
        <v>2.9831932773109245E-2</v>
      </c>
      <c r="G1516" s="12"/>
      <c r="H1516" s="2">
        <v>574</v>
      </c>
      <c r="I1516" s="25">
        <v>2.8697130286971302E-2</v>
      </c>
      <c r="J1516" s="12"/>
      <c r="K1516" t="s">
        <v>2472</v>
      </c>
      <c r="L1516" t="s">
        <v>165</v>
      </c>
      <c r="M1516" t="s">
        <v>165</v>
      </c>
      <c r="N1516" t="s">
        <v>165</v>
      </c>
      <c r="O1516" s="2">
        <v>2205</v>
      </c>
      <c r="P1516" s="25">
        <v>2.4806218992226261E-2</v>
      </c>
      <c r="Q1516" s="12">
        <v>33.939393939393902</v>
      </c>
      <c r="R1516" s="2">
        <v>2705</v>
      </c>
      <c r="S1516" s="25">
        <v>2.8941005285344403E-2</v>
      </c>
      <c r="T1516" s="12">
        <v>42.4242439</v>
      </c>
      <c r="V1516" t="s">
        <v>165</v>
      </c>
      <c r="W1516" t="s">
        <v>165</v>
      </c>
      <c r="X1516" t="s">
        <v>165</v>
      </c>
      <c r="Y1516" s="2">
        <v>840432</v>
      </c>
      <c r="Z1516" s="25">
        <v>2.9000000000000001E-2</v>
      </c>
      <c r="AA1516" s="12">
        <v>598.17999999999995</v>
      </c>
      <c r="AB1516" s="2">
        <v>968078</v>
      </c>
      <c r="AC1516" s="25">
        <v>3.2000000000000001E-2</v>
      </c>
      <c r="AD1516" s="12">
        <v>536.36</v>
      </c>
    </row>
    <row r="1517" spans="1:30" x14ac:dyDescent="0.3">
      <c r="A1517" t="s">
        <v>1993</v>
      </c>
      <c r="B1517" t="s">
        <v>2472</v>
      </c>
      <c r="C1517" t="s">
        <v>2472</v>
      </c>
      <c r="E1517" s="2">
        <v>101</v>
      </c>
      <c r="F1517" s="25">
        <v>4.7152194211017738E-3</v>
      </c>
      <c r="G1517" s="12"/>
      <c r="H1517" s="2">
        <v>111</v>
      </c>
      <c r="I1517" s="25">
        <v>5.5494450554944503E-3</v>
      </c>
      <c r="J1517" s="12"/>
      <c r="K1517" t="s">
        <v>2472</v>
      </c>
      <c r="L1517" t="s">
        <v>165</v>
      </c>
      <c r="M1517" t="s">
        <v>165</v>
      </c>
      <c r="N1517" t="s">
        <v>165</v>
      </c>
      <c r="O1517" s="2">
        <v>415</v>
      </c>
      <c r="P1517" s="25">
        <v>4.6687441640697949E-3</v>
      </c>
      <c r="Q1517" s="12">
        <v>75.151515151515099</v>
      </c>
      <c r="R1517" s="2">
        <v>522</v>
      </c>
      <c r="S1517" s="25">
        <v>5.5849185800184026E-3</v>
      </c>
      <c r="T1517" s="12">
        <v>92.727270000000004</v>
      </c>
      <c r="V1517" t="s">
        <v>165</v>
      </c>
      <c r="W1517" t="s">
        <v>165</v>
      </c>
      <c r="X1517" t="s">
        <v>165</v>
      </c>
      <c r="Y1517" s="2">
        <v>188785</v>
      </c>
      <c r="Z1517" s="25">
        <v>7.0000000000000001E-3</v>
      </c>
      <c r="AA1517" s="12">
        <v>1692.12</v>
      </c>
      <c r="AB1517" s="2">
        <v>210974</v>
      </c>
      <c r="AC1517" s="25">
        <v>7.0000000000000001E-3</v>
      </c>
      <c r="AD1517" s="12">
        <v>1998.79</v>
      </c>
    </row>
    <row r="1518" spans="1:30" x14ac:dyDescent="0.3">
      <c r="A1518" t="s">
        <v>1994</v>
      </c>
      <c r="B1518" t="s">
        <v>2472</v>
      </c>
      <c r="C1518" t="s">
        <v>2472</v>
      </c>
      <c r="E1518" s="2">
        <v>538</v>
      </c>
      <c r="F1518" s="25">
        <v>2.5116713352007471E-2</v>
      </c>
      <c r="G1518" s="12"/>
      <c r="H1518" s="2">
        <v>463</v>
      </c>
      <c r="I1518" s="25">
        <v>2.3147685231476853E-2</v>
      </c>
      <c r="J1518" s="12"/>
      <c r="K1518" t="s">
        <v>2472</v>
      </c>
      <c r="L1518" t="s">
        <v>165</v>
      </c>
      <c r="M1518" t="s">
        <v>165</v>
      </c>
      <c r="N1518" t="s">
        <v>165</v>
      </c>
      <c r="O1518" s="2">
        <v>1790</v>
      </c>
      <c r="P1518" s="25">
        <v>2.0137474828156466E-2</v>
      </c>
      <c r="Q1518" s="12">
        <v>78.181818181818201</v>
      </c>
      <c r="R1518" s="2">
        <v>2183</v>
      </c>
      <c r="S1518" s="25">
        <v>2.3356086705326001E-2</v>
      </c>
      <c r="T1518" s="12">
        <v>96.363640000000004</v>
      </c>
      <c r="V1518" t="s">
        <v>165</v>
      </c>
      <c r="W1518" t="s">
        <v>165</v>
      </c>
      <c r="X1518" t="s">
        <v>165</v>
      </c>
      <c r="Y1518" s="2">
        <v>651647</v>
      </c>
      <c r="Z1518" s="25">
        <v>2.3E-2</v>
      </c>
      <c r="AA1518" s="12">
        <v>1721.82</v>
      </c>
      <c r="AB1518" s="2">
        <v>757104</v>
      </c>
      <c r="AC1518" s="25">
        <v>2.5000000000000001E-2</v>
      </c>
      <c r="AD1518" s="12">
        <v>2107.88</v>
      </c>
    </row>
    <row r="1519" spans="1:30" x14ac:dyDescent="0.3">
      <c r="A1519" t="s">
        <v>1979</v>
      </c>
      <c r="B1519" t="s">
        <v>2472</v>
      </c>
      <c r="C1519" t="s">
        <v>2472</v>
      </c>
      <c r="E1519" s="2">
        <v>10871</v>
      </c>
      <c r="F1519" s="25">
        <v>0.50751633986928102</v>
      </c>
      <c r="G1519" s="12"/>
      <c r="H1519" s="2">
        <v>10128</v>
      </c>
      <c r="I1519" s="25">
        <v>0.50634936506349371</v>
      </c>
      <c r="J1519" s="12"/>
      <c r="K1519" t="s">
        <v>2472</v>
      </c>
      <c r="L1519" t="s">
        <v>165</v>
      </c>
      <c r="M1519" t="s">
        <v>165</v>
      </c>
      <c r="N1519" t="s">
        <v>165</v>
      </c>
      <c r="O1519" s="2">
        <v>45599</v>
      </c>
      <c r="P1519" s="25">
        <v>0.512988108764864</v>
      </c>
      <c r="Q1519" s="12">
        <v>140.60606060606</v>
      </c>
      <c r="R1519" s="2">
        <v>47031</v>
      </c>
      <c r="S1519" s="25">
        <v>0.50318832516637069</v>
      </c>
      <c r="T1519" s="12">
        <v>141.21212800000001</v>
      </c>
      <c r="V1519" t="s">
        <v>165</v>
      </c>
      <c r="W1519" t="s">
        <v>165</v>
      </c>
      <c r="X1519" t="s">
        <v>165</v>
      </c>
      <c r="Y1519" s="2">
        <v>14740103</v>
      </c>
      <c r="Z1519" s="25">
        <v>0.51300000000000001</v>
      </c>
      <c r="AA1519" s="12">
        <v>1149.0899999999999</v>
      </c>
      <c r="AB1519" s="2">
        <v>15298484</v>
      </c>
      <c r="AC1519" s="25">
        <v>0.51200000000000001</v>
      </c>
      <c r="AD1519" s="12">
        <v>1304.24</v>
      </c>
    </row>
    <row r="1520" spans="1:30" x14ac:dyDescent="0.3">
      <c r="A1520" t="s">
        <v>1975</v>
      </c>
      <c r="B1520" t="s">
        <v>2472</v>
      </c>
      <c r="C1520" t="s">
        <v>2472</v>
      </c>
      <c r="E1520" s="2">
        <v>3865</v>
      </c>
      <c r="F1520" s="25">
        <v>0.18043884220354808</v>
      </c>
      <c r="G1520" s="12"/>
      <c r="H1520" s="2">
        <v>3462</v>
      </c>
      <c r="I1520" s="25">
        <v>0.17308269173082691</v>
      </c>
      <c r="J1520" s="12"/>
      <c r="K1520" t="s">
        <v>2472</v>
      </c>
      <c r="L1520" t="s">
        <v>165</v>
      </c>
      <c r="M1520" t="s">
        <v>165</v>
      </c>
      <c r="N1520" t="s">
        <v>165</v>
      </c>
      <c r="O1520" s="2">
        <v>16617</v>
      </c>
      <c r="P1520" s="25">
        <v>0.18694101632372959</v>
      </c>
      <c r="Q1520" s="12">
        <v>117.575757575757</v>
      </c>
      <c r="R1520" s="2">
        <v>16760</v>
      </c>
      <c r="S1520" s="25">
        <v>0.17931654291400081</v>
      </c>
      <c r="T1520" s="12">
        <v>102.42424</v>
      </c>
      <c r="V1520" t="s">
        <v>165</v>
      </c>
      <c r="W1520" t="s">
        <v>165</v>
      </c>
      <c r="X1520" t="s">
        <v>165</v>
      </c>
      <c r="Y1520" s="2">
        <v>4637444</v>
      </c>
      <c r="Z1520" s="25">
        <v>0.161</v>
      </c>
      <c r="AA1520" s="12">
        <v>757.58</v>
      </c>
      <c r="AB1520" s="2">
        <v>4690779</v>
      </c>
      <c r="AC1520" s="25">
        <v>0.157</v>
      </c>
      <c r="AD1520" s="12">
        <v>973.33</v>
      </c>
    </row>
    <row r="1521" spans="1:31" x14ac:dyDescent="0.3">
      <c r="A1521" t="s">
        <v>1993</v>
      </c>
      <c r="B1521" t="s">
        <v>2472</v>
      </c>
      <c r="C1521" t="s">
        <v>2472</v>
      </c>
      <c r="E1521" s="2">
        <v>62</v>
      </c>
      <c r="F1521" s="25">
        <v>2.8944911297852476E-3</v>
      </c>
      <c r="G1521" s="12"/>
      <c r="H1521" s="2">
        <v>51</v>
      </c>
      <c r="I1521" s="25">
        <v>2.5497450254974505E-3</v>
      </c>
      <c r="J1521" s="12"/>
      <c r="K1521" t="s">
        <v>2472</v>
      </c>
      <c r="L1521" t="s">
        <v>165</v>
      </c>
      <c r="M1521" t="s">
        <v>165</v>
      </c>
      <c r="N1521" t="s">
        <v>165</v>
      </c>
      <c r="O1521" s="2">
        <v>199</v>
      </c>
      <c r="P1521" s="25">
        <v>2.238747201565998E-3</v>
      </c>
      <c r="Q1521" s="12">
        <v>52.121212121212103</v>
      </c>
      <c r="R1521" s="2">
        <v>382</v>
      </c>
      <c r="S1521" s="25">
        <v>4.0870476964885629E-3</v>
      </c>
      <c r="T1521" s="12">
        <v>84.242424</v>
      </c>
      <c r="V1521" t="s">
        <v>165</v>
      </c>
      <c r="W1521" t="s">
        <v>165</v>
      </c>
      <c r="X1521" t="s">
        <v>165</v>
      </c>
      <c r="Y1521" s="2">
        <v>73701</v>
      </c>
      <c r="Z1521" s="25">
        <v>3.0000000000000001E-3</v>
      </c>
      <c r="AA1521" s="12">
        <v>1336.36</v>
      </c>
      <c r="AB1521" s="2">
        <v>91710</v>
      </c>
      <c r="AC1521" s="25">
        <v>3.0000000000000001E-3</v>
      </c>
      <c r="AD1521" s="12">
        <v>1526.06</v>
      </c>
    </row>
    <row r="1522" spans="1:31" x14ac:dyDescent="0.3">
      <c r="A1522" t="s">
        <v>1994</v>
      </c>
      <c r="B1522" t="s">
        <v>2472</v>
      </c>
      <c r="C1522" t="s">
        <v>2472</v>
      </c>
      <c r="E1522" s="2">
        <v>3803</v>
      </c>
      <c r="F1522" s="25">
        <v>0.17754435107376285</v>
      </c>
      <c r="G1522" s="12"/>
      <c r="H1522" s="2">
        <v>3411</v>
      </c>
      <c r="I1522" s="25">
        <v>0.17053294670532948</v>
      </c>
      <c r="J1522" s="12"/>
      <c r="K1522" t="s">
        <v>2472</v>
      </c>
      <c r="L1522" t="s">
        <v>165</v>
      </c>
      <c r="M1522" t="s">
        <v>165</v>
      </c>
      <c r="N1522" t="s">
        <v>165</v>
      </c>
      <c r="O1522" s="2">
        <v>16418</v>
      </c>
      <c r="P1522" s="25">
        <v>0.18470226912216359</v>
      </c>
      <c r="Q1522" s="12">
        <v>128.48484848484799</v>
      </c>
      <c r="R1522" s="2">
        <v>16378</v>
      </c>
      <c r="S1522" s="25">
        <v>0.17522949521751224</v>
      </c>
      <c r="T1522" s="12">
        <v>126.060608</v>
      </c>
      <c r="V1522" t="s">
        <v>165</v>
      </c>
      <c r="W1522" t="s">
        <v>165</v>
      </c>
      <c r="X1522" t="s">
        <v>165</v>
      </c>
      <c r="Y1522" s="2">
        <v>4563743</v>
      </c>
      <c r="Z1522" s="25">
        <v>0.159</v>
      </c>
      <c r="AA1522" s="12">
        <v>1517.58</v>
      </c>
      <c r="AB1522" s="2">
        <v>4599069</v>
      </c>
      <c r="AC1522" s="25">
        <v>0.154</v>
      </c>
      <c r="AD1522" s="12">
        <v>1652.73</v>
      </c>
    </row>
    <row r="1523" spans="1:31" x14ac:dyDescent="0.3">
      <c r="A1523" t="s">
        <v>1976</v>
      </c>
      <c r="B1523" t="s">
        <v>2472</v>
      </c>
      <c r="C1523" t="s">
        <v>2472</v>
      </c>
      <c r="E1523" s="2">
        <v>5252</v>
      </c>
      <c r="F1523" s="25">
        <v>0.24519140989729224</v>
      </c>
      <c r="G1523" s="12"/>
      <c r="H1523" s="2">
        <v>5094</v>
      </c>
      <c r="I1523" s="25">
        <v>0.25467453254674532</v>
      </c>
      <c r="J1523" s="12"/>
      <c r="K1523" t="s">
        <v>2472</v>
      </c>
      <c r="L1523" t="s">
        <v>165</v>
      </c>
      <c r="M1523" t="s">
        <v>165</v>
      </c>
      <c r="N1523" t="s">
        <v>165</v>
      </c>
      <c r="O1523" s="2">
        <v>21995</v>
      </c>
      <c r="P1523" s="25">
        <v>0.24744344069569912</v>
      </c>
      <c r="Q1523" s="12">
        <v>42.424242424242401</v>
      </c>
      <c r="R1523" s="2">
        <v>22057</v>
      </c>
      <c r="S1523" s="25">
        <v>0.23598955770012625</v>
      </c>
      <c r="T1523" s="12">
        <v>71.515150000000006</v>
      </c>
      <c r="V1523" t="s">
        <v>165</v>
      </c>
      <c r="W1523" t="s">
        <v>165</v>
      </c>
      <c r="X1523" t="s">
        <v>165</v>
      </c>
      <c r="Y1523" s="2">
        <v>7477809</v>
      </c>
      <c r="Z1523" s="25">
        <v>0.26</v>
      </c>
      <c r="AA1523" s="12">
        <v>717.58</v>
      </c>
      <c r="AB1523" s="2">
        <v>7530762</v>
      </c>
      <c r="AC1523" s="25">
        <v>0.252</v>
      </c>
      <c r="AD1523" s="12">
        <v>807.88</v>
      </c>
    </row>
    <row r="1524" spans="1:31" x14ac:dyDescent="0.3">
      <c r="A1524" t="s">
        <v>1993</v>
      </c>
      <c r="B1524" t="s">
        <v>2472</v>
      </c>
      <c r="C1524" t="s">
        <v>2472</v>
      </c>
      <c r="E1524" s="2">
        <v>288</v>
      </c>
      <c r="F1524" s="25">
        <v>1.3445378151260505E-2</v>
      </c>
      <c r="G1524" s="12"/>
      <c r="H1524" s="2">
        <v>265</v>
      </c>
      <c r="I1524" s="25">
        <v>1.3248675132486752E-2</v>
      </c>
      <c r="J1524" s="12"/>
      <c r="K1524" t="s">
        <v>2472</v>
      </c>
      <c r="L1524" t="s">
        <v>165</v>
      </c>
      <c r="M1524" t="s">
        <v>165</v>
      </c>
      <c r="N1524" t="s">
        <v>165</v>
      </c>
      <c r="O1524" s="2">
        <v>1369</v>
      </c>
      <c r="P1524" s="25">
        <v>1.5401230748461564E-2</v>
      </c>
      <c r="Q1524" s="12">
        <v>152.12121212121201</v>
      </c>
      <c r="R1524" s="2">
        <v>1149</v>
      </c>
      <c r="S1524" s="25">
        <v>1.2293240322684185E-2</v>
      </c>
      <c r="T1524" s="12">
        <v>156.96969999999999</v>
      </c>
      <c r="V1524" t="s">
        <v>165</v>
      </c>
      <c r="W1524" t="s">
        <v>165</v>
      </c>
      <c r="X1524" t="s">
        <v>165</v>
      </c>
      <c r="Y1524" s="2">
        <v>310982</v>
      </c>
      <c r="Z1524" s="25">
        <v>1.0999999999999999E-2</v>
      </c>
      <c r="AA1524" s="12">
        <v>1994.55</v>
      </c>
      <c r="AB1524" s="2">
        <v>287766</v>
      </c>
      <c r="AC1524" s="25">
        <v>0.01</v>
      </c>
      <c r="AD1524" s="12">
        <v>3018.18</v>
      </c>
    </row>
    <row r="1525" spans="1:31" x14ac:dyDescent="0.3">
      <c r="A1525" t="s">
        <v>1994</v>
      </c>
      <c r="B1525" t="s">
        <v>2472</v>
      </c>
      <c r="C1525" t="s">
        <v>2472</v>
      </c>
      <c r="E1525" s="2">
        <v>4964</v>
      </c>
      <c r="F1525" s="25">
        <v>0.23174603174603176</v>
      </c>
      <c r="G1525" s="12"/>
      <c r="H1525" s="2">
        <v>4829</v>
      </c>
      <c r="I1525" s="25">
        <v>0.24142585741425857</v>
      </c>
      <c r="J1525" s="12"/>
      <c r="K1525" t="s">
        <v>2472</v>
      </c>
      <c r="L1525" t="s">
        <v>165</v>
      </c>
      <c r="M1525" t="s">
        <v>165</v>
      </c>
      <c r="N1525" t="s">
        <v>165</v>
      </c>
      <c r="O1525" s="2">
        <v>20626</v>
      </c>
      <c r="P1525" s="25">
        <v>0.23204220994723757</v>
      </c>
      <c r="Q1525" s="12">
        <v>155.15151515151501</v>
      </c>
      <c r="R1525" s="2">
        <v>20908</v>
      </c>
      <c r="S1525" s="25">
        <v>0.22369631737744206</v>
      </c>
      <c r="T1525" s="12">
        <v>169.090912</v>
      </c>
      <c r="V1525" t="s">
        <v>165</v>
      </c>
      <c r="W1525" t="s">
        <v>165</v>
      </c>
      <c r="X1525" t="s">
        <v>165</v>
      </c>
      <c r="Y1525" s="2">
        <v>7166827</v>
      </c>
      <c r="Z1525" s="25">
        <v>0.249</v>
      </c>
      <c r="AA1525" s="12">
        <v>2067.27</v>
      </c>
      <c r="AB1525" s="2">
        <v>7242996</v>
      </c>
      <c r="AC1525" s="25">
        <v>0.24199999999999999</v>
      </c>
      <c r="AD1525" s="12">
        <v>3152.12</v>
      </c>
    </row>
    <row r="1526" spans="1:31" x14ac:dyDescent="0.3">
      <c r="A1526" t="s">
        <v>1977</v>
      </c>
      <c r="B1526" t="s">
        <v>2472</v>
      </c>
      <c r="C1526" t="s">
        <v>2472</v>
      </c>
      <c r="E1526" s="2">
        <v>917</v>
      </c>
      <c r="F1526" s="25">
        <v>4.281045751633987E-2</v>
      </c>
      <c r="G1526" s="12"/>
      <c r="H1526" s="2">
        <v>888</v>
      </c>
      <c r="I1526" s="25">
        <v>4.4395560443955602E-2</v>
      </c>
      <c r="J1526" s="12"/>
      <c r="K1526" t="s">
        <v>2472</v>
      </c>
      <c r="L1526" t="s">
        <v>165</v>
      </c>
      <c r="M1526" t="s">
        <v>165</v>
      </c>
      <c r="N1526" t="s">
        <v>165</v>
      </c>
      <c r="O1526" s="2">
        <v>3833</v>
      </c>
      <c r="P1526" s="25">
        <v>4.3121196098504878E-2</v>
      </c>
      <c r="Q1526" s="12">
        <v>28.484848484848399</v>
      </c>
      <c r="R1526" s="2">
        <v>4602</v>
      </c>
      <c r="S1526" s="25">
        <v>4.9237155757173731E-2</v>
      </c>
      <c r="T1526" s="12">
        <v>16.363636</v>
      </c>
      <c r="V1526" t="s">
        <v>165</v>
      </c>
      <c r="W1526" t="s">
        <v>165</v>
      </c>
      <c r="X1526" t="s">
        <v>165</v>
      </c>
      <c r="Y1526" s="2">
        <v>1427224</v>
      </c>
      <c r="Z1526" s="25">
        <v>0.05</v>
      </c>
      <c r="AA1526" s="12">
        <v>443.64</v>
      </c>
      <c r="AB1526" s="2">
        <v>1735473</v>
      </c>
      <c r="AC1526" s="25">
        <v>5.8000000000000003E-2</v>
      </c>
      <c r="AD1526" s="12">
        <v>575.76</v>
      </c>
    </row>
    <row r="1527" spans="1:31" x14ac:dyDescent="0.3">
      <c r="A1527" t="s">
        <v>1993</v>
      </c>
      <c r="B1527" t="s">
        <v>2472</v>
      </c>
      <c r="C1527" t="s">
        <v>2472</v>
      </c>
      <c r="E1527" s="2">
        <v>74</v>
      </c>
      <c r="F1527" s="25">
        <v>3.4547152194211016E-3</v>
      </c>
      <c r="G1527" s="12"/>
      <c r="H1527" s="2">
        <v>35</v>
      </c>
      <c r="I1527" s="25">
        <v>1.7498250174982502E-3</v>
      </c>
      <c r="J1527" s="12"/>
      <c r="K1527" t="s">
        <v>2472</v>
      </c>
      <c r="L1527" t="s">
        <v>165</v>
      </c>
      <c r="M1527" t="s">
        <v>165</v>
      </c>
      <c r="N1527" t="s">
        <v>165</v>
      </c>
      <c r="O1527" s="2">
        <v>505</v>
      </c>
      <c r="P1527" s="25">
        <v>5.6812428984463767E-3</v>
      </c>
      <c r="Q1527" s="12">
        <v>77.575757575757507</v>
      </c>
      <c r="R1527" s="2">
        <v>742</v>
      </c>
      <c r="S1527" s="25">
        <v>7.9387156827081511E-3</v>
      </c>
      <c r="T1527" s="12">
        <v>135.75756799999999</v>
      </c>
      <c r="V1527" t="s">
        <v>165</v>
      </c>
      <c r="W1527" t="s">
        <v>165</v>
      </c>
      <c r="X1527" t="s">
        <v>165</v>
      </c>
      <c r="Y1527" s="2">
        <v>147284</v>
      </c>
      <c r="Z1527" s="25">
        <v>5.0000000000000001E-3</v>
      </c>
      <c r="AA1527" s="12">
        <v>1443.03</v>
      </c>
      <c r="AB1527" s="2">
        <v>161818</v>
      </c>
      <c r="AC1527" s="25">
        <v>5.0000000000000001E-3</v>
      </c>
      <c r="AD1527" s="12">
        <v>1815.76</v>
      </c>
    </row>
    <row r="1528" spans="1:31" x14ac:dyDescent="0.3">
      <c r="A1528" t="s">
        <v>1994</v>
      </c>
      <c r="B1528" t="s">
        <v>2472</v>
      </c>
      <c r="C1528" t="s">
        <v>2472</v>
      </c>
      <c r="E1528" s="2">
        <v>843</v>
      </c>
      <c r="F1528" s="25">
        <v>3.9355742296918766E-2</v>
      </c>
      <c r="G1528" s="12"/>
      <c r="H1528" s="2">
        <v>853</v>
      </c>
      <c r="I1528" s="25">
        <v>4.2645735426457353E-2</v>
      </c>
      <c r="J1528" s="12"/>
      <c r="K1528" t="s">
        <v>2472</v>
      </c>
      <c r="L1528" t="s">
        <v>165</v>
      </c>
      <c r="M1528" t="s">
        <v>165</v>
      </c>
      <c r="N1528" t="s">
        <v>165</v>
      </c>
      <c r="O1528" s="2">
        <v>3328</v>
      </c>
      <c r="P1528" s="25">
        <v>3.7439953200058503E-2</v>
      </c>
      <c r="Q1528" s="12">
        <v>84.242424242424207</v>
      </c>
      <c r="R1528" s="2">
        <v>3860</v>
      </c>
      <c r="S1528" s="25">
        <v>4.1298440074465578E-2</v>
      </c>
      <c r="T1528" s="12">
        <v>135.75756799999999</v>
      </c>
      <c r="V1528" t="s">
        <v>165</v>
      </c>
      <c r="W1528" t="s">
        <v>165</v>
      </c>
      <c r="X1528" t="s">
        <v>165</v>
      </c>
      <c r="Y1528" s="2">
        <v>1279940</v>
      </c>
      <c r="Z1528" s="25">
        <v>4.4999999999999998E-2</v>
      </c>
      <c r="AA1528" s="12">
        <v>1496.97</v>
      </c>
      <c r="AB1528" s="2">
        <v>1573655</v>
      </c>
      <c r="AC1528" s="25">
        <v>5.2999999999999999E-2</v>
      </c>
      <c r="AD1528" s="12">
        <v>1766.06</v>
      </c>
    </row>
    <row r="1529" spans="1:31" x14ac:dyDescent="0.3">
      <c r="A1529" t="s">
        <v>1978</v>
      </c>
      <c r="B1529" t="s">
        <v>2472</v>
      </c>
      <c r="C1529" t="s">
        <v>2472</v>
      </c>
      <c r="E1529" s="2">
        <v>837</v>
      </c>
      <c r="F1529" s="25">
        <v>3.907563025210084E-2</v>
      </c>
      <c r="G1529" s="12"/>
      <c r="H1529" s="2">
        <v>684</v>
      </c>
      <c r="I1529" s="25">
        <v>3.4196580341965779E-2</v>
      </c>
      <c r="J1529" s="12"/>
      <c r="K1529" t="s">
        <v>2472</v>
      </c>
      <c r="L1529" t="s">
        <v>165</v>
      </c>
      <c r="M1529" t="s">
        <v>165</v>
      </c>
      <c r="N1529" t="s">
        <v>165</v>
      </c>
      <c r="O1529" s="2">
        <v>3154</v>
      </c>
      <c r="P1529" s="25">
        <v>3.5482455646930443E-2</v>
      </c>
      <c r="Q1529" s="12">
        <v>42.424242424242401</v>
      </c>
      <c r="R1529" s="2">
        <v>3612</v>
      </c>
      <c r="S1529" s="25">
        <v>3.8645068795069862E-2</v>
      </c>
      <c r="T1529" s="12">
        <v>44.242424</v>
      </c>
      <c r="V1529" t="s">
        <v>165</v>
      </c>
      <c r="W1529" t="s">
        <v>165</v>
      </c>
      <c r="X1529" t="s">
        <v>165</v>
      </c>
      <c r="Y1529" s="2">
        <v>1197626</v>
      </c>
      <c r="Z1529" s="25">
        <v>4.2000000000000003E-2</v>
      </c>
      <c r="AA1529" s="12">
        <v>640.61</v>
      </c>
      <c r="AB1529" s="2">
        <v>1341470</v>
      </c>
      <c r="AC1529" s="25">
        <v>4.4999999999999998E-2</v>
      </c>
      <c r="AD1529" s="12">
        <v>718.79</v>
      </c>
    </row>
    <row r="1530" spans="1:31" x14ac:dyDescent="0.3">
      <c r="A1530" t="s">
        <v>1993</v>
      </c>
      <c r="B1530" t="s">
        <v>2472</v>
      </c>
      <c r="C1530" t="s">
        <v>2472</v>
      </c>
      <c r="E1530" s="2">
        <v>282</v>
      </c>
      <c r="F1530" s="25">
        <v>1.3165266106442577E-2</v>
      </c>
      <c r="G1530" s="12"/>
      <c r="H1530" s="2">
        <v>217</v>
      </c>
      <c r="I1530" s="25">
        <v>1.0848915108489151E-2</v>
      </c>
      <c r="J1530" s="12"/>
      <c r="K1530" t="s">
        <v>2472</v>
      </c>
      <c r="L1530" t="s">
        <v>165</v>
      </c>
      <c r="M1530" t="s">
        <v>165</v>
      </c>
      <c r="N1530" t="s">
        <v>165</v>
      </c>
      <c r="O1530" s="2">
        <v>1015</v>
      </c>
      <c r="P1530" s="25">
        <v>1.1418735726580342E-2</v>
      </c>
      <c r="Q1530" s="12">
        <v>116.363636363636</v>
      </c>
      <c r="R1530" s="2">
        <v>898</v>
      </c>
      <c r="S1530" s="25">
        <v>9.6077718100699722E-3</v>
      </c>
      <c r="T1530" s="12">
        <v>109.090912</v>
      </c>
      <c r="V1530" t="s">
        <v>165</v>
      </c>
      <c r="W1530" t="s">
        <v>165</v>
      </c>
      <c r="X1530" t="s">
        <v>165</v>
      </c>
      <c r="Y1530" s="2">
        <v>413888</v>
      </c>
      <c r="Z1530" s="25">
        <v>1.4E-2</v>
      </c>
      <c r="AA1530" s="12">
        <v>2195.15</v>
      </c>
      <c r="AB1530" s="2">
        <v>444289</v>
      </c>
      <c r="AC1530" s="25">
        <v>1.4999999999999999E-2</v>
      </c>
      <c r="AD1530" s="12">
        <v>2942.42</v>
      </c>
    </row>
    <row r="1531" spans="1:31" x14ac:dyDescent="0.3">
      <c r="A1531" t="s">
        <v>1994</v>
      </c>
      <c r="B1531" t="s">
        <v>2472</v>
      </c>
      <c r="C1531" t="s">
        <v>2472</v>
      </c>
      <c r="E1531" s="2">
        <v>555</v>
      </c>
      <c r="F1531" s="25">
        <v>2.5910364145658265E-2</v>
      </c>
      <c r="G1531" s="12"/>
      <c r="H1531" s="2">
        <v>467</v>
      </c>
      <c r="I1531" s="25">
        <v>2.3347665233476651E-2</v>
      </c>
      <c r="J1531" s="12"/>
      <c r="K1531" t="s">
        <v>2472</v>
      </c>
      <c r="L1531" t="s">
        <v>165</v>
      </c>
      <c r="M1531" t="s">
        <v>165</v>
      </c>
      <c r="N1531" t="s">
        <v>165</v>
      </c>
      <c r="O1531" s="2">
        <v>2139</v>
      </c>
      <c r="P1531" s="25">
        <v>2.4063719920350099E-2</v>
      </c>
      <c r="Q1531" s="12">
        <v>113.939393939393</v>
      </c>
      <c r="R1531" s="2">
        <v>2714</v>
      </c>
      <c r="S1531" s="25">
        <v>2.9037296984999891E-2</v>
      </c>
      <c r="T1531" s="12">
        <v>118.78788</v>
      </c>
      <c r="V1531" t="s">
        <v>165</v>
      </c>
      <c r="W1531" t="s">
        <v>165</v>
      </c>
      <c r="X1531" t="s">
        <v>165</v>
      </c>
      <c r="Y1531" s="2">
        <v>783738</v>
      </c>
      <c r="Z1531" s="25">
        <v>2.7E-2</v>
      </c>
      <c r="AA1531" s="12">
        <v>2276.9699999999998</v>
      </c>
      <c r="AB1531" s="2">
        <v>897181</v>
      </c>
      <c r="AC1531" s="25">
        <v>0.03</v>
      </c>
      <c r="AD1531" s="12">
        <v>2940.61</v>
      </c>
    </row>
    <row r="1532" spans="1:31" x14ac:dyDescent="0.3">
      <c r="A1532" s="16"/>
      <c r="B1532" s="16"/>
      <c r="C1532" s="16"/>
      <c r="D1532" s="16"/>
      <c r="E1532" s="16"/>
      <c r="F1532" s="16"/>
      <c r="G1532" s="16"/>
      <c r="H1532" s="16"/>
      <c r="I1532" s="16"/>
      <c r="J1532" s="16"/>
      <c r="K1532" s="16"/>
      <c r="L1532" s="16"/>
      <c r="M1532" s="16"/>
      <c r="N1532" s="16"/>
      <c r="O1532" s="16"/>
      <c r="P1532" s="16"/>
      <c r="Q1532" s="16"/>
      <c r="R1532" s="16"/>
      <c r="S1532" s="16"/>
      <c r="T1532" s="16"/>
      <c r="U1532" s="16"/>
      <c r="V1532" s="16"/>
      <c r="W1532" s="16"/>
      <c r="X1532" s="16"/>
      <c r="Y1532" s="16"/>
      <c r="Z1532" s="16"/>
      <c r="AA1532" s="16"/>
      <c r="AB1532" s="16"/>
      <c r="AC1532" s="16"/>
      <c r="AD1532" s="16"/>
      <c r="AE1532" s="16"/>
    </row>
    <row r="1533" spans="1:31" x14ac:dyDescent="0.3">
      <c r="A1533" s="103" t="s">
        <v>1995</v>
      </c>
      <c r="B1533" s="103"/>
      <c r="C1533" s="103"/>
      <c r="D1533" s="103"/>
      <c r="E1533" s="103"/>
      <c r="F1533" s="103"/>
      <c r="G1533" s="103"/>
      <c r="H1533" s="103"/>
      <c r="I1533" s="103"/>
      <c r="J1533" s="103"/>
      <c r="K1533" s="103"/>
      <c r="L1533" s="103"/>
      <c r="M1533" s="103"/>
      <c r="N1533" s="103"/>
      <c r="O1533" s="103"/>
      <c r="P1533" s="103"/>
      <c r="Q1533" s="103"/>
      <c r="R1533" s="103"/>
      <c r="S1533" s="103"/>
      <c r="T1533" s="103"/>
      <c r="U1533" s="103"/>
      <c r="V1533" s="103"/>
      <c r="W1533" s="103"/>
      <c r="X1533" s="103"/>
      <c r="Y1533" s="103"/>
      <c r="Z1533" s="103"/>
      <c r="AA1533" s="103"/>
      <c r="AB1533" s="103"/>
      <c r="AC1533" s="103"/>
      <c r="AD1533" s="103"/>
      <c r="AE1533" s="103"/>
    </row>
    <row r="1534" spans="1:31" x14ac:dyDescent="0.3">
      <c r="E1534" s="188"/>
      <c r="F1534" s="188"/>
      <c r="G1534" s="188"/>
      <c r="H1534" s="188"/>
      <c r="I1534" s="188"/>
      <c r="J1534" s="188"/>
      <c r="L1534" t="s">
        <v>165</v>
      </c>
      <c r="M1534" t="s">
        <v>165</v>
      </c>
      <c r="N1534" t="s">
        <v>165</v>
      </c>
      <c r="O1534" s="188" t="s">
        <v>1649</v>
      </c>
      <c r="P1534" s="188"/>
      <c r="Q1534" s="188" t="s">
        <v>1650</v>
      </c>
      <c r="R1534" s="188" t="s">
        <v>1649</v>
      </c>
      <c r="S1534" s="188"/>
      <c r="T1534" s="188" t="s">
        <v>1650</v>
      </c>
      <c r="U1534" t="s">
        <v>165</v>
      </c>
      <c r="V1534" t="s">
        <v>165</v>
      </c>
      <c r="W1534" t="s">
        <v>165</v>
      </c>
      <c r="X1534" t="s">
        <v>165</v>
      </c>
      <c r="Y1534" s="188" t="s">
        <v>1649</v>
      </c>
      <c r="Z1534" s="188"/>
      <c r="AA1534" s="188" t="s">
        <v>1650</v>
      </c>
      <c r="AB1534" s="188" t="s">
        <v>1649</v>
      </c>
      <c r="AC1534" s="188"/>
      <c r="AD1534" s="188" t="s">
        <v>1650</v>
      </c>
      <c r="AE1534" t="s">
        <v>165</v>
      </c>
    </row>
    <row r="1535" spans="1:31" x14ac:dyDescent="0.3">
      <c r="A1535" t="s">
        <v>167</v>
      </c>
      <c r="B1535" t="s">
        <v>2472</v>
      </c>
      <c r="C1535" t="s">
        <v>2472</v>
      </c>
      <c r="E1535" s="2">
        <v>31167</v>
      </c>
      <c r="F1535" s="25" t="s">
        <v>2472</v>
      </c>
      <c r="G1535" s="12"/>
      <c r="H1535" s="2">
        <v>29731</v>
      </c>
      <c r="I1535" s="25" t="s">
        <v>2472</v>
      </c>
      <c r="J1535" s="12"/>
      <c r="K1535" t="s">
        <v>2472</v>
      </c>
      <c r="L1535" t="s">
        <v>165</v>
      </c>
      <c r="M1535" t="s">
        <v>165</v>
      </c>
      <c r="N1535" t="s">
        <v>165</v>
      </c>
      <c r="O1535" s="2">
        <v>130496</v>
      </c>
      <c r="P1535" s="25" t="s">
        <v>165</v>
      </c>
      <c r="Q1535" s="12">
        <v>618.18181818181802</v>
      </c>
      <c r="R1535" s="2">
        <v>134363</v>
      </c>
      <c r="S1535" s="25" t="s">
        <v>165</v>
      </c>
      <c r="T1535" s="12">
        <v>535.75756799999999</v>
      </c>
      <c r="V1535" t="s">
        <v>165</v>
      </c>
      <c r="W1535" t="s">
        <v>165</v>
      </c>
      <c r="X1535" t="s">
        <v>165</v>
      </c>
      <c r="Y1535" s="2">
        <v>37912312</v>
      </c>
      <c r="Z1535" s="25" t="s">
        <v>165</v>
      </c>
      <c r="AA1535" s="12">
        <v>1469.09</v>
      </c>
      <c r="AB1535" s="2">
        <v>38838726</v>
      </c>
      <c r="AC1535" s="25" t="s">
        <v>165</v>
      </c>
      <c r="AD1535" s="12">
        <v>1783.64</v>
      </c>
    </row>
    <row r="1536" spans="1:31" x14ac:dyDescent="0.3">
      <c r="A1536" t="s">
        <v>1996</v>
      </c>
      <c r="B1536" t="s">
        <v>2472</v>
      </c>
      <c r="C1536" t="s">
        <v>2472</v>
      </c>
      <c r="E1536" s="2">
        <v>9747</v>
      </c>
      <c r="F1536" s="25">
        <v>0.31273462315911077</v>
      </c>
      <c r="G1536" s="12"/>
      <c r="H1536" s="2">
        <v>9729</v>
      </c>
      <c r="I1536" s="25">
        <v>0.32723419999327302</v>
      </c>
      <c r="J1536" s="12"/>
      <c r="K1536" t="s">
        <v>2472</v>
      </c>
      <c r="L1536" t="s">
        <v>165</v>
      </c>
      <c r="M1536" t="s">
        <v>165</v>
      </c>
      <c r="N1536" t="s">
        <v>165</v>
      </c>
      <c r="O1536" s="2">
        <v>41607</v>
      </c>
      <c r="P1536" s="25">
        <v>0.31883735899950955</v>
      </c>
      <c r="Q1536" s="12">
        <v>8.4848484848484809</v>
      </c>
      <c r="R1536" s="2">
        <v>40897</v>
      </c>
      <c r="S1536" s="25">
        <v>0.30437694901126056</v>
      </c>
      <c r="T1536" s="12">
        <v>30.30303</v>
      </c>
      <c r="V1536" t="s">
        <v>165</v>
      </c>
      <c r="W1536" t="s">
        <v>165</v>
      </c>
      <c r="X1536" t="s">
        <v>165</v>
      </c>
      <c r="Y1536" s="2">
        <v>9158861</v>
      </c>
      <c r="Z1536" s="25">
        <v>0.24199999999999999</v>
      </c>
      <c r="AA1536" s="12">
        <v>349.7</v>
      </c>
      <c r="AB1536" s="2">
        <v>8942907</v>
      </c>
      <c r="AC1536" s="25">
        <v>0.23</v>
      </c>
      <c r="AD1536" s="12">
        <v>413.33</v>
      </c>
    </row>
    <row r="1537" spans="1:31" x14ac:dyDescent="0.3">
      <c r="A1537" t="s">
        <v>1997</v>
      </c>
      <c r="B1537" t="s">
        <v>2472</v>
      </c>
      <c r="C1537" t="s">
        <v>2472</v>
      </c>
      <c r="E1537" s="2">
        <v>250</v>
      </c>
      <c r="F1537" s="25">
        <v>8.0213045849777016E-3</v>
      </c>
      <c r="G1537" s="12"/>
      <c r="H1537" s="2">
        <v>181</v>
      </c>
      <c r="I1537" s="25">
        <v>6.08792169789109E-3</v>
      </c>
      <c r="J1537" s="12"/>
      <c r="K1537" t="s">
        <v>2472</v>
      </c>
      <c r="L1537" t="s">
        <v>165</v>
      </c>
      <c r="M1537" t="s">
        <v>165</v>
      </c>
      <c r="N1537" t="s">
        <v>165</v>
      </c>
      <c r="O1537" s="2">
        <v>1005</v>
      </c>
      <c r="P1537" s="25">
        <v>7.7013854830799413E-3</v>
      </c>
      <c r="Q1537" s="12">
        <v>133.333333333333</v>
      </c>
      <c r="R1537" s="2">
        <v>1192</v>
      </c>
      <c r="S1537" s="25">
        <v>8.8714899190997527E-3</v>
      </c>
      <c r="T1537" s="12">
        <v>200.606064</v>
      </c>
      <c r="V1537" t="s">
        <v>165</v>
      </c>
      <c r="W1537" t="s">
        <v>165</v>
      </c>
      <c r="X1537" t="s">
        <v>165</v>
      </c>
      <c r="Y1537" s="2">
        <v>202653</v>
      </c>
      <c r="Z1537" s="25">
        <v>5.0000000000000001E-3</v>
      </c>
      <c r="AA1537" s="12">
        <v>2134.5500000000002</v>
      </c>
      <c r="AB1537" s="2">
        <v>207793</v>
      </c>
      <c r="AC1537" s="25">
        <v>5.0000000000000001E-3</v>
      </c>
      <c r="AD1537" s="12">
        <v>2514.5500000000002</v>
      </c>
    </row>
    <row r="1538" spans="1:31" x14ac:dyDescent="0.3">
      <c r="A1538" t="s">
        <v>1998</v>
      </c>
      <c r="B1538" t="s">
        <v>2472</v>
      </c>
      <c r="C1538" t="s">
        <v>2472</v>
      </c>
      <c r="E1538" s="2">
        <v>65</v>
      </c>
      <c r="F1538" s="25">
        <v>2.0855391920942021E-3</v>
      </c>
      <c r="G1538" s="12"/>
      <c r="H1538" s="2">
        <v>42</v>
      </c>
      <c r="I1538" s="25">
        <v>1.4126669133227945E-3</v>
      </c>
      <c r="J1538" s="12"/>
      <c r="K1538" t="s">
        <v>2472</v>
      </c>
      <c r="L1538" t="s">
        <v>165</v>
      </c>
      <c r="M1538" t="s">
        <v>165</v>
      </c>
      <c r="N1538" t="s">
        <v>165</v>
      </c>
      <c r="O1538" s="2">
        <v>330</v>
      </c>
      <c r="P1538" s="25">
        <v>2.5288131436978912E-3</v>
      </c>
      <c r="Q1538" s="12">
        <v>91.515151515151501</v>
      </c>
      <c r="R1538" s="2">
        <v>306</v>
      </c>
      <c r="S1538" s="25">
        <v>2.2774126805742653E-3</v>
      </c>
      <c r="T1538" s="12">
        <v>66.666664100000006</v>
      </c>
      <c r="V1538" t="s">
        <v>165</v>
      </c>
      <c r="W1538" t="s">
        <v>165</v>
      </c>
      <c r="X1538" t="s">
        <v>165</v>
      </c>
      <c r="Y1538" s="2">
        <v>85493</v>
      </c>
      <c r="Z1538" s="25">
        <v>2E-3</v>
      </c>
      <c r="AA1538" s="12">
        <v>1134.55</v>
      </c>
      <c r="AB1538" s="2">
        <v>99013</v>
      </c>
      <c r="AC1538" s="25">
        <v>3.0000000000000001E-3</v>
      </c>
      <c r="AD1538" s="12">
        <v>1607.27</v>
      </c>
    </row>
    <row r="1539" spans="1:31" x14ac:dyDescent="0.3">
      <c r="A1539" t="s">
        <v>269</v>
      </c>
      <c r="B1539" t="s">
        <v>2472</v>
      </c>
      <c r="C1539" t="s">
        <v>2472</v>
      </c>
      <c r="E1539" s="2">
        <v>9432</v>
      </c>
      <c r="F1539" s="25">
        <v>0.30262777938203872</v>
      </c>
      <c r="G1539" s="12"/>
      <c r="H1539" s="2">
        <v>9506</v>
      </c>
      <c r="I1539" s="25">
        <v>0.31973361138205914</v>
      </c>
      <c r="J1539" s="12"/>
      <c r="K1539" t="s">
        <v>2472</v>
      </c>
      <c r="L1539" t="s">
        <v>165</v>
      </c>
      <c r="M1539" t="s">
        <v>165</v>
      </c>
      <c r="N1539" t="s">
        <v>165</v>
      </c>
      <c r="O1539" s="2">
        <v>40272</v>
      </c>
      <c r="P1539" s="25">
        <v>0.30860716037273173</v>
      </c>
      <c r="Q1539" s="12">
        <v>163.636363636363</v>
      </c>
      <c r="R1539" s="2">
        <v>39399</v>
      </c>
      <c r="S1539" s="25">
        <v>0.29322804641158651</v>
      </c>
      <c r="T1539" s="12">
        <v>211.515152</v>
      </c>
      <c r="V1539" t="s">
        <v>165</v>
      </c>
      <c r="W1539" t="s">
        <v>165</v>
      </c>
      <c r="X1539" t="s">
        <v>165</v>
      </c>
      <c r="Y1539" s="2">
        <v>8870715</v>
      </c>
      <c r="Z1539" s="25">
        <v>0.23400000000000001</v>
      </c>
      <c r="AA1539" s="12">
        <v>2335.7600000000002</v>
      </c>
      <c r="AB1539" s="2">
        <v>8636101</v>
      </c>
      <c r="AC1539" s="25">
        <v>0.222</v>
      </c>
      <c r="AD1539" s="12">
        <v>3083.64</v>
      </c>
    </row>
    <row r="1540" spans="1:31" x14ac:dyDescent="0.3">
      <c r="A1540" t="s">
        <v>1999</v>
      </c>
      <c r="B1540" t="s">
        <v>2472</v>
      </c>
      <c r="C1540" t="s">
        <v>2472</v>
      </c>
      <c r="E1540" s="2">
        <v>18106</v>
      </c>
      <c r="F1540" s="25">
        <v>0.580934963262425</v>
      </c>
      <c r="G1540" s="12"/>
      <c r="H1540" s="2">
        <v>16919</v>
      </c>
      <c r="I1540" s="25">
        <v>0.56906932158353263</v>
      </c>
      <c r="J1540" s="12"/>
      <c r="K1540" t="s">
        <v>2472</v>
      </c>
      <c r="L1540" t="s">
        <v>165</v>
      </c>
      <c r="M1540" t="s">
        <v>165</v>
      </c>
      <c r="N1540" t="s">
        <v>165</v>
      </c>
      <c r="O1540" s="2">
        <v>76354</v>
      </c>
      <c r="P1540" s="25">
        <v>0.58510605689063266</v>
      </c>
      <c r="Q1540" s="12">
        <v>584.24242424242402</v>
      </c>
      <c r="R1540" s="2">
        <v>78327</v>
      </c>
      <c r="S1540" s="25">
        <v>0.58295066350111269</v>
      </c>
      <c r="T1540" s="12">
        <v>529.09090000000003</v>
      </c>
      <c r="V1540" t="s">
        <v>165</v>
      </c>
      <c r="W1540" t="s">
        <v>165</v>
      </c>
      <c r="X1540" t="s">
        <v>165</v>
      </c>
      <c r="Y1540" s="2">
        <v>24052189</v>
      </c>
      <c r="Z1540" s="25">
        <v>0.63400000000000001</v>
      </c>
      <c r="AA1540" s="12">
        <v>1618.18</v>
      </c>
      <c r="AB1540" s="2">
        <v>24347395</v>
      </c>
      <c r="AC1540" s="25">
        <v>0.627</v>
      </c>
      <c r="AD1540" s="12">
        <v>1932.12</v>
      </c>
    </row>
    <row r="1541" spans="1:31" x14ac:dyDescent="0.3">
      <c r="A1541" t="s">
        <v>1997</v>
      </c>
      <c r="B1541" t="s">
        <v>2472</v>
      </c>
      <c r="C1541" t="s">
        <v>2472</v>
      </c>
      <c r="E1541" s="2">
        <v>1051</v>
      </c>
      <c r="F1541" s="25">
        <v>3.3721564475246268E-2</v>
      </c>
      <c r="G1541" s="12"/>
      <c r="H1541" s="2">
        <v>1124</v>
      </c>
      <c r="I1541" s="25">
        <v>3.7805657394638613E-2</v>
      </c>
      <c r="J1541" s="12"/>
      <c r="K1541" t="s">
        <v>2472</v>
      </c>
      <c r="L1541" t="s">
        <v>165</v>
      </c>
      <c r="M1541" t="s">
        <v>165</v>
      </c>
      <c r="N1541" t="s">
        <v>165</v>
      </c>
      <c r="O1541" s="2">
        <v>4543</v>
      </c>
      <c r="P1541" s="25">
        <v>3.4813327611574303E-2</v>
      </c>
      <c r="Q1541" s="12">
        <v>284.24242424242402</v>
      </c>
      <c r="R1541" s="2">
        <v>4587</v>
      </c>
      <c r="S1541" s="25">
        <v>3.4138862633314233E-2</v>
      </c>
      <c r="T1541" s="12">
        <v>303.63635299999999</v>
      </c>
      <c r="V1541" t="s">
        <v>165</v>
      </c>
      <c r="W1541" t="s">
        <v>165</v>
      </c>
      <c r="X1541" t="s">
        <v>165</v>
      </c>
      <c r="Y1541" s="2">
        <v>1058149</v>
      </c>
      <c r="Z1541" s="25">
        <v>2.8000000000000001E-2</v>
      </c>
      <c r="AA1541" s="12">
        <v>4684.8500000000004</v>
      </c>
      <c r="AB1541" s="2">
        <v>1077809</v>
      </c>
      <c r="AC1541" s="25">
        <v>2.8000000000000001E-2</v>
      </c>
      <c r="AD1541" s="12">
        <v>5478.18</v>
      </c>
    </row>
    <row r="1542" spans="1:31" x14ac:dyDescent="0.3">
      <c r="A1542" t="s">
        <v>1998</v>
      </c>
      <c r="B1542" t="s">
        <v>2472</v>
      </c>
      <c r="C1542" t="s">
        <v>2472</v>
      </c>
      <c r="E1542" s="2">
        <v>659</v>
      </c>
      <c r="F1542" s="25">
        <v>2.114415888600122E-2</v>
      </c>
      <c r="G1542" s="12"/>
      <c r="H1542" s="2">
        <v>803</v>
      </c>
      <c r="I1542" s="25">
        <v>2.700884598567152E-2</v>
      </c>
      <c r="J1542" s="12"/>
      <c r="K1542" t="s">
        <v>2472</v>
      </c>
      <c r="L1542" t="s">
        <v>165</v>
      </c>
      <c r="M1542" t="s">
        <v>165</v>
      </c>
      <c r="N1542" t="s">
        <v>165</v>
      </c>
      <c r="O1542" s="2">
        <v>3541</v>
      </c>
      <c r="P1542" s="25">
        <v>2.7134931338891614E-2</v>
      </c>
      <c r="Q1542" s="12">
        <v>270.30303030303003</v>
      </c>
      <c r="R1542" s="2">
        <v>3770</v>
      </c>
      <c r="S1542" s="25">
        <v>2.805831962668294E-2</v>
      </c>
      <c r="T1542" s="12">
        <v>351.51513699999998</v>
      </c>
      <c r="V1542" t="s">
        <v>165</v>
      </c>
      <c r="W1542" t="s">
        <v>165</v>
      </c>
      <c r="X1542" t="s">
        <v>165</v>
      </c>
      <c r="Y1542" s="2">
        <v>898939</v>
      </c>
      <c r="Z1542" s="25">
        <v>2.4E-2</v>
      </c>
      <c r="AA1542" s="12">
        <v>4049.09</v>
      </c>
      <c r="AB1542" s="2">
        <v>866771</v>
      </c>
      <c r="AC1542" s="25">
        <v>2.1999999999999999E-2</v>
      </c>
      <c r="AD1542" s="12">
        <v>5038.79</v>
      </c>
    </row>
    <row r="1543" spans="1:31" x14ac:dyDescent="0.3">
      <c r="A1543" t="s">
        <v>269</v>
      </c>
      <c r="B1543" t="s">
        <v>2472</v>
      </c>
      <c r="C1543" t="s">
        <v>2472</v>
      </c>
      <c r="E1543" s="2">
        <v>16396</v>
      </c>
      <c r="F1543" s="25">
        <v>0.52606923990117727</v>
      </c>
      <c r="G1543" s="12"/>
      <c r="H1543" s="2">
        <v>14992</v>
      </c>
      <c r="I1543" s="25">
        <v>0.50425481820322227</v>
      </c>
      <c r="J1543" s="12"/>
      <c r="K1543" t="s">
        <v>2472</v>
      </c>
      <c r="L1543" t="s">
        <v>165</v>
      </c>
      <c r="M1543" t="s">
        <v>165</v>
      </c>
      <c r="N1543" t="s">
        <v>165</v>
      </c>
      <c r="O1543" s="2">
        <v>68270</v>
      </c>
      <c r="P1543" s="25">
        <v>0.5231577979401667</v>
      </c>
      <c r="Q1543" s="12">
        <v>753.33333333333303</v>
      </c>
      <c r="R1543" s="2">
        <v>69970</v>
      </c>
      <c r="S1543" s="25">
        <v>0.52075348124111553</v>
      </c>
      <c r="T1543" s="12">
        <v>616.96969999999999</v>
      </c>
      <c r="V1543" t="s">
        <v>165</v>
      </c>
      <c r="W1543" t="s">
        <v>165</v>
      </c>
      <c r="X1543" t="s">
        <v>165</v>
      </c>
      <c r="Y1543" s="2">
        <v>22095101</v>
      </c>
      <c r="Z1543" s="25">
        <v>0.58299999999999996</v>
      </c>
      <c r="AA1543" s="12">
        <v>5778.79</v>
      </c>
      <c r="AB1543" s="2">
        <v>22402815</v>
      </c>
      <c r="AC1543" s="25">
        <v>0.57699999999999996</v>
      </c>
      <c r="AD1543" s="12">
        <v>7610.3</v>
      </c>
    </row>
    <row r="1544" spans="1:31" x14ac:dyDescent="0.3">
      <c r="A1544" t="s">
        <v>2000</v>
      </c>
      <c r="B1544" t="s">
        <v>2472</v>
      </c>
      <c r="C1544" t="s">
        <v>2472</v>
      </c>
      <c r="E1544" s="2">
        <v>3314</v>
      </c>
      <c r="F1544" s="25">
        <v>0.1063304135784644</v>
      </c>
      <c r="G1544" s="12"/>
      <c r="H1544" s="2">
        <v>3083</v>
      </c>
      <c r="I1544" s="25">
        <v>0.10369647842319464</v>
      </c>
      <c r="J1544" s="12"/>
      <c r="K1544" t="s">
        <v>2472</v>
      </c>
      <c r="L1544" t="s">
        <v>165</v>
      </c>
      <c r="M1544" t="s">
        <v>165</v>
      </c>
      <c r="N1544" t="s">
        <v>165</v>
      </c>
      <c r="O1544" s="2">
        <v>12535</v>
      </c>
      <c r="P1544" s="25">
        <v>9.6056584109857776E-2</v>
      </c>
      <c r="Q1544" s="12">
        <v>96.363636363636402</v>
      </c>
      <c r="R1544" s="2">
        <v>15139</v>
      </c>
      <c r="S1544" s="25">
        <v>0.1126723874876268</v>
      </c>
      <c r="T1544" s="12">
        <v>73.939390000000003</v>
      </c>
      <c r="V1544" t="s">
        <v>165</v>
      </c>
      <c r="W1544" t="s">
        <v>165</v>
      </c>
      <c r="X1544" t="s">
        <v>165</v>
      </c>
      <c r="Y1544" s="2">
        <v>4701262</v>
      </c>
      <c r="Z1544" s="25">
        <v>0.124</v>
      </c>
      <c r="AA1544" s="12">
        <v>793.33</v>
      </c>
      <c r="AB1544" s="2">
        <v>5548424</v>
      </c>
      <c r="AC1544" s="25">
        <v>0.14299999999999999</v>
      </c>
      <c r="AD1544" s="12">
        <v>805.45</v>
      </c>
    </row>
    <row r="1545" spans="1:31" x14ac:dyDescent="0.3">
      <c r="A1545" t="s">
        <v>1997</v>
      </c>
      <c r="B1545" t="s">
        <v>2472</v>
      </c>
      <c r="C1545" t="s">
        <v>2472</v>
      </c>
      <c r="E1545" s="2">
        <v>663</v>
      </c>
      <c r="F1545" s="25">
        <v>2.1272499759360873E-2</v>
      </c>
      <c r="G1545" s="12"/>
      <c r="H1545" s="2">
        <v>601</v>
      </c>
      <c r="I1545" s="25">
        <v>2.0214590831119036E-2</v>
      </c>
      <c r="J1545" s="12"/>
      <c r="K1545" t="s">
        <v>2472</v>
      </c>
      <c r="L1545" t="s">
        <v>165</v>
      </c>
      <c r="M1545" t="s">
        <v>165</v>
      </c>
      <c r="N1545" t="s">
        <v>165</v>
      </c>
      <c r="O1545" s="2">
        <v>2470</v>
      </c>
      <c r="P1545" s="25">
        <v>1.8927783227072094E-2</v>
      </c>
      <c r="Q1545" s="12">
        <v>165.45454545454501</v>
      </c>
      <c r="R1545" s="2">
        <v>2749</v>
      </c>
      <c r="S1545" s="25">
        <v>2.0459501499668808E-2</v>
      </c>
      <c r="T1545" s="12">
        <v>220</v>
      </c>
      <c r="V1545" t="s">
        <v>165</v>
      </c>
      <c r="W1545" t="s">
        <v>165</v>
      </c>
      <c r="X1545" t="s">
        <v>165</v>
      </c>
      <c r="Y1545" s="2">
        <v>704874</v>
      </c>
      <c r="Z1545" s="25">
        <v>1.9E-2</v>
      </c>
      <c r="AA1545" s="12">
        <v>3190.3</v>
      </c>
      <c r="AB1545" s="2">
        <v>803463</v>
      </c>
      <c r="AC1545" s="25">
        <v>2.1000000000000001E-2</v>
      </c>
      <c r="AD1545" s="12">
        <v>3733.94</v>
      </c>
    </row>
    <row r="1546" spans="1:31" x14ac:dyDescent="0.3">
      <c r="A1546" t="s">
        <v>1998</v>
      </c>
      <c r="B1546" t="s">
        <v>2472</v>
      </c>
      <c r="C1546" t="s">
        <v>2472</v>
      </c>
      <c r="E1546" s="2">
        <v>730</v>
      </c>
      <c r="F1546" s="25">
        <v>2.3422209388134874E-2</v>
      </c>
      <c r="G1546" s="12"/>
      <c r="H1546" s="2">
        <v>525</v>
      </c>
      <c r="I1546" s="25">
        <v>1.7658336416534928E-2</v>
      </c>
      <c r="J1546" s="12"/>
      <c r="K1546" t="s">
        <v>2472</v>
      </c>
      <c r="L1546" t="s">
        <v>165</v>
      </c>
      <c r="M1546" t="s">
        <v>165</v>
      </c>
      <c r="N1546" t="s">
        <v>165</v>
      </c>
      <c r="O1546" s="2">
        <v>2853</v>
      </c>
      <c r="P1546" s="25">
        <v>2.186273908778813E-2</v>
      </c>
      <c r="Q1546" s="12">
        <v>207.272727272727</v>
      </c>
      <c r="R1546" s="2">
        <v>3430</v>
      </c>
      <c r="S1546" s="25">
        <v>2.5527861092711535E-2</v>
      </c>
      <c r="T1546" s="12">
        <v>231.515152</v>
      </c>
      <c r="V1546" t="s">
        <v>165</v>
      </c>
      <c r="W1546" t="s">
        <v>165</v>
      </c>
      <c r="X1546" t="s">
        <v>165</v>
      </c>
      <c r="Y1546" s="2">
        <v>997282</v>
      </c>
      <c r="Z1546" s="25">
        <v>2.5999999999999999E-2</v>
      </c>
      <c r="AA1546" s="12">
        <v>3837.58</v>
      </c>
      <c r="AB1546" s="2">
        <v>1092102</v>
      </c>
      <c r="AC1546" s="25">
        <v>2.8000000000000001E-2</v>
      </c>
      <c r="AD1546" s="12">
        <v>4784.24</v>
      </c>
    </row>
    <row r="1547" spans="1:31" x14ac:dyDescent="0.3">
      <c r="A1547" t="s">
        <v>269</v>
      </c>
      <c r="B1547" t="s">
        <v>2472</v>
      </c>
      <c r="C1547" t="s">
        <v>2472</v>
      </c>
      <c r="E1547" s="2">
        <v>1921</v>
      </c>
      <c r="F1547" s="25">
        <v>6.1635704430968656E-2</v>
      </c>
      <c r="G1547" s="12"/>
      <c r="H1547" s="2">
        <v>1957</v>
      </c>
      <c r="I1547" s="25">
        <v>6.5823551175540715E-2</v>
      </c>
      <c r="J1547" s="12"/>
      <c r="K1547" t="s">
        <v>2472</v>
      </c>
      <c r="L1547" t="s">
        <v>165</v>
      </c>
      <c r="M1547" t="s">
        <v>165</v>
      </c>
      <c r="N1547" t="s">
        <v>165</v>
      </c>
      <c r="O1547" s="2">
        <v>7212</v>
      </c>
      <c r="P1547" s="25">
        <v>5.5266061794997545E-2</v>
      </c>
      <c r="Q1547" s="12">
        <v>221.21212121212099</v>
      </c>
      <c r="R1547" s="2">
        <v>8960</v>
      </c>
      <c r="S1547" s="25">
        <v>6.6685024895246456E-2</v>
      </c>
      <c r="T1547" s="12">
        <v>280.60604899999998</v>
      </c>
      <c r="V1547" t="s">
        <v>165</v>
      </c>
      <c r="W1547" t="s">
        <v>165</v>
      </c>
      <c r="X1547" t="s">
        <v>165</v>
      </c>
      <c r="Y1547" s="2">
        <v>2999106</v>
      </c>
      <c r="Z1547" s="25">
        <v>7.9000000000000001E-2</v>
      </c>
      <c r="AA1547" s="12">
        <v>4503.6400000000003</v>
      </c>
      <c r="AB1547" s="2">
        <v>3652859</v>
      </c>
      <c r="AC1547" s="25">
        <v>9.4E-2</v>
      </c>
      <c r="AD1547" s="12">
        <v>5676.36</v>
      </c>
    </row>
    <row r="1548" spans="1:31" x14ac:dyDescent="0.3">
      <c r="A1548" s="16"/>
      <c r="B1548" s="16"/>
      <c r="C1548" s="16"/>
      <c r="D1548" s="16"/>
      <c r="E1548" s="16"/>
      <c r="F1548" s="16"/>
      <c r="G1548" s="16"/>
      <c r="H1548" s="16"/>
      <c r="I1548" s="16"/>
      <c r="J1548" s="16"/>
      <c r="K1548" s="16"/>
      <c r="L1548" s="16"/>
      <c r="M1548" s="16"/>
      <c r="N1548" s="16"/>
      <c r="O1548" s="16"/>
      <c r="P1548" s="16"/>
      <c r="Q1548" s="16"/>
      <c r="R1548" s="16"/>
      <c r="S1548" s="16"/>
      <c r="T1548" s="16"/>
      <c r="U1548" s="16"/>
      <c r="V1548" s="16"/>
      <c r="W1548" s="16"/>
      <c r="X1548" s="16"/>
      <c r="Y1548" s="16"/>
      <c r="Z1548" s="16"/>
      <c r="AA1548" s="16"/>
      <c r="AB1548" s="16"/>
      <c r="AC1548" s="16"/>
      <c r="AD1548" s="16"/>
      <c r="AE1548" s="16"/>
    </row>
    <row r="1549" spans="1:31" x14ac:dyDescent="0.3">
      <c r="A1549" s="103" t="s">
        <v>2001</v>
      </c>
      <c r="B1549" s="103"/>
      <c r="C1549" s="103"/>
      <c r="D1549" s="103"/>
      <c r="E1549" s="103"/>
      <c r="F1549" s="103"/>
      <c r="G1549" s="103"/>
      <c r="H1549" s="103"/>
      <c r="I1549" s="103"/>
      <c r="J1549" s="103"/>
      <c r="K1549" s="103"/>
      <c r="L1549" s="103"/>
      <c r="M1549" s="103"/>
      <c r="N1549" s="103"/>
      <c r="O1549" s="103"/>
      <c r="P1549" s="103"/>
      <c r="Q1549" s="103"/>
      <c r="R1549" s="103"/>
      <c r="S1549" s="103"/>
      <c r="T1549" s="103"/>
      <c r="U1549" s="103"/>
      <c r="V1549" s="103"/>
      <c r="W1549" s="103"/>
      <c r="X1549" s="103"/>
      <c r="Y1549" s="103"/>
      <c r="Z1549" s="103"/>
      <c r="AA1549" s="103"/>
      <c r="AB1549" s="103"/>
      <c r="AC1549" s="103"/>
      <c r="AD1549" s="103"/>
      <c r="AE1549" s="103"/>
    </row>
    <row r="1550" spans="1:31" x14ac:dyDescent="0.3">
      <c r="E1550" s="188"/>
      <c r="F1550" s="188"/>
      <c r="G1550" s="188"/>
      <c r="H1550" s="188"/>
      <c r="I1550" s="188"/>
      <c r="J1550" s="188"/>
      <c r="L1550" t="s">
        <v>165</v>
      </c>
      <c r="M1550" t="s">
        <v>165</v>
      </c>
      <c r="N1550" t="s">
        <v>165</v>
      </c>
      <c r="O1550" s="188" t="s">
        <v>1649</v>
      </c>
      <c r="P1550" s="188"/>
      <c r="Q1550" s="188" t="s">
        <v>1650</v>
      </c>
      <c r="R1550" s="188" t="s">
        <v>1649</v>
      </c>
      <c r="S1550" s="188"/>
      <c r="T1550" s="188" t="s">
        <v>1650</v>
      </c>
      <c r="U1550" t="s">
        <v>165</v>
      </c>
      <c r="V1550" t="s">
        <v>165</v>
      </c>
      <c r="W1550" t="s">
        <v>165</v>
      </c>
      <c r="X1550" t="s">
        <v>165</v>
      </c>
      <c r="Y1550" s="188" t="s">
        <v>1649</v>
      </c>
      <c r="Z1550" s="188"/>
      <c r="AA1550" s="188" t="s">
        <v>1650</v>
      </c>
      <c r="AB1550" s="188" t="s">
        <v>1649</v>
      </c>
      <c r="AC1550" s="188"/>
      <c r="AD1550" s="188" t="s">
        <v>1650</v>
      </c>
      <c r="AE1550" t="s">
        <v>165</v>
      </c>
    </row>
    <row r="1551" spans="1:31" x14ac:dyDescent="0.3">
      <c r="A1551" t="s">
        <v>167</v>
      </c>
      <c r="B1551" t="s">
        <v>2472</v>
      </c>
      <c r="C1551" t="s">
        <v>2472</v>
      </c>
      <c r="E1551" s="2">
        <v>9779</v>
      </c>
      <c r="F1551" s="25" t="s">
        <v>2472</v>
      </c>
      <c r="G1551" s="12"/>
      <c r="H1551" s="2">
        <v>9244</v>
      </c>
      <c r="I1551" s="25" t="s">
        <v>2472</v>
      </c>
      <c r="J1551" s="12"/>
      <c r="K1551" t="s">
        <v>2472</v>
      </c>
      <c r="L1551" t="s">
        <v>165</v>
      </c>
      <c r="M1551" t="s">
        <v>165</v>
      </c>
      <c r="N1551" t="s">
        <v>165</v>
      </c>
      <c r="O1551" s="2">
        <v>41554</v>
      </c>
      <c r="P1551" s="25" t="s">
        <v>165</v>
      </c>
      <c r="Q1551" s="12">
        <v>340</v>
      </c>
      <c r="R1551" s="2">
        <v>43604</v>
      </c>
      <c r="S1551" s="25" t="s">
        <v>165</v>
      </c>
      <c r="T1551" s="12">
        <v>256.36364700000001</v>
      </c>
      <c r="V1551" t="s">
        <v>165</v>
      </c>
      <c r="W1551" t="s">
        <v>165</v>
      </c>
      <c r="X1551" t="s">
        <v>165</v>
      </c>
      <c r="Y1551" s="2">
        <v>12717801</v>
      </c>
      <c r="Z1551" s="25" t="s">
        <v>165</v>
      </c>
      <c r="AA1551" s="12">
        <v>11122.42</v>
      </c>
      <c r="AB1551" s="2">
        <v>13103114</v>
      </c>
      <c r="AC1551" s="25" t="s">
        <v>165</v>
      </c>
      <c r="AD1551" s="12">
        <v>11237.58</v>
      </c>
    </row>
    <row r="1552" spans="1:31" x14ac:dyDescent="0.3">
      <c r="A1552" t="s">
        <v>1536</v>
      </c>
      <c r="B1552" t="s">
        <v>2472</v>
      </c>
      <c r="C1552" t="s">
        <v>2472</v>
      </c>
      <c r="E1552" s="2">
        <v>4696</v>
      </c>
      <c r="F1552" s="25">
        <v>0.4802127006851416</v>
      </c>
      <c r="G1552" s="12"/>
      <c r="H1552" s="2">
        <v>4298</v>
      </c>
      <c r="I1552" s="25">
        <v>0.4649502379922108</v>
      </c>
      <c r="J1552" s="12"/>
      <c r="K1552" t="s">
        <v>2472</v>
      </c>
      <c r="L1552" t="s">
        <v>165</v>
      </c>
      <c r="M1552" t="s">
        <v>165</v>
      </c>
      <c r="N1552" t="s">
        <v>165</v>
      </c>
      <c r="O1552" s="2">
        <v>21363</v>
      </c>
      <c r="P1552" s="25">
        <v>0.51410213216537515</v>
      </c>
      <c r="Q1552" s="12">
        <v>433.93939393939399</v>
      </c>
      <c r="R1552" s="2">
        <v>23368</v>
      </c>
      <c r="S1552" s="25">
        <v>0.53591413631776896</v>
      </c>
      <c r="T1552" s="12">
        <v>514.54549999999995</v>
      </c>
      <c r="V1552" t="s">
        <v>165</v>
      </c>
      <c r="W1552" t="s">
        <v>165</v>
      </c>
      <c r="X1552" t="s">
        <v>165</v>
      </c>
      <c r="Y1552" s="2">
        <v>6909176</v>
      </c>
      <c r="Z1552" s="25">
        <v>0.54300000000000004</v>
      </c>
      <c r="AA1552" s="12">
        <v>22243.03</v>
      </c>
      <c r="AB1552" s="2">
        <v>7241318</v>
      </c>
      <c r="AC1552" s="25">
        <v>0.55300000000000005</v>
      </c>
      <c r="AD1552" s="12">
        <v>21643.03</v>
      </c>
    </row>
    <row r="1553" spans="1:30" x14ac:dyDescent="0.3">
      <c r="A1553" t="s">
        <v>2002</v>
      </c>
      <c r="B1553" t="s">
        <v>2472</v>
      </c>
      <c r="C1553" t="s">
        <v>2472</v>
      </c>
      <c r="E1553" s="2">
        <v>0</v>
      </c>
      <c r="F1553" s="25">
        <v>0</v>
      </c>
      <c r="G1553" s="12"/>
      <c r="H1553" s="2">
        <v>51</v>
      </c>
      <c r="I1553" s="25">
        <v>5.5170921678926871E-3</v>
      </c>
      <c r="J1553" s="12"/>
      <c r="K1553" t="s">
        <v>2472</v>
      </c>
      <c r="L1553" t="s">
        <v>165</v>
      </c>
      <c r="M1553" t="s">
        <v>165</v>
      </c>
      <c r="N1553" t="s">
        <v>165</v>
      </c>
      <c r="O1553" s="2">
        <v>53</v>
      </c>
      <c r="P1553" s="25">
        <v>1.2754488135919527E-3</v>
      </c>
      <c r="Q1553" s="12">
        <v>49.696969696969703</v>
      </c>
      <c r="R1553" s="2">
        <v>840</v>
      </c>
      <c r="S1553" s="25">
        <v>1.9264287680029354E-2</v>
      </c>
      <c r="T1553" s="12">
        <v>144.84848</v>
      </c>
      <c r="V1553" t="s">
        <v>165</v>
      </c>
      <c r="W1553" t="s">
        <v>165</v>
      </c>
      <c r="X1553" t="s">
        <v>165</v>
      </c>
      <c r="Y1553" s="2">
        <v>6195</v>
      </c>
      <c r="Z1553" s="25">
        <v>0</v>
      </c>
      <c r="AA1553" s="12">
        <v>289.7</v>
      </c>
      <c r="AB1553" s="2">
        <v>160558</v>
      </c>
      <c r="AC1553" s="25">
        <v>1.2E-2</v>
      </c>
      <c r="AD1553" s="12">
        <v>2243.0300000000002</v>
      </c>
    </row>
    <row r="1554" spans="1:30" x14ac:dyDescent="0.3">
      <c r="A1554" t="s">
        <v>2003</v>
      </c>
      <c r="B1554" t="s">
        <v>2472</v>
      </c>
      <c r="C1554" t="s">
        <v>2472</v>
      </c>
      <c r="E1554" s="2">
        <v>33</v>
      </c>
      <c r="F1554" s="25">
        <v>3.3745781777277839E-3</v>
      </c>
      <c r="G1554" s="12"/>
      <c r="H1554" s="2">
        <v>37</v>
      </c>
      <c r="I1554" s="25">
        <v>4.0025962786672436E-3</v>
      </c>
      <c r="J1554" s="12"/>
      <c r="K1554" t="s">
        <v>2472</v>
      </c>
      <c r="L1554" t="s">
        <v>165</v>
      </c>
      <c r="M1554" t="s">
        <v>165</v>
      </c>
      <c r="N1554" t="s">
        <v>165</v>
      </c>
      <c r="O1554" s="2">
        <v>421</v>
      </c>
      <c r="P1554" s="25">
        <v>1.0131395292871926E-2</v>
      </c>
      <c r="Q1554" s="12">
        <v>95.757575757575694</v>
      </c>
      <c r="R1554" s="2">
        <v>349</v>
      </c>
      <c r="S1554" s="25">
        <v>8.0038528575360063E-3</v>
      </c>
      <c r="T1554" s="12">
        <v>70.909090000000006</v>
      </c>
      <c r="V1554" t="s">
        <v>165</v>
      </c>
      <c r="W1554" t="s">
        <v>165</v>
      </c>
      <c r="X1554" t="s">
        <v>165</v>
      </c>
      <c r="Y1554" s="2">
        <v>64052</v>
      </c>
      <c r="Z1554" s="25">
        <v>5.0000000000000001E-3</v>
      </c>
      <c r="AA1554" s="12">
        <v>1038.79</v>
      </c>
      <c r="AB1554" s="2">
        <v>112342</v>
      </c>
      <c r="AC1554" s="25">
        <v>8.9999999999999993E-3</v>
      </c>
      <c r="AD1554" s="12">
        <v>1866.67</v>
      </c>
    </row>
    <row r="1555" spans="1:30" x14ac:dyDescent="0.3">
      <c r="A1555" t="s">
        <v>2004</v>
      </c>
      <c r="B1555" t="s">
        <v>2472</v>
      </c>
      <c r="C1555" t="s">
        <v>2472</v>
      </c>
      <c r="E1555" s="2">
        <v>599</v>
      </c>
      <c r="F1555" s="25">
        <v>6.1253706922998259E-2</v>
      </c>
      <c r="G1555" s="12"/>
      <c r="H1555" s="2">
        <v>753</v>
      </c>
      <c r="I1555" s="25">
        <v>8.1458243184768492E-2</v>
      </c>
      <c r="J1555" s="12"/>
      <c r="K1555" t="s">
        <v>2472</v>
      </c>
      <c r="L1555" t="s">
        <v>165</v>
      </c>
      <c r="M1555" t="s">
        <v>165</v>
      </c>
      <c r="N1555" t="s">
        <v>165</v>
      </c>
      <c r="O1555" s="2">
        <v>4147</v>
      </c>
      <c r="P1555" s="25">
        <v>9.9797853395581657E-2</v>
      </c>
      <c r="Q1555" s="12">
        <v>208.48484848484799</v>
      </c>
      <c r="R1555" s="2">
        <v>4951</v>
      </c>
      <c r="S1555" s="25">
        <v>0.1135446289331254</v>
      </c>
      <c r="T1555" s="12">
        <v>314.54544099999998</v>
      </c>
      <c r="V1555" t="s">
        <v>165</v>
      </c>
      <c r="W1555" t="s">
        <v>165</v>
      </c>
      <c r="X1555" t="s">
        <v>165</v>
      </c>
      <c r="Y1555" s="2">
        <v>912969</v>
      </c>
      <c r="Z1555" s="25">
        <v>7.1999999999999995E-2</v>
      </c>
      <c r="AA1555" s="12">
        <v>4772</v>
      </c>
      <c r="AB1555" s="2">
        <v>924495</v>
      </c>
      <c r="AC1555" s="25">
        <v>7.0999999999999994E-2</v>
      </c>
      <c r="AD1555" s="12">
        <v>4349.7</v>
      </c>
    </row>
    <row r="1556" spans="1:30" x14ac:dyDescent="0.3">
      <c r="A1556" t="s">
        <v>2005</v>
      </c>
      <c r="B1556" t="s">
        <v>2472</v>
      </c>
      <c r="C1556" t="s">
        <v>2472</v>
      </c>
      <c r="E1556" s="2">
        <v>560</v>
      </c>
      <c r="F1556" s="25">
        <v>5.72655690765927E-2</v>
      </c>
      <c r="G1556" s="12"/>
      <c r="H1556" s="2">
        <v>616</v>
      </c>
      <c r="I1556" s="25">
        <v>6.6637819125919512E-2</v>
      </c>
      <c r="J1556" s="12"/>
      <c r="K1556" t="s">
        <v>2472</v>
      </c>
      <c r="L1556" t="s">
        <v>165</v>
      </c>
      <c r="M1556" t="s">
        <v>165</v>
      </c>
      <c r="N1556" t="s">
        <v>165</v>
      </c>
      <c r="O1556" s="2">
        <v>4380</v>
      </c>
      <c r="P1556" s="25">
        <v>0.10540501516099533</v>
      </c>
      <c r="Q1556" s="12">
        <v>206.666666666666</v>
      </c>
      <c r="R1556" s="2">
        <v>4683</v>
      </c>
      <c r="S1556" s="25">
        <v>0.10739840381616365</v>
      </c>
      <c r="T1556" s="12">
        <v>250.909088</v>
      </c>
      <c r="V1556" t="s">
        <v>165</v>
      </c>
      <c r="W1556" t="s">
        <v>165</v>
      </c>
      <c r="X1556" t="s">
        <v>165</v>
      </c>
      <c r="Y1556" s="2">
        <v>794986</v>
      </c>
      <c r="Z1556" s="25">
        <v>6.3E-2</v>
      </c>
      <c r="AA1556" s="12">
        <v>3865.45</v>
      </c>
      <c r="AB1556" s="2">
        <v>811147</v>
      </c>
      <c r="AC1556" s="25">
        <v>6.2E-2</v>
      </c>
      <c r="AD1556" s="12">
        <v>4904.8500000000004</v>
      </c>
    </row>
    <row r="1557" spans="1:30" x14ac:dyDescent="0.3">
      <c r="A1557" t="s">
        <v>2006</v>
      </c>
      <c r="B1557" t="s">
        <v>2472</v>
      </c>
      <c r="C1557" t="s">
        <v>2472</v>
      </c>
      <c r="E1557" s="2">
        <v>429</v>
      </c>
      <c r="F1557" s="25">
        <v>4.386951631046121E-2</v>
      </c>
      <c r="G1557" s="12"/>
      <c r="H1557" s="2">
        <v>480</v>
      </c>
      <c r="I1557" s="25">
        <v>5.1925573344872349E-2</v>
      </c>
      <c r="J1557" s="12"/>
      <c r="K1557" t="s">
        <v>2472</v>
      </c>
      <c r="L1557" t="s">
        <v>165</v>
      </c>
      <c r="M1557" t="s">
        <v>165</v>
      </c>
      <c r="N1557" t="s">
        <v>165</v>
      </c>
      <c r="O1557" s="2">
        <v>2579</v>
      </c>
      <c r="P1557" s="25">
        <v>6.2063820570823505E-2</v>
      </c>
      <c r="Q1557" s="12">
        <v>209.69696969696901</v>
      </c>
      <c r="R1557" s="2">
        <v>2734</v>
      </c>
      <c r="S1557" s="25">
        <v>6.2700669663333639E-2</v>
      </c>
      <c r="T1557" s="12">
        <v>197.57576</v>
      </c>
      <c r="V1557" t="s">
        <v>165</v>
      </c>
      <c r="W1557" t="s">
        <v>165</v>
      </c>
      <c r="X1557" t="s">
        <v>165</v>
      </c>
      <c r="Y1557" s="2">
        <v>1047687</v>
      </c>
      <c r="Z1557" s="25">
        <v>8.2000000000000003E-2</v>
      </c>
      <c r="AA1557" s="12">
        <v>4629.09</v>
      </c>
      <c r="AB1557" s="2">
        <v>1068601</v>
      </c>
      <c r="AC1557" s="25">
        <v>8.2000000000000003E-2</v>
      </c>
      <c r="AD1557" s="12">
        <v>5019.3900000000003</v>
      </c>
    </row>
    <row r="1558" spans="1:30" x14ac:dyDescent="0.3">
      <c r="A1558" t="s">
        <v>2007</v>
      </c>
      <c r="B1558" t="s">
        <v>2472</v>
      </c>
      <c r="C1558" t="s">
        <v>2472</v>
      </c>
      <c r="E1558" s="2">
        <v>1019</v>
      </c>
      <c r="F1558" s="25">
        <v>0.10420288373044283</v>
      </c>
      <c r="G1558" s="12"/>
      <c r="H1558" s="2">
        <v>710</v>
      </c>
      <c r="I1558" s="25">
        <v>7.6806577239290352E-2</v>
      </c>
      <c r="J1558" s="12"/>
      <c r="K1558" t="s">
        <v>2472</v>
      </c>
      <c r="L1558" t="s">
        <v>165</v>
      </c>
      <c r="M1558" t="s">
        <v>165</v>
      </c>
      <c r="N1558" t="s">
        <v>165</v>
      </c>
      <c r="O1558" s="2">
        <v>3058</v>
      </c>
      <c r="P1558" s="25">
        <v>7.3590990037060211E-2</v>
      </c>
      <c r="Q1558" s="12">
        <v>220</v>
      </c>
      <c r="R1558" s="2">
        <v>2882</v>
      </c>
      <c r="S1558" s="25">
        <v>6.6094853683148339E-2</v>
      </c>
      <c r="T1558" s="12">
        <v>227.27271999999999</v>
      </c>
      <c r="V1558" t="s">
        <v>165</v>
      </c>
      <c r="W1558" t="s">
        <v>165</v>
      </c>
      <c r="X1558" t="s">
        <v>165</v>
      </c>
      <c r="Y1558" s="2">
        <v>1148984</v>
      </c>
      <c r="Z1558" s="25">
        <v>0.09</v>
      </c>
      <c r="AA1558" s="12">
        <v>4474.55</v>
      </c>
      <c r="AB1558" s="2">
        <v>1175870</v>
      </c>
      <c r="AC1558" s="25">
        <v>0.09</v>
      </c>
      <c r="AD1558" s="12">
        <v>5691.52</v>
      </c>
    </row>
    <row r="1559" spans="1:30" x14ac:dyDescent="0.3">
      <c r="A1559" t="s">
        <v>2008</v>
      </c>
      <c r="B1559" t="s">
        <v>2472</v>
      </c>
      <c r="C1559" t="s">
        <v>2472</v>
      </c>
      <c r="E1559" s="2">
        <v>736</v>
      </c>
      <c r="F1559" s="25">
        <v>7.5263319357807543E-2</v>
      </c>
      <c r="G1559" s="12"/>
      <c r="H1559" s="2">
        <v>493</v>
      </c>
      <c r="I1559" s="25">
        <v>5.3331890956295973E-2</v>
      </c>
      <c r="J1559" s="12"/>
      <c r="K1559" t="s">
        <v>2472</v>
      </c>
      <c r="L1559" t="s">
        <v>165</v>
      </c>
      <c r="M1559" t="s">
        <v>165</v>
      </c>
      <c r="N1559" t="s">
        <v>165</v>
      </c>
      <c r="O1559" s="2">
        <v>2467</v>
      </c>
      <c r="P1559" s="25">
        <v>5.9368532511912209E-2</v>
      </c>
      <c r="Q1559" s="12">
        <v>193.939393939393</v>
      </c>
      <c r="R1559" s="2">
        <v>2448</v>
      </c>
      <c r="S1559" s="25">
        <v>5.6141638381799835E-2</v>
      </c>
      <c r="T1559" s="12">
        <v>210.909088</v>
      </c>
      <c r="V1559" t="s">
        <v>165</v>
      </c>
      <c r="W1559" t="s">
        <v>165</v>
      </c>
      <c r="X1559" t="s">
        <v>165</v>
      </c>
      <c r="Y1559" s="2">
        <v>894998</v>
      </c>
      <c r="Z1559" s="25">
        <v>7.0000000000000007E-2</v>
      </c>
      <c r="AA1559" s="12">
        <v>3605.45</v>
      </c>
      <c r="AB1559" s="2">
        <v>906490</v>
      </c>
      <c r="AC1559" s="25">
        <v>6.9000000000000006E-2</v>
      </c>
      <c r="AD1559" s="12">
        <v>4441.21</v>
      </c>
    </row>
    <row r="1560" spans="1:30" x14ac:dyDescent="0.3">
      <c r="A1560" t="s">
        <v>2009</v>
      </c>
      <c r="B1560" t="s">
        <v>2472</v>
      </c>
      <c r="C1560" t="s">
        <v>2472</v>
      </c>
      <c r="E1560" s="2">
        <v>549</v>
      </c>
      <c r="F1560" s="25">
        <v>5.6140709684016771E-2</v>
      </c>
      <c r="G1560" s="12"/>
      <c r="H1560" s="2">
        <v>438</v>
      </c>
      <c r="I1560" s="25">
        <v>4.7382085677196019E-2</v>
      </c>
      <c r="J1560" s="12"/>
      <c r="K1560" t="s">
        <v>2472</v>
      </c>
      <c r="L1560" t="s">
        <v>165</v>
      </c>
      <c r="M1560" t="s">
        <v>165</v>
      </c>
      <c r="N1560" t="s">
        <v>165</v>
      </c>
      <c r="O1560" s="2">
        <v>1997</v>
      </c>
      <c r="P1560" s="25">
        <v>4.8057948693266593E-2</v>
      </c>
      <c r="Q1560" s="12">
        <v>185.45454545454501</v>
      </c>
      <c r="R1560" s="2">
        <v>1782</v>
      </c>
      <c r="S1560" s="25">
        <v>4.0867810292633706E-2</v>
      </c>
      <c r="T1560" s="12">
        <v>200</v>
      </c>
      <c r="V1560" t="s">
        <v>165</v>
      </c>
      <c r="W1560" t="s">
        <v>165</v>
      </c>
      <c r="X1560" t="s">
        <v>165</v>
      </c>
      <c r="Y1560" s="2">
        <v>1055645</v>
      </c>
      <c r="Z1560" s="25">
        <v>8.3000000000000004E-2</v>
      </c>
      <c r="AA1560" s="12">
        <v>4907.88</v>
      </c>
      <c r="AB1560" s="2">
        <v>1077380</v>
      </c>
      <c r="AC1560" s="25">
        <v>8.2000000000000003E-2</v>
      </c>
      <c r="AD1560" s="12">
        <v>4554.55</v>
      </c>
    </row>
    <row r="1561" spans="1:30" x14ac:dyDescent="0.3">
      <c r="A1561" t="s">
        <v>2010</v>
      </c>
      <c r="B1561" t="s">
        <v>2472</v>
      </c>
      <c r="C1561" t="s">
        <v>2472</v>
      </c>
      <c r="E1561" s="2">
        <v>239</v>
      </c>
      <c r="F1561" s="25">
        <v>2.4440126802331527E-2</v>
      </c>
      <c r="G1561" s="12"/>
      <c r="H1561" s="2">
        <v>318</v>
      </c>
      <c r="I1561" s="25">
        <v>3.440069234097793E-2</v>
      </c>
      <c r="J1561" s="12"/>
      <c r="K1561" t="s">
        <v>2472</v>
      </c>
      <c r="L1561" t="s">
        <v>165</v>
      </c>
      <c r="M1561" t="s">
        <v>165</v>
      </c>
      <c r="N1561" t="s">
        <v>165</v>
      </c>
      <c r="O1561" s="2">
        <v>963</v>
      </c>
      <c r="P1561" s="25">
        <v>2.3174664292246235E-2</v>
      </c>
      <c r="Q1561" s="12">
        <v>140.60606060606</v>
      </c>
      <c r="R1561" s="2">
        <v>1107</v>
      </c>
      <c r="S1561" s="25">
        <v>2.5387579121181544E-2</v>
      </c>
      <c r="T1561" s="12">
        <v>149.69697600000001</v>
      </c>
      <c r="V1561" t="s">
        <v>165</v>
      </c>
      <c r="W1561" t="s">
        <v>165</v>
      </c>
      <c r="X1561" t="s">
        <v>165</v>
      </c>
      <c r="Y1561" s="2">
        <v>427434</v>
      </c>
      <c r="Z1561" s="25">
        <v>3.4000000000000002E-2</v>
      </c>
      <c r="AA1561" s="12">
        <v>2843.64</v>
      </c>
      <c r="AB1561" s="2">
        <v>430809</v>
      </c>
      <c r="AC1561" s="25">
        <v>3.3000000000000002E-2</v>
      </c>
      <c r="AD1561" s="12">
        <v>3297.58</v>
      </c>
    </row>
    <row r="1562" spans="1:30" x14ac:dyDescent="0.3">
      <c r="A1562" t="s">
        <v>2011</v>
      </c>
      <c r="B1562" t="s">
        <v>2472</v>
      </c>
      <c r="C1562" t="s">
        <v>2472</v>
      </c>
      <c r="E1562" s="2">
        <v>532</v>
      </c>
      <c r="F1562" s="25">
        <v>5.4402290622763042E-2</v>
      </c>
      <c r="G1562" s="12"/>
      <c r="H1562" s="2">
        <v>402</v>
      </c>
      <c r="I1562" s="25">
        <v>4.3487667676330589E-2</v>
      </c>
      <c r="J1562" s="12"/>
      <c r="K1562" t="s">
        <v>2472</v>
      </c>
      <c r="L1562" t="s">
        <v>165</v>
      </c>
      <c r="M1562" t="s">
        <v>165</v>
      </c>
      <c r="N1562" t="s">
        <v>165</v>
      </c>
      <c r="O1562" s="2">
        <v>1298</v>
      </c>
      <c r="P1562" s="25">
        <v>3.1236463397025557E-2</v>
      </c>
      <c r="Q1562" s="12">
        <v>135.15151515151501</v>
      </c>
      <c r="R1562" s="2">
        <v>1592</v>
      </c>
      <c r="S1562" s="25">
        <v>3.651041188881754E-2</v>
      </c>
      <c r="T1562" s="12">
        <v>233.33332799999999</v>
      </c>
      <c r="V1562" t="s">
        <v>165</v>
      </c>
      <c r="W1562" t="s">
        <v>165</v>
      </c>
      <c r="X1562" t="s">
        <v>165</v>
      </c>
      <c r="Y1562" s="2">
        <v>556226</v>
      </c>
      <c r="Z1562" s="25">
        <v>4.3999999999999997E-2</v>
      </c>
      <c r="AA1562" s="12">
        <v>3364.85</v>
      </c>
      <c r="AB1562" s="2">
        <v>573626</v>
      </c>
      <c r="AC1562" s="25">
        <v>4.3999999999999997E-2</v>
      </c>
      <c r="AD1562" s="12">
        <v>3494.55</v>
      </c>
    </row>
    <row r="1563" spans="1:30" x14ac:dyDescent="0.3">
      <c r="A1563" t="s">
        <v>1539</v>
      </c>
      <c r="B1563" t="s">
        <v>2472</v>
      </c>
      <c r="C1563" t="s">
        <v>2472</v>
      </c>
      <c r="E1563" s="2">
        <v>5083</v>
      </c>
      <c r="F1563" s="25">
        <v>0.51978729931485834</v>
      </c>
      <c r="G1563" s="12"/>
      <c r="H1563" s="2">
        <v>4946</v>
      </c>
      <c r="I1563" s="25">
        <v>0.53504976200778886</v>
      </c>
      <c r="J1563" s="12"/>
      <c r="K1563" t="s">
        <v>2472</v>
      </c>
      <c r="L1563" t="s">
        <v>165</v>
      </c>
      <c r="M1563" t="s">
        <v>165</v>
      </c>
      <c r="N1563" t="s">
        <v>165</v>
      </c>
      <c r="O1563" s="2">
        <v>20191</v>
      </c>
      <c r="P1563" s="25">
        <v>0.48589786783462485</v>
      </c>
      <c r="Q1563" s="12">
        <v>476.969696969697</v>
      </c>
      <c r="R1563" s="2">
        <v>20236</v>
      </c>
      <c r="S1563" s="25">
        <v>0.46408586368223098</v>
      </c>
      <c r="T1563" s="12">
        <v>543.63635299999999</v>
      </c>
      <c r="V1563" t="s">
        <v>165</v>
      </c>
      <c r="W1563" t="s">
        <v>165</v>
      </c>
      <c r="X1563" t="s">
        <v>165</v>
      </c>
      <c r="Y1563" s="2">
        <v>5808625</v>
      </c>
      <c r="Z1563" s="25">
        <v>0.45700000000000002</v>
      </c>
      <c r="AA1563" s="12">
        <v>12618.79</v>
      </c>
      <c r="AB1563" s="2">
        <v>5861796</v>
      </c>
      <c r="AC1563" s="25">
        <v>0.44700000000000001</v>
      </c>
      <c r="AD1563" s="12">
        <v>12320</v>
      </c>
    </row>
    <row r="1564" spans="1:30" x14ac:dyDescent="0.3">
      <c r="A1564" t="s">
        <v>2002</v>
      </c>
      <c r="B1564" t="s">
        <v>2472</v>
      </c>
      <c r="C1564" t="s">
        <v>2472</v>
      </c>
      <c r="E1564" s="2">
        <v>26</v>
      </c>
      <c r="F1564" s="25" t="s">
        <v>2472</v>
      </c>
      <c r="G1564" s="12"/>
      <c r="H1564" s="2">
        <v>33</v>
      </c>
      <c r="I1564" s="25">
        <v>3.5698831674599741E-3</v>
      </c>
      <c r="J1564" s="12"/>
      <c r="K1564" t="s">
        <v>2472</v>
      </c>
      <c r="L1564" t="s">
        <v>165</v>
      </c>
      <c r="M1564" t="s">
        <v>165</v>
      </c>
      <c r="N1564" t="s">
        <v>165</v>
      </c>
      <c r="O1564" s="2">
        <v>26</v>
      </c>
      <c r="P1564" s="25">
        <v>6.2569187081869379E-4</v>
      </c>
      <c r="Q1564" s="12">
        <v>24.848484848484802</v>
      </c>
      <c r="R1564" s="2">
        <v>574</v>
      </c>
      <c r="S1564" s="25">
        <v>1.3163929914686725E-2</v>
      </c>
      <c r="T1564" s="12">
        <v>101.818184</v>
      </c>
      <c r="V1564" t="s">
        <v>165</v>
      </c>
      <c r="W1564" t="s">
        <v>165</v>
      </c>
      <c r="X1564" t="s">
        <v>165</v>
      </c>
      <c r="Y1564" s="2">
        <v>3776</v>
      </c>
      <c r="Z1564" s="25">
        <v>0</v>
      </c>
      <c r="AA1564" s="12">
        <v>277.58</v>
      </c>
      <c r="AB1564" s="2">
        <v>134109</v>
      </c>
      <c r="AC1564" s="25">
        <v>0.01</v>
      </c>
      <c r="AD1564" s="12">
        <v>1898.79</v>
      </c>
    </row>
    <row r="1565" spans="1:30" x14ac:dyDescent="0.3">
      <c r="A1565" t="s">
        <v>2003</v>
      </c>
      <c r="B1565" t="s">
        <v>2472</v>
      </c>
      <c r="C1565" t="s">
        <v>2472</v>
      </c>
      <c r="E1565" s="2">
        <v>84</v>
      </c>
      <c r="F1565" s="25">
        <v>8.5898353614889053E-3</v>
      </c>
      <c r="G1565" s="12"/>
      <c r="H1565" s="2">
        <v>388</v>
      </c>
      <c r="I1565" s="25">
        <v>4.1973171787105149E-2</v>
      </c>
      <c r="J1565" s="12"/>
      <c r="K1565" t="s">
        <v>2472</v>
      </c>
      <c r="L1565" t="s">
        <v>165</v>
      </c>
      <c r="M1565" t="s">
        <v>165</v>
      </c>
      <c r="N1565" t="s">
        <v>165</v>
      </c>
      <c r="O1565" s="2">
        <v>282</v>
      </c>
      <c r="P1565" s="25">
        <v>6.7863502911873702E-3</v>
      </c>
      <c r="Q1565" s="12">
        <v>81.212121212121204</v>
      </c>
      <c r="R1565" s="2">
        <v>708</v>
      </c>
      <c r="S1565" s="25">
        <v>1.6237042473167599E-2</v>
      </c>
      <c r="T1565" s="12">
        <v>163.636368</v>
      </c>
      <c r="V1565" t="s">
        <v>165</v>
      </c>
      <c r="W1565" t="s">
        <v>165</v>
      </c>
      <c r="X1565" t="s">
        <v>165</v>
      </c>
      <c r="Y1565" s="2">
        <v>62071</v>
      </c>
      <c r="Z1565" s="25">
        <v>5.0000000000000001E-3</v>
      </c>
      <c r="AA1565" s="12">
        <v>1123.6400000000001</v>
      </c>
      <c r="AB1565" s="2">
        <v>122304</v>
      </c>
      <c r="AC1565" s="25">
        <v>8.9999999999999993E-3</v>
      </c>
      <c r="AD1565" s="12">
        <v>1844.24</v>
      </c>
    </row>
    <row r="1566" spans="1:30" x14ac:dyDescent="0.3">
      <c r="A1566" t="s">
        <v>2004</v>
      </c>
      <c r="B1566" t="s">
        <v>2472</v>
      </c>
      <c r="C1566" t="s">
        <v>2472</v>
      </c>
      <c r="E1566" s="2">
        <v>1021</v>
      </c>
      <c r="F1566" s="25">
        <v>0.10440740362000205</v>
      </c>
      <c r="G1566" s="12"/>
      <c r="H1566" s="2">
        <v>861</v>
      </c>
      <c r="I1566" s="25">
        <v>9.314149718736478E-2</v>
      </c>
      <c r="J1566" s="12"/>
      <c r="K1566" t="s">
        <v>2472</v>
      </c>
      <c r="L1566" t="s">
        <v>165</v>
      </c>
      <c r="M1566" t="s">
        <v>165</v>
      </c>
      <c r="N1566" t="s">
        <v>165</v>
      </c>
      <c r="O1566" s="2">
        <v>3104</v>
      </c>
      <c r="P1566" s="25">
        <v>7.4697983346970212E-2</v>
      </c>
      <c r="Q1566" s="12">
        <v>221.81818181818099</v>
      </c>
      <c r="R1566" s="2">
        <v>2606</v>
      </c>
      <c r="S1566" s="25">
        <v>5.9765159159710118E-2</v>
      </c>
      <c r="T1566" s="12">
        <v>232.121216</v>
      </c>
      <c r="V1566" t="s">
        <v>165</v>
      </c>
      <c r="W1566" t="s">
        <v>165</v>
      </c>
      <c r="X1566" t="s">
        <v>165</v>
      </c>
      <c r="Y1566" s="2">
        <v>579517</v>
      </c>
      <c r="Z1566" s="25">
        <v>4.5999999999999999E-2</v>
      </c>
      <c r="AA1566" s="12">
        <v>2951.52</v>
      </c>
      <c r="AB1566" s="2">
        <v>508460</v>
      </c>
      <c r="AC1566" s="25">
        <v>3.9E-2</v>
      </c>
      <c r="AD1566" s="12">
        <v>3530.3</v>
      </c>
    </row>
    <row r="1567" spans="1:30" x14ac:dyDescent="0.3">
      <c r="A1567" t="s">
        <v>2005</v>
      </c>
      <c r="B1567" t="s">
        <v>2472</v>
      </c>
      <c r="C1567" t="s">
        <v>2472</v>
      </c>
      <c r="E1567" s="2">
        <v>994</v>
      </c>
      <c r="F1567" s="25">
        <v>0.10164638511095204</v>
      </c>
      <c r="G1567" s="12"/>
      <c r="H1567" s="2">
        <v>1073</v>
      </c>
      <c r="I1567" s="25">
        <v>0.11607529208135006</v>
      </c>
      <c r="J1567" s="12"/>
      <c r="K1567" t="s">
        <v>2472</v>
      </c>
      <c r="L1567" t="s">
        <v>165</v>
      </c>
      <c r="M1567" t="s">
        <v>165</v>
      </c>
      <c r="N1567" t="s">
        <v>165</v>
      </c>
      <c r="O1567" s="2">
        <v>2903</v>
      </c>
      <c r="P1567" s="25">
        <v>6.9860903884102613E-2</v>
      </c>
      <c r="Q1567" s="12">
        <v>219.39393939393901</v>
      </c>
      <c r="R1567" s="2">
        <v>3665</v>
      </c>
      <c r="S1567" s="25">
        <v>8.4051921842032848E-2</v>
      </c>
      <c r="T1567" s="12">
        <v>249.69697600000001</v>
      </c>
      <c r="V1567" t="s">
        <v>165</v>
      </c>
      <c r="W1567" t="s">
        <v>165</v>
      </c>
      <c r="X1567" t="s">
        <v>165</v>
      </c>
      <c r="Y1567" s="2">
        <v>583833</v>
      </c>
      <c r="Z1567" s="25">
        <v>4.5999999999999999E-2</v>
      </c>
      <c r="AA1567" s="12">
        <v>3413.33</v>
      </c>
      <c r="AB1567" s="2">
        <v>637220</v>
      </c>
      <c r="AC1567" s="25">
        <v>4.9000000000000002E-2</v>
      </c>
      <c r="AD1567" s="12">
        <v>5055.1499999999996</v>
      </c>
    </row>
    <row r="1568" spans="1:30" x14ac:dyDescent="0.3">
      <c r="A1568" t="s">
        <v>2006</v>
      </c>
      <c r="B1568" t="s">
        <v>2472</v>
      </c>
      <c r="C1568" t="s">
        <v>2472</v>
      </c>
      <c r="E1568" s="2">
        <v>505</v>
      </c>
      <c r="F1568" s="25">
        <v>5.1641272113713062E-2</v>
      </c>
      <c r="G1568" s="12"/>
      <c r="H1568" s="2">
        <v>467</v>
      </c>
      <c r="I1568" s="25">
        <v>5.0519255733448724E-2</v>
      </c>
      <c r="J1568" s="12"/>
      <c r="K1568" t="s">
        <v>2472</v>
      </c>
      <c r="L1568" t="s">
        <v>165</v>
      </c>
      <c r="M1568" t="s">
        <v>165</v>
      </c>
      <c r="N1568" t="s">
        <v>165</v>
      </c>
      <c r="O1568" s="2">
        <v>3572</v>
      </c>
      <c r="P1568" s="25">
        <v>8.5960437021706693E-2</v>
      </c>
      <c r="Q1568" s="12">
        <v>238.18181818181799</v>
      </c>
      <c r="R1568" s="2">
        <v>3553</v>
      </c>
      <c r="S1568" s="25">
        <v>8.1483350151362266E-2</v>
      </c>
      <c r="T1568" s="12">
        <v>349.09089999999998</v>
      </c>
      <c r="V1568" t="s">
        <v>165</v>
      </c>
      <c r="W1568" t="s">
        <v>165</v>
      </c>
      <c r="X1568" t="s">
        <v>165</v>
      </c>
      <c r="Y1568" s="2">
        <v>885709</v>
      </c>
      <c r="Z1568" s="25">
        <v>7.0000000000000007E-2</v>
      </c>
      <c r="AA1568" s="12">
        <v>4766.67</v>
      </c>
      <c r="AB1568" s="2">
        <v>898705</v>
      </c>
      <c r="AC1568" s="25">
        <v>6.9000000000000006E-2</v>
      </c>
      <c r="AD1568" s="12">
        <v>4532.12</v>
      </c>
    </row>
    <row r="1569" spans="1:31" x14ac:dyDescent="0.3">
      <c r="A1569" t="s">
        <v>2007</v>
      </c>
      <c r="B1569" t="s">
        <v>2472</v>
      </c>
      <c r="C1569" t="s">
        <v>2472</v>
      </c>
      <c r="E1569" s="2">
        <v>845</v>
      </c>
      <c r="F1569" s="25">
        <v>8.6409653338787196E-2</v>
      </c>
      <c r="G1569" s="12"/>
      <c r="H1569" s="2">
        <v>793</v>
      </c>
      <c r="I1569" s="25">
        <v>8.5785374296841188E-2</v>
      </c>
      <c r="J1569" s="12"/>
      <c r="K1569" t="s">
        <v>2472</v>
      </c>
      <c r="L1569" t="s">
        <v>165</v>
      </c>
      <c r="M1569" t="s">
        <v>165</v>
      </c>
      <c r="N1569" t="s">
        <v>165</v>
      </c>
      <c r="O1569" s="2">
        <v>3833</v>
      </c>
      <c r="P1569" s="25">
        <v>9.2241420801848203E-2</v>
      </c>
      <c r="Q1569" s="12">
        <v>310.30303030303003</v>
      </c>
      <c r="R1569" s="2">
        <v>3739</v>
      </c>
      <c r="S1569" s="25">
        <v>8.5749013851940184E-2</v>
      </c>
      <c r="T1569" s="12">
        <v>281.81817599999999</v>
      </c>
      <c r="V1569" t="s">
        <v>165</v>
      </c>
      <c r="W1569" t="s">
        <v>165</v>
      </c>
      <c r="X1569" t="s">
        <v>165</v>
      </c>
      <c r="Y1569" s="2">
        <v>1144283</v>
      </c>
      <c r="Z1569" s="25">
        <v>0.09</v>
      </c>
      <c r="AA1569" s="12">
        <v>5269.09</v>
      </c>
      <c r="AB1569" s="2">
        <v>1114211</v>
      </c>
      <c r="AC1569" s="25">
        <v>8.5000000000000006E-2</v>
      </c>
      <c r="AD1569" s="12">
        <v>5350.91</v>
      </c>
    </row>
    <row r="1570" spans="1:31" x14ac:dyDescent="0.3">
      <c r="A1570" t="s">
        <v>2008</v>
      </c>
      <c r="B1570" t="s">
        <v>2472</v>
      </c>
      <c r="C1570" t="s">
        <v>2472</v>
      </c>
      <c r="E1570" s="2">
        <v>606</v>
      </c>
      <c r="F1570" s="25">
        <v>6.1969526536455669E-2</v>
      </c>
      <c r="G1570" s="12"/>
      <c r="H1570" s="2">
        <v>493</v>
      </c>
      <c r="I1570" s="25">
        <v>5.3331890956295973E-2</v>
      </c>
      <c r="J1570" s="12"/>
      <c r="K1570" t="s">
        <v>2472</v>
      </c>
      <c r="L1570" t="s">
        <v>165</v>
      </c>
      <c r="M1570" t="s">
        <v>165</v>
      </c>
      <c r="N1570" t="s">
        <v>165</v>
      </c>
      <c r="O1570" s="2">
        <v>2220</v>
      </c>
      <c r="P1570" s="25">
        <v>5.3424459739134622E-2</v>
      </c>
      <c r="Q1570" s="12">
        <v>210.30303030303</v>
      </c>
      <c r="R1570" s="2">
        <v>1976</v>
      </c>
      <c r="S1570" s="25">
        <v>4.53169433996881E-2</v>
      </c>
      <c r="T1570" s="12">
        <v>274.54544099999998</v>
      </c>
      <c r="V1570" t="s">
        <v>165</v>
      </c>
      <c r="W1570" t="s">
        <v>165</v>
      </c>
      <c r="X1570" t="s">
        <v>165</v>
      </c>
      <c r="Y1570" s="2">
        <v>830066</v>
      </c>
      <c r="Z1570" s="25">
        <v>6.5000000000000002E-2</v>
      </c>
      <c r="AA1570" s="12">
        <v>4361.21</v>
      </c>
      <c r="AB1570" s="2">
        <v>834432</v>
      </c>
      <c r="AC1570" s="25">
        <v>6.4000000000000001E-2</v>
      </c>
      <c r="AD1570" s="12">
        <v>4224.24</v>
      </c>
    </row>
    <row r="1571" spans="1:31" x14ac:dyDescent="0.3">
      <c r="A1571" t="s">
        <v>2009</v>
      </c>
      <c r="B1571" t="s">
        <v>2472</v>
      </c>
      <c r="C1571" t="s">
        <v>2472</v>
      </c>
      <c r="E1571" s="2">
        <v>493</v>
      </c>
      <c r="F1571" s="25">
        <v>5.0414152776357503E-2</v>
      </c>
      <c r="G1571" s="12"/>
      <c r="H1571" s="2">
        <v>299</v>
      </c>
      <c r="I1571" s="25">
        <v>3.2345305062743399E-2</v>
      </c>
      <c r="J1571" s="12"/>
      <c r="K1571" t="s">
        <v>2472</v>
      </c>
      <c r="L1571" t="s">
        <v>165</v>
      </c>
      <c r="M1571" t="s">
        <v>165</v>
      </c>
      <c r="N1571" t="s">
        <v>165</v>
      </c>
      <c r="O1571" s="2">
        <v>2127</v>
      </c>
      <c r="P1571" s="25">
        <v>5.1186408047360063E-2</v>
      </c>
      <c r="Q1571" s="12">
        <v>194.54545454545399</v>
      </c>
      <c r="R1571" s="2">
        <v>1374</v>
      </c>
      <c r="S1571" s="25">
        <v>3.1510870562333732E-2</v>
      </c>
      <c r="T1571" s="12">
        <v>198.78787199999999</v>
      </c>
      <c r="V1571" t="s">
        <v>165</v>
      </c>
      <c r="W1571" t="s">
        <v>165</v>
      </c>
      <c r="X1571" t="s">
        <v>165</v>
      </c>
      <c r="Y1571" s="2">
        <v>725271</v>
      </c>
      <c r="Z1571" s="25">
        <v>5.7000000000000002E-2</v>
      </c>
      <c r="AA1571" s="12">
        <v>4264.24</v>
      </c>
      <c r="AB1571" s="2">
        <v>689973</v>
      </c>
      <c r="AC1571" s="25">
        <v>5.2999999999999999E-2</v>
      </c>
      <c r="AD1571" s="12">
        <v>4106.0600000000004</v>
      </c>
    </row>
    <row r="1572" spans="1:31" x14ac:dyDescent="0.3">
      <c r="A1572" t="s">
        <v>2010</v>
      </c>
      <c r="B1572" t="s">
        <v>2472</v>
      </c>
      <c r="C1572" t="s">
        <v>2472</v>
      </c>
      <c r="E1572" s="2">
        <v>181</v>
      </c>
      <c r="F1572" s="25">
        <v>1.8509050005112996E-2</v>
      </c>
      <c r="G1572" s="12"/>
      <c r="H1572" s="2">
        <v>227</v>
      </c>
      <c r="I1572" s="25">
        <v>2.455646906101255E-2</v>
      </c>
      <c r="J1572" s="12"/>
      <c r="K1572" t="s">
        <v>2472</v>
      </c>
      <c r="L1572" t="s">
        <v>165</v>
      </c>
      <c r="M1572" t="s">
        <v>165</v>
      </c>
      <c r="N1572" t="s">
        <v>165</v>
      </c>
      <c r="O1572" s="2">
        <v>728</v>
      </c>
      <c r="P1572" s="25">
        <v>1.7519372382923424E-2</v>
      </c>
      <c r="Q1572" s="12">
        <v>109.09090909090899</v>
      </c>
      <c r="R1572" s="2">
        <v>1015</v>
      </c>
      <c r="S1572" s="25">
        <v>2.3277680946702139E-2</v>
      </c>
      <c r="T1572" s="12">
        <v>141.81817599999999</v>
      </c>
      <c r="V1572" t="s">
        <v>165</v>
      </c>
      <c r="W1572" t="s">
        <v>165</v>
      </c>
      <c r="X1572" t="s">
        <v>165</v>
      </c>
      <c r="Y1572" s="2">
        <v>370809</v>
      </c>
      <c r="Z1572" s="25">
        <v>2.9000000000000001E-2</v>
      </c>
      <c r="AA1572" s="12">
        <v>2642.42</v>
      </c>
      <c r="AB1572" s="2">
        <v>332220</v>
      </c>
      <c r="AC1572" s="25">
        <v>2.5000000000000001E-2</v>
      </c>
      <c r="AD1572" s="12">
        <v>2572.12</v>
      </c>
    </row>
    <row r="1573" spans="1:31" x14ac:dyDescent="0.3">
      <c r="A1573" t="s">
        <v>2011</v>
      </c>
      <c r="B1573" t="s">
        <v>2472</v>
      </c>
      <c r="C1573" t="s">
        <v>2472</v>
      </c>
      <c r="E1573" s="2">
        <v>328</v>
      </c>
      <c r="F1573" s="25">
        <v>3.3541261887718568E-2</v>
      </c>
      <c r="G1573" s="12"/>
      <c r="H1573" s="2">
        <v>312</v>
      </c>
      <c r="I1573" s="25">
        <v>3.375162267416703E-2</v>
      </c>
      <c r="J1573" s="12"/>
      <c r="K1573" t="s">
        <v>2472</v>
      </c>
      <c r="L1573" t="s">
        <v>165</v>
      </c>
      <c r="M1573" t="s">
        <v>165</v>
      </c>
      <c r="N1573" t="s">
        <v>165</v>
      </c>
      <c r="O1573" s="2">
        <v>1396</v>
      </c>
      <c r="P1573" s="25">
        <v>3.3594840448572943E-2</v>
      </c>
      <c r="Q1573" s="12">
        <v>186.666666666666</v>
      </c>
      <c r="R1573" s="2">
        <v>1026</v>
      </c>
      <c r="S1573" s="25">
        <v>2.3529951380607282E-2</v>
      </c>
      <c r="T1573" s="12">
        <v>140.606064</v>
      </c>
      <c r="V1573" t="s">
        <v>165</v>
      </c>
      <c r="W1573" t="s">
        <v>165</v>
      </c>
      <c r="X1573" t="s">
        <v>165</v>
      </c>
      <c r="Y1573" s="2">
        <v>623290</v>
      </c>
      <c r="Z1573" s="25">
        <v>4.9000000000000002E-2</v>
      </c>
      <c r="AA1573" s="12">
        <v>3464.85</v>
      </c>
      <c r="AB1573" s="2">
        <v>590162</v>
      </c>
      <c r="AC1573" s="25">
        <v>4.4999999999999998E-2</v>
      </c>
      <c r="AD1573" s="12">
        <v>3893.33</v>
      </c>
    </row>
    <row r="1574" spans="1:31" x14ac:dyDescent="0.3">
      <c r="E1574" s="2"/>
      <c r="F1574" s="194"/>
      <c r="G1574" s="12"/>
      <c r="H1574" s="2"/>
      <c r="I1574" s="194"/>
      <c r="J1574" s="12"/>
      <c r="O1574" s="2"/>
      <c r="P1574" s="194"/>
      <c r="Q1574" s="12"/>
      <c r="R1574" s="2"/>
      <c r="S1574" s="194"/>
      <c r="T1574" s="12"/>
      <c r="Y1574" s="2"/>
      <c r="Z1574" s="194"/>
      <c r="AA1574" s="12"/>
      <c r="AB1574" s="2"/>
      <c r="AC1574" s="194"/>
      <c r="AD1574" s="12"/>
    </row>
    <row r="1575" spans="1:31" ht="14.4" customHeight="1" x14ac:dyDescent="0.3">
      <c r="A1575" s="189" t="s">
        <v>2012</v>
      </c>
      <c r="B1575" s="189"/>
      <c r="C1575" s="189"/>
      <c r="D1575" s="189"/>
      <c r="E1575" s="189"/>
      <c r="F1575" s="189"/>
      <c r="G1575" s="189"/>
      <c r="H1575" s="189"/>
      <c r="I1575" s="189"/>
      <c r="J1575" s="189"/>
      <c r="K1575" s="189"/>
      <c r="L1575" s="189"/>
      <c r="M1575" s="189"/>
      <c r="N1575" s="189"/>
      <c r="O1575" s="189"/>
      <c r="P1575" s="189"/>
      <c r="Q1575" s="189"/>
      <c r="R1575" s="189"/>
      <c r="S1575" s="189"/>
      <c r="T1575" s="189"/>
      <c r="U1575" s="189"/>
      <c r="V1575" s="189"/>
      <c r="W1575" s="189"/>
      <c r="X1575" s="189"/>
      <c r="Y1575" s="189"/>
      <c r="Z1575" s="189"/>
      <c r="AA1575" s="189"/>
      <c r="AB1575" s="189"/>
      <c r="AC1575" s="189"/>
      <c r="AD1575" s="189"/>
      <c r="AE1575" s="189"/>
    </row>
    <row r="1576" spans="1:31" x14ac:dyDescent="0.3">
      <c r="A1576" s="178"/>
      <c r="B1576" s="179"/>
      <c r="C1576" s="179"/>
      <c r="D1576" s="179"/>
      <c r="E1576" s="179"/>
      <c r="F1576" s="179"/>
      <c r="G1576" s="179"/>
      <c r="H1576" s="190"/>
      <c r="I1576" s="191"/>
      <c r="J1576" s="191"/>
      <c r="K1576" s="179"/>
      <c r="L1576" s="179" t="s">
        <v>165</v>
      </c>
      <c r="M1576" s="179" t="s">
        <v>165</v>
      </c>
      <c r="N1576" s="179" t="s">
        <v>165</v>
      </c>
      <c r="O1576" s="179" t="s">
        <v>165</v>
      </c>
      <c r="P1576" s="179" t="s">
        <v>165</v>
      </c>
      <c r="Q1576" s="179" t="s">
        <v>165</v>
      </c>
      <c r="R1576" s="190" t="s">
        <v>1649</v>
      </c>
      <c r="S1576" s="191"/>
      <c r="T1576" s="191" t="s">
        <v>1650</v>
      </c>
      <c r="U1576" s="179" t="s">
        <v>165</v>
      </c>
      <c r="V1576" s="179" t="s">
        <v>165</v>
      </c>
      <c r="W1576" s="179" t="s">
        <v>165</v>
      </c>
      <c r="X1576" s="179" t="s">
        <v>165</v>
      </c>
      <c r="Y1576" s="179" t="s">
        <v>165</v>
      </c>
      <c r="Z1576" s="179" t="s">
        <v>165</v>
      </c>
      <c r="AA1576" s="179" t="s">
        <v>165</v>
      </c>
      <c r="AB1576" s="190" t="s">
        <v>1649</v>
      </c>
      <c r="AC1576" s="191"/>
      <c r="AD1576" s="191" t="s">
        <v>1650</v>
      </c>
      <c r="AE1576" s="180" t="s">
        <v>165</v>
      </c>
    </row>
    <row r="1577" spans="1:31" x14ac:dyDescent="0.3">
      <c r="A1577" s="181" t="s">
        <v>173</v>
      </c>
      <c r="B1577" s="175" t="s">
        <v>2472</v>
      </c>
      <c r="C1577" s="175" t="s">
        <v>2472</v>
      </c>
      <c r="D1577" s="175"/>
      <c r="E1577" s="175">
        <v>0</v>
      </c>
      <c r="F1577" s="175" t="s">
        <v>2472</v>
      </c>
      <c r="G1577" s="175"/>
      <c r="H1577" s="176">
        <v>9244</v>
      </c>
      <c r="I1577" s="175" t="s">
        <v>2472</v>
      </c>
      <c r="J1577" s="175"/>
      <c r="K1577" s="175" t="s">
        <v>2472</v>
      </c>
      <c r="L1577" s="175" t="s">
        <v>165</v>
      </c>
      <c r="M1577" s="175" t="s">
        <v>165</v>
      </c>
      <c r="N1577" s="175" t="s">
        <v>165</v>
      </c>
      <c r="O1577" s="175" t="s">
        <v>165</v>
      </c>
      <c r="P1577" s="175" t="s">
        <v>165</v>
      </c>
      <c r="Q1577" s="175" t="s">
        <v>165</v>
      </c>
      <c r="R1577" s="176">
        <v>43604</v>
      </c>
      <c r="S1577" s="175" t="s">
        <v>165</v>
      </c>
      <c r="T1577" s="175">
        <v>256.36364700000001</v>
      </c>
      <c r="U1577" s="175"/>
      <c r="V1577" s="175" t="s">
        <v>165</v>
      </c>
      <c r="W1577" s="175" t="s">
        <v>165</v>
      </c>
      <c r="X1577" s="175" t="s">
        <v>165</v>
      </c>
      <c r="Y1577" s="175" t="s">
        <v>165</v>
      </c>
      <c r="Z1577" s="175" t="s">
        <v>165</v>
      </c>
      <c r="AA1577" s="175" t="s">
        <v>165</v>
      </c>
      <c r="AB1577" s="176">
        <v>13103114</v>
      </c>
      <c r="AC1577" s="175" t="s">
        <v>165</v>
      </c>
      <c r="AD1577" s="177">
        <v>11237.58</v>
      </c>
      <c r="AE1577" s="182"/>
    </row>
    <row r="1578" spans="1:31" x14ac:dyDescent="0.3">
      <c r="A1578" s="181" t="s">
        <v>2013</v>
      </c>
      <c r="B1578" s="175" t="s">
        <v>2472</v>
      </c>
      <c r="C1578" s="175" t="s">
        <v>2472</v>
      </c>
      <c r="D1578" s="175"/>
      <c r="E1578" s="175">
        <v>0</v>
      </c>
      <c r="F1578" s="175" t="s">
        <v>2472</v>
      </c>
      <c r="G1578" s="175"/>
      <c r="H1578" s="176">
        <v>5801</v>
      </c>
      <c r="I1578" s="275">
        <v>0.62754218952834273</v>
      </c>
      <c r="J1578" s="175"/>
      <c r="K1578" s="175" t="s">
        <v>2472</v>
      </c>
      <c r="L1578" s="175" t="s">
        <v>165</v>
      </c>
      <c r="M1578" s="175" t="s">
        <v>165</v>
      </c>
      <c r="N1578" s="175" t="s">
        <v>165</v>
      </c>
      <c r="O1578" s="175" t="s">
        <v>165</v>
      </c>
      <c r="P1578" s="175" t="s">
        <v>165</v>
      </c>
      <c r="Q1578" s="175" t="s">
        <v>165</v>
      </c>
      <c r="R1578" s="176">
        <v>23236</v>
      </c>
      <c r="S1578" s="275">
        <v>0.53288689111090726</v>
      </c>
      <c r="T1578" s="177">
        <v>447.27273600000001</v>
      </c>
      <c r="U1578" s="175"/>
      <c r="V1578" s="175" t="s">
        <v>165</v>
      </c>
      <c r="W1578" s="175" t="s">
        <v>165</v>
      </c>
      <c r="X1578" s="175" t="s">
        <v>165</v>
      </c>
      <c r="Y1578" s="175" t="s">
        <v>165</v>
      </c>
      <c r="Z1578" s="175" t="s">
        <v>165</v>
      </c>
      <c r="AA1578" s="175" t="s">
        <v>165</v>
      </c>
      <c r="AB1578" s="176">
        <v>6510580</v>
      </c>
      <c r="AC1578" s="275">
        <v>0.497</v>
      </c>
      <c r="AD1578" s="177">
        <v>17161.21</v>
      </c>
      <c r="AE1578" s="182"/>
    </row>
    <row r="1579" spans="1:31" x14ac:dyDescent="0.3">
      <c r="A1579" s="181" t="s">
        <v>2014</v>
      </c>
      <c r="B1579" s="175" t="s">
        <v>2472</v>
      </c>
      <c r="C1579" s="175" t="s">
        <v>2472</v>
      </c>
      <c r="D1579" s="175"/>
      <c r="E1579" s="175">
        <v>0</v>
      </c>
      <c r="F1579" s="175" t="s">
        <v>2472</v>
      </c>
      <c r="G1579" s="175"/>
      <c r="H1579" s="176">
        <v>3162</v>
      </c>
      <c r="I1579" s="275">
        <v>0.34205971440934663</v>
      </c>
      <c r="J1579" s="175"/>
      <c r="K1579" s="175" t="s">
        <v>2472</v>
      </c>
      <c r="L1579" s="175" t="s">
        <v>165</v>
      </c>
      <c r="M1579" s="175" t="s">
        <v>165</v>
      </c>
      <c r="N1579" s="175" t="s">
        <v>165</v>
      </c>
      <c r="O1579" s="175" t="s">
        <v>165</v>
      </c>
      <c r="P1579" s="175" t="s">
        <v>165</v>
      </c>
      <c r="Q1579" s="175" t="s">
        <v>165</v>
      </c>
      <c r="R1579" s="176">
        <v>12006</v>
      </c>
      <c r="S1579" s="275">
        <v>0.2753417117695624</v>
      </c>
      <c r="T1579" s="177">
        <v>409.09089999999998</v>
      </c>
      <c r="U1579" s="175"/>
      <c r="V1579" s="175" t="s">
        <v>165</v>
      </c>
      <c r="W1579" s="175" t="s">
        <v>165</v>
      </c>
      <c r="X1579" s="175" t="s">
        <v>165</v>
      </c>
      <c r="Y1579" s="175" t="s">
        <v>165</v>
      </c>
      <c r="Z1579" s="175" t="s">
        <v>165</v>
      </c>
      <c r="AA1579" s="175" t="s">
        <v>165</v>
      </c>
      <c r="AB1579" s="176">
        <v>2784123</v>
      </c>
      <c r="AC1579" s="275">
        <v>0.21199999999999999</v>
      </c>
      <c r="AD1579" s="177">
        <v>12146.67</v>
      </c>
      <c r="AE1579" s="182"/>
    </row>
    <row r="1580" spans="1:31" x14ac:dyDescent="0.3">
      <c r="A1580" s="181" t="s">
        <v>2015</v>
      </c>
      <c r="B1580" s="175" t="s">
        <v>2472</v>
      </c>
      <c r="C1580" s="175" t="s">
        <v>2472</v>
      </c>
      <c r="D1580" s="175"/>
      <c r="E1580" s="175">
        <v>0</v>
      </c>
      <c r="F1580" s="175" t="s">
        <v>2472</v>
      </c>
      <c r="G1580" s="175"/>
      <c r="H1580" s="176">
        <v>2639</v>
      </c>
      <c r="I1580" s="275">
        <v>0.28548247511899633</v>
      </c>
      <c r="J1580" s="175"/>
      <c r="K1580" s="175" t="s">
        <v>2472</v>
      </c>
      <c r="L1580" s="175" t="s">
        <v>165</v>
      </c>
      <c r="M1580" s="175" t="s">
        <v>165</v>
      </c>
      <c r="N1580" s="175" t="s">
        <v>165</v>
      </c>
      <c r="O1580" s="175" t="s">
        <v>165</v>
      </c>
      <c r="P1580" s="175" t="s">
        <v>165</v>
      </c>
      <c r="Q1580" s="175" t="s">
        <v>165</v>
      </c>
      <c r="R1580" s="176">
        <v>11230</v>
      </c>
      <c r="S1580" s="275">
        <v>0.25754517934134485</v>
      </c>
      <c r="T1580" s="175">
        <v>360.60604899999998</v>
      </c>
      <c r="U1580" s="175"/>
      <c r="V1580" s="175" t="s">
        <v>165</v>
      </c>
      <c r="W1580" s="175" t="s">
        <v>165</v>
      </c>
      <c r="X1580" s="175" t="s">
        <v>165</v>
      </c>
      <c r="Y1580" s="175" t="s">
        <v>165</v>
      </c>
      <c r="Z1580" s="175" t="s">
        <v>165</v>
      </c>
      <c r="AA1580" s="175" t="s">
        <v>165</v>
      </c>
      <c r="AB1580" s="176">
        <v>3726457</v>
      </c>
      <c r="AC1580" s="275">
        <v>0.28399999999999997</v>
      </c>
      <c r="AD1580" s="177">
        <v>8318.18</v>
      </c>
      <c r="AE1580" s="182"/>
    </row>
    <row r="1581" spans="1:31" x14ac:dyDescent="0.3">
      <c r="A1581" s="181" t="s">
        <v>2016</v>
      </c>
      <c r="B1581" s="175" t="s">
        <v>2472</v>
      </c>
      <c r="C1581" s="175" t="s">
        <v>2472</v>
      </c>
      <c r="D1581" s="175"/>
      <c r="E1581" s="175">
        <v>0</v>
      </c>
      <c r="F1581" s="175" t="s">
        <v>2472</v>
      </c>
      <c r="G1581" s="175"/>
      <c r="H1581" s="176">
        <v>500</v>
      </c>
      <c r="I1581" s="275">
        <v>5.4089138900908697E-2</v>
      </c>
      <c r="J1581" s="175"/>
      <c r="K1581" s="175" t="s">
        <v>2472</v>
      </c>
      <c r="L1581" s="175" t="s">
        <v>165</v>
      </c>
      <c r="M1581" s="175" t="s">
        <v>165</v>
      </c>
      <c r="N1581" s="175" t="s">
        <v>165</v>
      </c>
      <c r="O1581" s="175" t="s">
        <v>165</v>
      </c>
      <c r="P1581" s="175" t="s">
        <v>165</v>
      </c>
      <c r="Q1581" s="175" t="s">
        <v>165</v>
      </c>
      <c r="R1581" s="176">
        <v>3442</v>
      </c>
      <c r="S1581" s="275">
        <v>7.8937712136501234E-2</v>
      </c>
      <c r="T1581" s="175">
        <v>315.15152</v>
      </c>
      <c r="U1581" s="175"/>
      <c r="V1581" s="175" t="s">
        <v>165</v>
      </c>
      <c r="W1581" s="175" t="s">
        <v>165</v>
      </c>
      <c r="X1581" s="175" t="s">
        <v>165</v>
      </c>
      <c r="Y1581" s="175" t="s">
        <v>165</v>
      </c>
      <c r="Z1581" s="175" t="s">
        <v>165</v>
      </c>
      <c r="AA1581" s="175" t="s">
        <v>165</v>
      </c>
      <c r="AB1581" s="176">
        <v>896192</v>
      </c>
      <c r="AC1581" s="275">
        <v>6.8000000000000005E-2</v>
      </c>
      <c r="AD1581" s="177">
        <v>4660</v>
      </c>
      <c r="AE1581" s="182"/>
    </row>
    <row r="1582" spans="1:31" x14ac:dyDescent="0.3">
      <c r="A1582" s="181" t="s">
        <v>2014</v>
      </c>
      <c r="B1582" s="175" t="s">
        <v>2472</v>
      </c>
      <c r="C1582" s="175" t="s">
        <v>2472</v>
      </c>
      <c r="D1582" s="175"/>
      <c r="E1582" s="175">
        <v>0</v>
      </c>
      <c r="F1582" s="175" t="s">
        <v>2472</v>
      </c>
      <c r="G1582" s="175"/>
      <c r="H1582" s="176">
        <v>286</v>
      </c>
      <c r="I1582" s="275">
        <v>3.0938987451319774E-2</v>
      </c>
      <c r="J1582" s="175"/>
      <c r="K1582" s="175" t="s">
        <v>2472</v>
      </c>
      <c r="L1582" s="175" t="s">
        <v>165</v>
      </c>
      <c r="M1582" s="175" t="s">
        <v>165</v>
      </c>
      <c r="N1582" s="175" t="s">
        <v>165</v>
      </c>
      <c r="O1582" s="175" t="s">
        <v>165</v>
      </c>
      <c r="P1582" s="175" t="s">
        <v>165</v>
      </c>
      <c r="Q1582" s="175" t="s">
        <v>165</v>
      </c>
      <c r="R1582" s="176">
        <v>2016</v>
      </c>
      <c r="S1582" s="275">
        <v>4.6234290432070453E-2</v>
      </c>
      <c r="T1582" s="175">
        <v>267.878784</v>
      </c>
      <c r="U1582" s="175"/>
      <c r="V1582" s="175" t="s">
        <v>165</v>
      </c>
      <c r="W1582" s="175" t="s">
        <v>165</v>
      </c>
      <c r="X1582" s="175" t="s">
        <v>165</v>
      </c>
      <c r="Y1582" s="175" t="s">
        <v>165</v>
      </c>
      <c r="Z1582" s="175" t="s">
        <v>165</v>
      </c>
      <c r="AA1582" s="175" t="s">
        <v>165</v>
      </c>
      <c r="AB1582" s="176">
        <v>327712</v>
      </c>
      <c r="AC1582" s="275">
        <v>2.5000000000000001E-2</v>
      </c>
      <c r="AD1582" s="177">
        <v>2955.76</v>
      </c>
      <c r="AE1582" s="182"/>
    </row>
    <row r="1583" spans="1:31" x14ac:dyDescent="0.3">
      <c r="A1583" s="181" t="s">
        <v>2015</v>
      </c>
      <c r="B1583" s="175" t="s">
        <v>2472</v>
      </c>
      <c r="C1583" s="175" t="s">
        <v>2472</v>
      </c>
      <c r="D1583" s="175"/>
      <c r="E1583" s="175">
        <v>0</v>
      </c>
      <c r="F1583" s="175" t="s">
        <v>2472</v>
      </c>
      <c r="G1583" s="175"/>
      <c r="H1583" s="176">
        <v>214</v>
      </c>
      <c r="I1583" s="275">
        <v>2.3150151449588922E-2</v>
      </c>
      <c r="J1583" s="175"/>
      <c r="K1583" s="175" t="s">
        <v>2472</v>
      </c>
      <c r="L1583" s="175" t="s">
        <v>165</v>
      </c>
      <c r="M1583" s="175" t="s">
        <v>165</v>
      </c>
      <c r="N1583" s="175" t="s">
        <v>165</v>
      </c>
      <c r="O1583" s="175" t="s">
        <v>165</v>
      </c>
      <c r="P1583" s="175" t="s">
        <v>165</v>
      </c>
      <c r="Q1583" s="175" t="s">
        <v>165</v>
      </c>
      <c r="R1583" s="176">
        <v>1426</v>
      </c>
      <c r="S1583" s="275">
        <v>3.2703421704430788E-2</v>
      </c>
      <c r="T1583" s="175">
        <v>200.606064</v>
      </c>
      <c r="U1583" s="175"/>
      <c r="V1583" s="175" t="s">
        <v>165</v>
      </c>
      <c r="W1583" s="175" t="s">
        <v>165</v>
      </c>
      <c r="X1583" s="175" t="s">
        <v>165</v>
      </c>
      <c r="Y1583" s="175" t="s">
        <v>165</v>
      </c>
      <c r="Z1583" s="175" t="s">
        <v>165</v>
      </c>
      <c r="AA1583" s="175" t="s">
        <v>165</v>
      </c>
      <c r="AB1583" s="176">
        <v>568480</v>
      </c>
      <c r="AC1583" s="275">
        <v>4.2999999999999997E-2</v>
      </c>
      <c r="AD1583" s="177">
        <v>3708.48</v>
      </c>
      <c r="AE1583" s="182"/>
    </row>
    <row r="1584" spans="1:31" x14ac:dyDescent="0.3">
      <c r="A1584" s="181" t="s">
        <v>2017</v>
      </c>
      <c r="B1584" s="175" t="s">
        <v>2472</v>
      </c>
      <c r="C1584" s="175" t="s">
        <v>2472</v>
      </c>
      <c r="D1584" s="175"/>
      <c r="E1584" s="175">
        <v>0</v>
      </c>
      <c r="F1584" s="175" t="s">
        <v>2472</v>
      </c>
      <c r="G1584" s="175"/>
      <c r="H1584" s="176">
        <v>1685</v>
      </c>
      <c r="I1584" s="275">
        <v>0.18228039809606231</v>
      </c>
      <c r="J1584" s="175"/>
      <c r="K1584" s="175" t="s">
        <v>2472</v>
      </c>
      <c r="L1584" s="175" t="s">
        <v>165</v>
      </c>
      <c r="M1584" s="175" t="s">
        <v>165</v>
      </c>
      <c r="N1584" s="175" t="s">
        <v>165</v>
      </c>
      <c r="O1584" s="175" t="s">
        <v>165</v>
      </c>
      <c r="P1584" s="175" t="s">
        <v>165</v>
      </c>
      <c r="Q1584" s="175" t="s">
        <v>165</v>
      </c>
      <c r="R1584" s="176">
        <v>9847</v>
      </c>
      <c r="S1584" s="275">
        <v>0.22582790569672506</v>
      </c>
      <c r="T1584" s="177">
        <v>379.39395100000002</v>
      </c>
      <c r="U1584" s="175"/>
      <c r="V1584" s="175" t="s">
        <v>165</v>
      </c>
      <c r="W1584" s="175" t="s">
        <v>165</v>
      </c>
      <c r="X1584" s="175" t="s">
        <v>165</v>
      </c>
      <c r="Y1584" s="175" t="s">
        <v>165</v>
      </c>
      <c r="Z1584" s="175" t="s">
        <v>165</v>
      </c>
      <c r="AA1584" s="175" t="s">
        <v>165</v>
      </c>
      <c r="AB1584" s="176">
        <v>3430426</v>
      </c>
      <c r="AC1584" s="275">
        <v>0.26200000000000001</v>
      </c>
      <c r="AD1584" s="177">
        <v>6859.39</v>
      </c>
      <c r="AE1584" s="182"/>
    </row>
    <row r="1585" spans="1:31" x14ac:dyDescent="0.3">
      <c r="A1585" s="181" t="s">
        <v>1298</v>
      </c>
      <c r="B1585" s="175" t="s">
        <v>2472</v>
      </c>
      <c r="C1585" s="175" t="s">
        <v>2472</v>
      </c>
      <c r="D1585" s="175"/>
      <c r="E1585" s="175">
        <v>0</v>
      </c>
      <c r="F1585" s="175" t="s">
        <v>2472</v>
      </c>
      <c r="G1585" s="175"/>
      <c r="H1585" s="176">
        <v>745</v>
      </c>
      <c r="I1585" s="275">
        <v>8.0592816962353958E-2</v>
      </c>
      <c r="J1585" s="175"/>
      <c r="K1585" s="175" t="s">
        <v>2472</v>
      </c>
      <c r="L1585" s="175" t="s">
        <v>165</v>
      </c>
      <c r="M1585" s="175" t="s">
        <v>165</v>
      </c>
      <c r="N1585" s="175" t="s">
        <v>165</v>
      </c>
      <c r="O1585" s="175" t="s">
        <v>165</v>
      </c>
      <c r="P1585" s="175" t="s">
        <v>165</v>
      </c>
      <c r="Q1585" s="175" t="s">
        <v>165</v>
      </c>
      <c r="R1585" s="176">
        <v>3825</v>
      </c>
      <c r="S1585" s="275">
        <v>8.7721309971562245E-2</v>
      </c>
      <c r="T1585" s="175">
        <v>238.18182400000001</v>
      </c>
      <c r="U1585" s="175"/>
      <c r="V1585" s="175" t="s">
        <v>165</v>
      </c>
      <c r="W1585" s="175" t="s">
        <v>165</v>
      </c>
      <c r="X1585" s="175" t="s">
        <v>165</v>
      </c>
      <c r="Y1585" s="175" t="s">
        <v>165</v>
      </c>
      <c r="Z1585" s="175" t="s">
        <v>165</v>
      </c>
      <c r="AA1585" s="175" t="s">
        <v>165</v>
      </c>
      <c r="AB1585" s="176">
        <v>1722600</v>
      </c>
      <c r="AC1585" s="275">
        <v>0.13100000000000001</v>
      </c>
      <c r="AD1585" s="177">
        <v>5187.2700000000004</v>
      </c>
      <c r="AE1585" s="182"/>
    </row>
    <row r="1586" spans="1:31" x14ac:dyDescent="0.3">
      <c r="A1586" s="181" t="s">
        <v>2014</v>
      </c>
      <c r="B1586" s="175" t="s">
        <v>2472</v>
      </c>
      <c r="C1586" s="175" t="s">
        <v>2472</v>
      </c>
      <c r="D1586" s="175"/>
      <c r="E1586" s="175">
        <v>0</v>
      </c>
      <c r="F1586" s="175" t="s">
        <v>2472</v>
      </c>
      <c r="G1586" s="175"/>
      <c r="H1586" s="176">
        <v>406</v>
      </c>
      <c r="I1586" s="275">
        <v>4.3920380787537863E-2</v>
      </c>
      <c r="J1586" s="175"/>
      <c r="K1586" s="175" t="s">
        <v>2472</v>
      </c>
      <c r="L1586" s="175" t="s">
        <v>165</v>
      </c>
      <c r="M1586" s="175" t="s">
        <v>165</v>
      </c>
      <c r="N1586" s="175" t="s">
        <v>165</v>
      </c>
      <c r="O1586" s="175" t="s">
        <v>165</v>
      </c>
      <c r="P1586" s="175" t="s">
        <v>165</v>
      </c>
      <c r="Q1586" s="175" t="s">
        <v>165</v>
      </c>
      <c r="R1586" s="176">
        <v>2963</v>
      </c>
      <c r="S1586" s="275">
        <v>6.7952481423722594E-2</v>
      </c>
      <c r="T1586" s="175">
        <v>275.15152</v>
      </c>
      <c r="U1586" s="175"/>
      <c r="V1586" s="175" t="s">
        <v>165</v>
      </c>
      <c r="W1586" s="175" t="s">
        <v>165</v>
      </c>
      <c r="X1586" s="175" t="s">
        <v>165</v>
      </c>
      <c r="Y1586" s="175" t="s">
        <v>165</v>
      </c>
      <c r="Z1586" s="175" t="s">
        <v>165</v>
      </c>
      <c r="AA1586" s="175" t="s">
        <v>165</v>
      </c>
      <c r="AB1586" s="176">
        <v>615734</v>
      </c>
      <c r="AC1586" s="275">
        <v>4.7E-2</v>
      </c>
      <c r="AD1586" s="177">
        <v>3340.61</v>
      </c>
      <c r="AE1586" s="182"/>
    </row>
    <row r="1587" spans="1:31" x14ac:dyDescent="0.3">
      <c r="A1587" s="181" t="s">
        <v>2018</v>
      </c>
      <c r="B1587" s="175" t="s">
        <v>2472</v>
      </c>
      <c r="C1587" s="175" t="s">
        <v>2472</v>
      </c>
      <c r="D1587" s="175"/>
      <c r="E1587" s="175">
        <v>0</v>
      </c>
      <c r="F1587" s="175" t="s">
        <v>2472</v>
      </c>
      <c r="G1587" s="175"/>
      <c r="H1587" s="176">
        <v>503</v>
      </c>
      <c r="I1587" s="275">
        <v>5.4413673734314105E-2</v>
      </c>
      <c r="J1587" s="175"/>
      <c r="K1587" s="175" t="s">
        <v>2472</v>
      </c>
      <c r="L1587" s="175" t="s">
        <v>165</v>
      </c>
      <c r="M1587" s="175" t="s">
        <v>165</v>
      </c>
      <c r="N1587" s="175" t="s">
        <v>165</v>
      </c>
      <c r="O1587" s="175" t="s">
        <v>165</v>
      </c>
      <c r="P1587" s="175" t="s">
        <v>165</v>
      </c>
      <c r="Q1587" s="175" t="s">
        <v>165</v>
      </c>
      <c r="R1587" s="176">
        <v>2812</v>
      </c>
      <c r="S1587" s="275">
        <v>6.4489496376479216E-2</v>
      </c>
      <c r="T1587" s="175">
        <v>241.21212800000001</v>
      </c>
      <c r="U1587" s="175"/>
      <c r="V1587" s="175" t="s">
        <v>165</v>
      </c>
      <c r="W1587" s="175" t="s">
        <v>165</v>
      </c>
      <c r="X1587" s="175" t="s">
        <v>165</v>
      </c>
      <c r="Y1587" s="175" t="s">
        <v>165</v>
      </c>
      <c r="Z1587" s="175" t="s">
        <v>165</v>
      </c>
      <c r="AA1587" s="175" t="s">
        <v>165</v>
      </c>
      <c r="AB1587" s="176">
        <v>858959</v>
      </c>
      <c r="AC1587" s="275">
        <v>6.6000000000000003E-2</v>
      </c>
      <c r="AD1587" s="177">
        <v>4071.52</v>
      </c>
      <c r="AE1587" s="182"/>
    </row>
    <row r="1588" spans="1:31" x14ac:dyDescent="0.3">
      <c r="A1588" s="181" t="s">
        <v>1300</v>
      </c>
      <c r="B1588" s="175" t="s">
        <v>2472</v>
      </c>
      <c r="C1588" s="175" t="s">
        <v>2472</v>
      </c>
      <c r="D1588" s="175"/>
      <c r="E1588" s="175">
        <v>0</v>
      </c>
      <c r="F1588" s="175" t="s">
        <v>2472</v>
      </c>
      <c r="G1588" s="175"/>
      <c r="H1588" s="176">
        <v>31</v>
      </c>
      <c r="I1588" s="275">
        <v>3.3535266118563394E-3</v>
      </c>
      <c r="J1588" s="175"/>
      <c r="K1588" s="175" t="s">
        <v>2472</v>
      </c>
      <c r="L1588" s="175" t="s">
        <v>165</v>
      </c>
      <c r="M1588" s="175" t="s">
        <v>165</v>
      </c>
      <c r="N1588" s="175" t="s">
        <v>165</v>
      </c>
      <c r="O1588" s="175" t="s">
        <v>165</v>
      </c>
      <c r="P1588" s="175" t="s">
        <v>165</v>
      </c>
      <c r="Q1588" s="175" t="s">
        <v>165</v>
      </c>
      <c r="R1588" s="176">
        <v>247</v>
      </c>
      <c r="S1588" s="275">
        <v>5.6646179249610126E-3</v>
      </c>
      <c r="T1588" s="175">
        <v>64.242424</v>
      </c>
      <c r="U1588" s="175"/>
      <c r="V1588" s="175" t="s">
        <v>165</v>
      </c>
      <c r="W1588" s="175" t="s">
        <v>165</v>
      </c>
      <c r="X1588" s="175" t="s">
        <v>165</v>
      </c>
      <c r="Y1588" s="175" t="s">
        <v>165</v>
      </c>
      <c r="Z1588" s="175" t="s">
        <v>165</v>
      </c>
      <c r="AA1588" s="175" t="s">
        <v>165</v>
      </c>
      <c r="AB1588" s="176">
        <v>233133</v>
      </c>
      <c r="AC1588" s="275">
        <v>1.7999999999999999E-2</v>
      </c>
      <c r="AD1588" s="177">
        <v>2655.15</v>
      </c>
      <c r="AE1588" s="182"/>
    </row>
    <row r="1589" spans="1:31" x14ac:dyDescent="0.3">
      <c r="A1589" s="181" t="s">
        <v>2019</v>
      </c>
      <c r="B1589" s="175" t="s">
        <v>2472</v>
      </c>
      <c r="C1589" s="175" t="s">
        <v>2472</v>
      </c>
      <c r="D1589" s="175"/>
      <c r="E1589" s="175">
        <v>0</v>
      </c>
      <c r="F1589" s="175" t="s">
        <v>2472</v>
      </c>
      <c r="G1589" s="175"/>
      <c r="H1589" s="176">
        <v>1258</v>
      </c>
      <c r="I1589" s="275">
        <v>0.13608827347468627</v>
      </c>
      <c r="J1589" s="175"/>
      <c r="K1589" s="175" t="s">
        <v>2472</v>
      </c>
      <c r="L1589" s="175" t="s">
        <v>165</v>
      </c>
      <c r="M1589" s="175" t="s">
        <v>165</v>
      </c>
      <c r="N1589" s="175" t="s">
        <v>165</v>
      </c>
      <c r="O1589" s="175" t="s">
        <v>165</v>
      </c>
      <c r="P1589" s="175" t="s">
        <v>165</v>
      </c>
      <c r="Q1589" s="175" t="s">
        <v>165</v>
      </c>
      <c r="R1589" s="176">
        <v>7079</v>
      </c>
      <c r="S1589" s="275">
        <v>0.16234749105586643</v>
      </c>
      <c r="T1589" s="177">
        <v>368.48486300000002</v>
      </c>
      <c r="U1589" s="175"/>
      <c r="V1589" s="175" t="s">
        <v>165</v>
      </c>
      <c r="W1589" s="175" t="s">
        <v>165</v>
      </c>
      <c r="X1589" s="175" t="s">
        <v>165</v>
      </c>
      <c r="Y1589" s="175" t="s">
        <v>165</v>
      </c>
      <c r="Z1589" s="175" t="s">
        <v>165</v>
      </c>
      <c r="AA1589" s="175" t="s">
        <v>165</v>
      </c>
      <c r="AB1589" s="176">
        <v>2265916</v>
      </c>
      <c r="AC1589" s="275">
        <v>0.17299999999999999</v>
      </c>
      <c r="AD1589" s="177">
        <v>7329.09</v>
      </c>
      <c r="AE1589" s="182"/>
    </row>
    <row r="1590" spans="1:31" x14ac:dyDescent="0.3">
      <c r="A1590" s="181" t="s">
        <v>1298</v>
      </c>
      <c r="B1590" s="175" t="s">
        <v>2472</v>
      </c>
      <c r="C1590" s="175" t="s">
        <v>2472</v>
      </c>
      <c r="D1590" s="175"/>
      <c r="E1590" s="175">
        <v>0</v>
      </c>
      <c r="F1590" s="175" t="s">
        <v>2472</v>
      </c>
      <c r="G1590" s="175"/>
      <c r="H1590" s="176">
        <v>602</v>
      </c>
      <c r="I1590" s="275">
        <v>6.5123323236694078E-2</v>
      </c>
      <c r="J1590" s="175"/>
      <c r="K1590" s="175" t="s">
        <v>2472</v>
      </c>
      <c r="L1590" s="175" t="s">
        <v>165</v>
      </c>
      <c r="M1590" s="175" t="s">
        <v>165</v>
      </c>
      <c r="N1590" s="175" t="s">
        <v>165</v>
      </c>
      <c r="O1590" s="175" t="s">
        <v>165</v>
      </c>
      <c r="P1590" s="175" t="s">
        <v>165</v>
      </c>
      <c r="Q1590" s="175" t="s">
        <v>165</v>
      </c>
      <c r="R1590" s="176">
        <v>3614</v>
      </c>
      <c r="S1590" s="275">
        <v>8.2882304375745341E-2</v>
      </c>
      <c r="T1590" s="175">
        <v>303.03030000000001</v>
      </c>
      <c r="U1590" s="175"/>
      <c r="V1590" s="175" t="s">
        <v>165</v>
      </c>
      <c r="W1590" s="175" t="s">
        <v>165</v>
      </c>
      <c r="X1590" s="175" t="s">
        <v>165</v>
      </c>
      <c r="Y1590" s="175" t="s">
        <v>165</v>
      </c>
      <c r="Z1590" s="175" t="s">
        <v>165</v>
      </c>
      <c r="AA1590" s="175" t="s">
        <v>165</v>
      </c>
      <c r="AB1590" s="176">
        <v>1392219</v>
      </c>
      <c r="AC1590" s="275">
        <v>0.106</v>
      </c>
      <c r="AD1590" s="177">
        <v>4585.45</v>
      </c>
      <c r="AE1590" s="182"/>
    </row>
    <row r="1591" spans="1:31" x14ac:dyDescent="0.3">
      <c r="A1591" s="181" t="s">
        <v>2014</v>
      </c>
      <c r="B1591" s="175" t="s">
        <v>2472</v>
      </c>
      <c r="C1591" s="175" t="s">
        <v>2472</v>
      </c>
      <c r="D1591" s="175"/>
      <c r="E1591" s="175">
        <v>0</v>
      </c>
      <c r="F1591" s="175" t="s">
        <v>2472</v>
      </c>
      <c r="G1591" s="175"/>
      <c r="H1591" s="176">
        <v>164</v>
      </c>
      <c r="I1591" s="275">
        <v>1.7741237559498052E-2</v>
      </c>
      <c r="J1591" s="175"/>
      <c r="K1591" s="175" t="s">
        <v>2472</v>
      </c>
      <c r="L1591" s="175" t="s">
        <v>165</v>
      </c>
      <c r="M1591" s="175" t="s">
        <v>165</v>
      </c>
      <c r="N1591" s="175" t="s">
        <v>165</v>
      </c>
      <c r="O1591" s="175" t="s">
        <v>165</v>
      </c>
      <c r="P1591" s="175" t="s">
        <v>165</v>
      </c>
      <c r="Q1591" s="175" t="s">
        <v>165</v>
      </c>
      <c r="R1591" s="176">
        <v>1052</v>
      </c>
      <c r="S1591" s="275">
        <v>2.412622695165581E-2</v>
      </c>
      <c r="T1591" s="175">
        <v>206.66667200000001</v>
      </c>
      <c r="U1591" s="175"/>
      <c r="V1591" s="175" t="s">
        <v>165</v>
      </c>
      <c r="W1591" s="175" t="s">
        <v>165</v>
      </c>
      <c r="X1591" s="175" t="s">
        <v>165</v>
      </c>
      <c r="Y1591" s="175" t="s">
        <v>165</v>
      </c>
      <c r="Z1591" s="175" t="s">
        <v>165</v>
      </c>
      <c r="AA1591" s="175" t="s">
        <v>165</v>
      </c>
      <c r="AB1591" s="176">
        <v>170832</v>
      </c>
      <c r="AC1591" s="275">
        <v>1.2999999999999999E-2</v>
      </c>
      <c r="AD1591" s="177">
        <v>2200</v>
      </c>
      <c r="AE1591" s="182"/>
    </row>
    <row r="1592" spans="1:31" x14ac:dyDescent="0.3">
      <c r="A1592" s="181" t="s">
        <v>2018</v>
      </c>
      <c r="B1592" s="175" t="s">
        <v>2472</v>
      </c>
      <c r="C1592" s="175" t="s">
        <v>2472</v>
      </c>
      <c r="D1592" s="175"/>
      <c r="E1592" s="175">
        <v>0</v>
      </c>
      <c r="F1592" s="175" t="s">
        <v>2472</v>
      </c>
      <c r="G1592" s="175"/>
      <c r="H1592" s="176">
        <v>382</v>
      </c>
      <c r="I1592" s="275">
        <v>4.1324102120294248E-2</v>
      </c>
      <c r="J1592" s="175"/>
      <c r="K1592" s="175" t="s">
        <v>2472</v>
      </c>
      <c r="L1592" s="175" t="s">
        <v>165</v>
      </c>
      <c r="M1592" s="175" t="s">
        <v>165</v>
      </c>
      <c r="N1592" s="175" t="s">
        <v>165</v>
      </c>
      <c r="O1592" s="175" t="s">
        <v>165</v>
      </c>
      <c r="P1592" s="175" t="s">
        <v>165</v>
      </c>
      <c r="Q1592" s="175" t="s">
        <v>165</v>
      </c>
      <c r="R1592" s="176">
        <v>1686</v>
      </c>
      <c r="S1592" s="275">
        <v>3.8666177414916063E-2</v>
      </c>
      <c r="T1592" s="175">
        <v>213.33332799999999</v>
      </c>
      <c r="U1592" s="175"/>
      <c r="V1592" s="175" t="s">
        <v>165</v>
      </c>
      <c r="W1592" s="175" t="s">
        <v>165</v>
      </c>
      <c r="X1592" s="175" t="s">
        <v>165</v>
      </c>
      <c r="Y1592" s="175" t="s">
        <v>165</v>
      </c>
      <c r="Z1592" s="175" t="s">
        <v>165</v>
      </c>
      <c r="AA1592" s="175" t="s">
        <v>165</v>
      </c>
      <c r="AB1592" s="176">
        <v>414759</v>
      </c>
      <c r="AC1592" s="275">
        <v>3.2000000000000001E-2</v>
      </c>
      <c r="AD1592" s="177">
        <v>3192.73</v>
      </c>
      <c r="AE1592" s="182"/>
    </row>
    <row r="1593" spans="1:31" x14ac:dyDescent="0.3">
      <c r="A1593" s="183" t="s">
        <v>1300</v>
      </c>
      <c r="B1593" s="184" t="s">
        <v>2472</v>
      </c>
      <c r="C1593" s="184" t="s">
        <v>2472</v>
      </c>
      <c r="D1593" s="184"/>
      <c r="E1593" s="184">
        <v>0</v>
      </c>
      <c r="F1593" s="184" t="s">
        <v>2472</v>
      </c>
      <c r="G1593" s="184"/>
      <c r="H1593" s="185">
        <v>110</v>
      </c>
      <c r="I1593" s="276">
        <v>1.1899610558199913E-2</v>
      </c>
      <c r="J1593" s="184"/>
      <c r="K1593" s="184" t="s">
        <v>2472</v>
      </c>
      <c r="L1593" s="184" t="s">
        <v>165</v>
      </c>
      <c r="M1593" s="184" t="s">
        <v>165</v>
      </c>
      <c r="N1593" s="184" t="s">
        <v>165</v>
      </c>
      <c r="O1593" s="184" t="s">
        <v>165</v>
      </c>
      <c r="P1593" s="184" t="s">
        <v>165</v>
      </c>
      <c r="Q1593" s="184" t="s">
        <v>165</v>
      </c>
      <c r="R1593" s="185">
        <v>727</v>
      </c>
      <c r="S1593" s="276">
        <v>1.6672782313549215E-2</v>
      </c>
      <c r="T1593" s="184">
        <v>117.57576</v>
      </c>
      <c r="U1593" s="184"/>
      <c r="V1593" s="184" t="s">
        <v>165</v>
      </c>
      <c r="W1593" s="184" t="s">
        <v>165</v>
      </c>
      <c r="X1593" s="184" t="s">
        <v>165</v>
      </c>
      <c r="Y1593" s="184" t="s">
        <v>165</v>
      </c>
      <c r="Z1593" s="184" t="s">
        <v>165</v>
      </c>
      <c r="AA1593" s="184" t="s">
        <v>165</v>
      </c>
      <c r="AB1593" s="185">
        <v>288106</v>
      </c>
      <c r="AC1593" s="276">
        <v>2.1999999999999999E-2</v>
      </c>
      <c r="AD1593" s="186">
        <v>3481.21</v>
      </c>
      <c r="AE1593" s="187"/>
    </row>
  </sheetData>
  <mergeCells count="13">
    <mergeCell ref="B1:G1"/>
    <mergeCell ref="B2:K2"/>
    <mergeCell ref="L2:U2"/>
    <mergeCell ref="V2:AE2"/>
    <mergeCell ref="B3:D3"/>
    <mergeCell ref="E3:G3"/>
    <mergeCell ref="H3:J3"/>
    <mergeCell ref="L3:N3"/>
    <mergeCell ref="O3:Q3"/>
    <mergeCell ref="R3:T3"/>
    <mergeCell ref="V3:X3"/>
    <mergeCell ref="Y3:AA3"/>
    <mergeCell ref="AB3:AD3"/>
  </mergeCells>
  <pageMargins left="0.7" right="0.7" top="0.75" bottom="0.75" header="0.3" footer="0.3"/>
  <pageSetup paperSize="9" orientation="landscape"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7C36C-0990-46D5-9C6F-ED01F7EA21A4}">
  <sheetPr>
    <tabColor theme="1"/>
  </sheetPr>
  <dimension ref="A1:AE146"/>
  <sheetViews>
    <sheetView zoomScale="80" zoomScaleNormal="80" workbookViewId="0">
      <pane xSplit="1" ySplit="1" topLeftCell="B2" activePane="bottomRight" state="frozen"/>
      <selection pane="topRight" activeCell="B1" sqref="B1"/>
      <selection pane="bottomLeft" activeCell="A3" sqref="A3"/>
      <selection pane="bottomRight"/>
    </sheetView>
  </sheetViews>
  <sheetFormatPr defaultColWidth="9.109375" defaultRowHeight="14.4" x14ac:dyDescent="0.3"/>
  <cols>
    <col min="1" max="1" width="55" bestFit="1" customWidth="1"/>
    <col min="2" max="10" width="9.21875" customWidth="1"/>
    <col min="11" max="11" width="18.6640625" customWidth="1"/>
    <col min="12" max="28" width="9.21875" customWidth="1"/>
  </cols>
  <sheetData>
    <row r="1" spans="1:31" ht="25.2" customHeight="1" x14ac:dyDescent="0.3">
      <c r="A1" s="195"/>
      <c r="B1" s="372" t="s">
        <v>1646</v>
      </c>
      <c r="C1" s="372"/>
      <c r="D1" s="372"/>
      <c r="E1" s="372"/>
      <c r="F1" s="372"/>
      <c r="G1" s="372"/>
      <c r="H1" s="351"/>
      <c r="I1" s="351"/>
      <c r="J1" s="351"/>
      <c r="K1" s="351"/>
      <c r="L1" s="195"/>
      <c r="M1" s="195"/>
      <c r="N1" s="195"/>
      <c r="O1" s="195"/>
      <c r="P1" s="195"/>
      <c r="Q1" s="195"/>
      <c r="R1" s="195"/>
      <c r="S1" s="195"/>
      <c r="T1" s="195"/>
      <c r="U1" s="195"/>
      <c r="V1" s="195"/>
      <c r="W1" s="195"/>
      <c r="X1" s="195"/>
      <c r="Y1" s="195"/>
      <c r="Z1" s="195"/>
      <c r="AA1" s="195"/>
      <c r="AB1" s="195"/>
      <c r="AC1" s="195"/>
      <c r="AD1" s="195"/>
      <c r="AE1" s="195"/>
    </row>
    <row r="2" spans="1:31" ht="40.5" customHeight="1" x14ac:dyDescent="0.3">
      <c r="A2" s="195" t="s">
        <v>165</v>
      </c>
      <c r="B2" s="374" t="str">
        <f>Population!B3</f>
        <v>Unincorporated Kings County</v>
      </c>
      <c r="C2" s="374"/>
      <c r="D2" s="374"/>
      <c r="E2" s="374"/>
      <c r="F2" s="374"/>
      <c r="G2" s="374"/>
      <c r="H2" s="374"/>
      <c r="I2" s="374"/>
      <c r="J2" s="374"/>
      <c r="K2" s="374"/>
      <c r="L2" s="374" t="str">
        <f>Population!B4</f>
        <v>Kings County</v>
      </c>
      <c r="M2" s="374"/>
      <c r="N2" s="374"/>
      <c r="O2" s="374"/>
      <c r="P2" s="374"/>
      <c r="Q2" s="374"/>
      <c r="R2" s="374"/>
      <c r="S2" s="374"/>
      <c r="T2" s="374"/>
      <c r="U2" s="374"/>
      <c r="V2" s="374" t="s">
        <v>166</v>
      </c>
      <c r="W2" s="374"/>
      <c r="X2" s="374"/>
      <c r="Y2" s="374"/>
      <c r="Z2" s="374"/>
      <c r="AA2" s="374"/>
      <c r="AB2" s="374"/>
      <c r="AC2" s="374"/>
      <c r="AD2" s="374"/>
      <c r="AE2" s="374"/>
    </row>
    <row r="3" spans="1:31" ht="34.5" customHeight="1" x14ac:dyDescent="0.3">
      <c r="A3" s="195"/>
      <c r="B3" s="374">
        <v>2010</v>
      </c>
      <c r="C3" s="374"/>
      <c r="D3" s="374"/>
      <c r="E3" s="374">
        <v>2015</v>
      </c>
      <c r="F3" s="374"/>
      <c r="G3" s="374"/>
      <c r="H3" s="374">
        <v>2020</v>
      </c>
      <c r="I3" s="374"/>
      <c r="J3" s="374"/>
      <c r="K3" s="173" t="s">
        <v>1647</v>
      </c>
      <c r="L3" s="374">
        <v>2010</v>
      </c>
      <c r="M3" s="374"/>
      <c r="N3" s="374"/>
      <c r="O3" s="374">
        <v>2015</v>
      </c>
      <c r="P3" s="374"/>
      <c r="Q3" s="374"/>
      <c r="R3" s="374">
        <v>2020</v>
      </c>
      <c r="S3" s="374"/>
      <c r="T3" s="374"/>
      <c r="U3" s="173" t="s">
        <v>1647</v>
      </c>
      <c r="V3" s="374">
        <v>2010</v>
      </c>
      <c r="W3" s="374"/>
      <c r="X3" s="374"/>
      <c r="Y3" s="374">
        <v>2015</v>
      </c>
      <c r="Z3" s="374"/>
      <c r="AA3" s="374"/>
      <c r="AB3" s="374">
        <v>2020</v>
      </c>
      <c r="AC3" s="374"/>
      <c r="AD3" s="374"/>
      <c r="AE3" s="173" t="s">
        <v>1647</v>
      </c>
    </row>
    <row r="4" spans="1:31" x14ac:dyDescent="0.3">
      <c r="A4" s="373" t="s">
        <v>2020</v>
      </c>
      <c r="B4" s="373"/>
      <c r="C4" s="373"/>
      <c r="D4" s="373"/>
      <c r="E4" s="373"/>
      <c r="F4" s="373"/>
      <c r="G4" s="373"/>
      <c r="H4" s="373"/>
      <c r="I4" s="373"/>
      <c r="J4" s="373"/>
      <c r="K4" s="373"/>
      <c r="L4" s="373"/>
      <c r="M4" s="373"/>
      <c r="N4" s="373"/>
      <c r="O4" s="373"/>
      <c r="P4" s="373"/>
      <c r="Q4" s="373"/>
      <c r="R4" s="373"/>
      <c r="S4" s="373"/>
      <c r="T4" s="373"/>
      <c r="U4" s="373"/>
      <c r="V4" s="373"/>
      <c r="W4" s="373"/>
      <c r="X4" s="373"/>
      <c r="Y4" s="373"/>
      <c r="Z4" s="373"/>
      <c r="AA4" s="373"/>
      <c r="AB4" s="373"/>
      <c r="AC4" s="373"/>
      <c r="AD4" s="373"/>
      <c r="AE4" s="373"/>
    </row>
    <row r="5" spans="1:31" x14ac:dyDescent="0.3">
      <c r="A5" s="205" t="s">
        <v>2370</v>
      </c>
      <c r="B5" s="205" t="s">
        <v>1649</v>
      </c>
      <c r="C5" s="205" t="s">
        <v>2474</v>
      </c>
      <c r="D5" s="205" t="s">
        <v>1650</v>
      </c>
      <c r="E5" s="205" t="s">
        <v>1649</v>
      </c>
      <c r="F5" s="205" t="s">
        <v>2474</v>
      </c>
      <c r="G5" s="205" t="s">
        <v>1650</v>
      </c>
      <c r="H5" s="205" t="s">
        <v>1649</v>
      </c>
      <c r="I5" s="205" t="s">
        <v>2474</v>
      </c>
      <c r="J5" s="205" t="s">
        <v>1650</v>
      </c>
      <c r="K5" s="205" t="s">
        <v>165</v>
      </c>
      <c r="L5" s="205"/>
      <c r="M5" s="205"/>
      <c r="N5" s="205"/>
      <c r="O5" s="205"/>
      <c r="P5" s="205"/>
      <c r="Q5" s="205"/>
      <c r="R5" s="205"/>
      <c r="S5" s="205"/>
      <c r="T5" s="205"/>
      <c r="U5" s="205"/>
      <c r="V5" s="205"/>
      <c r="W5" s="205"/>
      <c r="X5" s="205"/>
      <c r="Y5" s="205"/>
      <c r="Z5" s="205"/>
      <c r="AA5" s="205"/>
      <c r="AB5" s="205"/>
      <c r="AC5" s="205"/>
      <c r="AD5" s="205"/>
      <c r="AE5" s="205"/>
    </row>
    <row r="6" spans="1:31" x14ac:dyDescent="0.3">
      <c r="A6" s="195" t="s">
        <v>2021</v>
      </c>
      <c r="B6" s="196" t="e">
        <v>#N/A</v>
      </c>
      <c r="C6" s="195" t="e">
        <v>#N/A</v>
      </c>
      <c r="D6" s="195" t="e">
        <v>#N/A</v>
      </c>
      <c r="E6" s="196" t="e">
        <v>#N/A</v>
      </c>
      <c r="F6" s="195" t="e">
        <v>#N/A</v>
      </c>
      <c r="G6" s="195" t="e">
        <v>#N/A</v>
      </c>
      <c r="H6" s="196" t="e">
        <v>#N/A</v>
      </c>
      <c r="I6" s="195" t="e">
        <v>#N/A</v>
      </c>
      <c r="J6" s="195" t="e">
        <v>#N/A</v>
      </c>
      <c r="K6" s="197" t="e">
        <v>#N/A</v>
      </c>
      <c r="L6" s="196">
        <v>48684</v>
      </c>
      <c r="M6" s="195" t="s">
        <v>165</v>
      </c>
      <c r="N6" s="195" t="s">
        <v>165</v>
      </c>
      <c r="O6" s="196">
        <v>46481</v>
      </c>
      <c r="P6" s="195" t="s">
        <v>165</v>
      </c>
      <c r="Q6" s="195" t="s">
        <v>165</v>
      </c>
      <c r="R6" s="196">
        <v>61556</v>
      </c>
      <c r="S6" s="195" t="s">
        <v>165</v>
      </c>
      <c r="T6" s="195" t="s">
        <v>165</v>
      </c>
      <c r="U6" s="197">
        <v>0.2643989811847835</v>
      </c>
      <c r="V6" s="196">
        <v>60883</v>
      </c>
      <c r="W6" s="195" t="s">
        <v>165</v>
      </c>
      <c r="X6" s="195" t="s">
        <v>165</v>
      </c>
      <c r="Y6" s="196">
        <v>61818</v>
      </c>
      <c r="Z6" s="195" t="s">
        <v>165</v>
      </c>
      <c r="AA6" s="195" t="s">
        <v>165</v>
      </c>
      <c r="AB6" s="196">
        <v>78672</v>
      </c>
      <c r="AC6" s="195" t="s">
        <v>165</v>
      </c>
      <c r="AD6" s="195" t="s">
        <v>165</v>
      </c>
      <c r="AE6" s="197">
        <v>0.29199999999999998</v>
      </c>
    </row>
    <row r="7" spans="1:31" x14ac:dyDescent="0.3">
      <c r="A7" s="204" t="s">
        <v>2020</v>
      </c>
      <c r="B7" s="204"/>
      <c r="C7" s="204"/>
      <c r="D7" s="204"/>
      <c r="E7" s="204"/>
      <c r="F7" s="204"/>
      <c r="G7" s="204"/>
      <c r="H7" s="204"/>
      <c r="I7" s="204"/>
      <c r="J7" s="204"/>
      <c r="K7" s="204"/>
      <c r="L7" s="204"/>
      <c r="M7" s="204"/>
      <c r="N7" s="204"/>
      <c r="O7" s="204"/>
      <c r="P7" s="204"/>
      <c r="Q7" s="204"/>
      <c r="R7" s="204"/>
      <c r="S7" s="204"/>
      <c r="T7" s="204"/>
      <c r="U7" s="204"/>
      <c r="V7" s="204"/>
      <c r="W7" s="204"/>
      <c r="X7" s="204"/>
      <c r="Y7" s="204"/>
      <c r="Z7" s="204"/>
      <c r="AA7" s="204"/>
      <c r="AB7" s="204"/>
      <c r="AC7" s="204"/>
      <c r="AD7" s="204"/>
      <c r="AE7" s="204"/>
    </row>
    <row r="8" spans="1:31" x14ac:dyDescent="0.3">
      <c r="A8" s="205" t="s">
        <v>2371</v>
      </c>
      <c r="B8" s="205"/>
      <c r="C8" s="205"/>
      <c r="D8" s="205"/>
      <c r="E8" s="205"/>
      <c r="F8" s="205"/>
      <c r="G8" s="205"/>
      <c r="H8" s="205"/>
      <c r="I8" s="205"/>
      <c r="J8" s="205"/>
      <c r="K8" s="205"/>
      <c r="L8" s="205"/>
      <c r="M8" s="205"/>
      <c r="N8" s="205"/>
      <c r="O8" s="205"/>
      <c r="P8" s="205"/>
      <c r="Q8" s="205"/>
      <c r="R8" s="205"/>
      <c r="S8" s="205"/>
      <c r="T8" s="205"/>
      <c r="U8" s="205"/>
      <c r="V8" s="205"/>
      <c r="W8" s="205"/>
      <c r="X8" s="205"/>
      <c r="Y8" s="205"/>
      <c r="Z8" s="205"/>
      <c r="AA8" s="205"/>
      <c r="AB8" s="205"/>
      <c r="AC8" s="205"/>
      <c r="AD8" s="205"/>
      <c r="AE8" s="205"/>
    </row>
    <row r="9" spans="1:31" x14ac:dyDescent="0.3">
      <c r="A9" s="195" t="s">
        <v>2022</v>
      </c>
      <c r="B9" s="196" t="e">
        <v>#N/A</v>
      </c>
      <c r="C9" s="195" t="e">
        <v>#N/A</v>
      </c>
      <c r="D9" s="195" t="e">
        <v>#N/A</v>
      </c>
      <c r="E9" s="196" t="e">
        <v>#N/A</v>
      </c>
      <c r="F9" s="195" t="e">
        <v>#N/A</v>
      </c>
      <c r="G9" s="195" t="e">
        <v>#N/A</v>
      </c>
      <c r="H9" s="196" t="e">
        <v>#N/A</v>
      </c>
      <c r="I9" s="195" t="e">
        <v>#N/A</v>
      </c>
      <c r="J9" s="195" t="e">
        <v>#N/A</v>
      </c>
      <c r="K9" s="197" t="e">
        <v>#N/A</v>
      </c>
      <c r="L9" s="196">
        <v>48684</v>
      </c>
      <c r="M9" s="195" t="s">
        <v>165</v>
      </c>
      <c r="N9" s="195" t="s">
        <v>165</v>
      </c>
      <c r="O9" s="196">
        <v>46481</v>
      </c>
      <c r="P9" s="195" t="s">
        <v>165</v>
      </c>
      <c r="Q9" s="195" t="s">
        <v>165</v>
      </c>
      <c r="R9" s="196">
        <v>61556</v>
      </c>
      <c r="S9" s="195" t="s">
        <v>165</v>
      </c>
      <c r="T9" s="195" t="s">
        <v>165</v>
      </c>
      <c r="U9" s="197">
        <v>0.2643989811847835</v>
      </c>
      <c r="V9" s="196">
        <v>60883</v>
      </c>
      <c r="W9" s="195" t="s">
        <v>165</v>
      </c>
      <c r="X9" s="195" t="s">
        <v>165</v>
      </c>
      <c r="Y9" s="196">
        <v>61818</v>
      </c>
      <c r="Z9" s="195" t="s">
        <v>165</v>
      </c>
      <c r="AA9" s="195" t="s">
        <v>165</v>
      </c>
      <c r="AB9" s="196">
        <v>78672</v>
      </c>
      <c r="AC9" s="195" t="s">
        <v>165</v>
      </c>
      <c r="AD9" s="195" t="s">
        <v>165</v>
      </c>
      <c r="AE9" s="197">
        <v>0.29199999999999998</v>
      </c>
    </row>
    <row r="10" spans="1:31" x14ac:dyDescent="0.3">
      <c r="A10" s="195" t="s">
        <v>2023</v>
      </c>
      <c r="B10" s="196" t="e">
        <v>#N/A</v>
      </c>
      <c r="C10" s="195" t="e">
        <v>#N/A</v>
      </c>
      <c r="D10" s="195" t="e">
        <v>#N/A</v>
      </c>
      <c r="E10" s="196" t="e">
        <v>#N/A</v>
      </c>
      <c r="F10" s="195" t="e">
        <v>#N/A</v>
      </c>
      <c r="G10" s="195" t="e">
        <v>#N/A</v>
      </c>
      <c r="H10" s="196" t="e">
        <v>#N/A</v>
      </c>
      <c r="I10" s="195" t="e">
        <v>#N/A</v>
      </c>
      <c r="J10" s="195" t="e">
        <v>#N/A</v>
      </c>
      <c r="K10" s="197" t="e">
        <v>#N/A</v>
      </c>
      <c r="L10" s="196">
        <v>47890</v>
      </c>
      <c r="M10" s="195" t="s">
        <v>165</v>
      </c>
      <c r="N10" s="195" t="s">
        <v>165</v>
      </c>
      <c r="O10" s="196">
        <v>48190</v>
      </c>
      <c r="P10" s="195" t="s">
        <v>165</v>
      </c>
      <c r="Q10" s="195" t="s">
        <v>165</v>
      </c>
      <c r="R10" s="196">
        <v>64528</v>
      </c>
      <c r="S10" s="195" t="s">
        <v>165</v>
      </c>
      <c r="T10" s="195" t="s">
        <v>165</v>
      </c>
      <c r="U10" s="197">
        <v>0.34742117352265611</v>
      </c>
      <c r="V10" s="196">
        <v>63933</v>
      </c>
      <c r="W10" s="195" t="s">
        <v>165</v>
      </c>
      <c r="X10" s="195" t="s">
        <v>165</v>
      </c>
      <c r="Y10" s="196">
        <v>64803</v>
      </c>
      <c r="Z10" s="195" t="s">
        <v>165</v>
      </c>
      <c r="AA10" s="195" t="s">
        <v>165</v>
      </c>
      <c r="AB10" s="196">
        <v>82157</v>
      </c>
      <c r="AC10" s="195" t="s">
        <v>165</v>
      </c>
      <c r="AD10" s="195" t="s">
        <v>165</v>
      </c>
      <c r="AE10" s="197">
        <v>0.28499999999999998</v>
      </c>
    </row>
    <row r="11" spans="1:31" x14ac:dyDescent="0.3">
      <c r="A11" s="195" t="s">
        <v>2024</v>
      </c>
      <c r="B11" s="196" t="e">
        <v>#N/A</v>
      </c>
      <c r="C11" s="195" t="e">
        <v>#N/A</v>
      </c>
      <c r="D11" s="195" t="e">
        <v>#N/A</v>
      </c>
      <c r="E11" s="196" t="e">
        <v>#N/A</v>
      </c>
      <c r="F11" s="195" t="e">
        <v>#N/A</v>
      </c>
      <c r="G11" s="195" t="e">
        <v>#N/A</v>
      </c>
      <c r="H11" s="196" t="e">
        <v>#N/A</v>
      </c>
      <c r="I11" s="195" t="e">
        <v>#N/A</v>
      </c>
      <c r="J11" s="195" t="e">
        <v>#N/A</v>
      </c>
      <c r="K11" s="197" t="e">
        <v>#N/A</v>
      </c>
      <c r="L11" s="196">
        <v>59567</v>
      </c>
      <c r="M11" s="195" t="s">
        <v>165</v>
      </c>
      <c r="N11" s="195" t="s">
        <v>165</v>
      </c>
      <c r="O11" s="196">
        <v>40991</v>
      </c>
      <c r="P11" s="195" t="s">
        <v>165</v>
      </c>
      <c r="Q11" s="195" t="s">
        <v>165</v>
      </c>
      <c r="R11" s="196">
        <v>56076</v>
      </c>
      <c r="S11" s="195" t="s">
        <v>165</v>
      </c>
      <c r="T11" s="195" t="s">
        <v>165</v>
      </c>
      <c r="U11" s="197">
        <v>-5.8606275286652007E-2</v>
      </c>
      <c r="V11" s="196">
        <v>44127</v>
      </c>
      <c r="W11" s="195" t="s">
        <v>165</v>
      </c>
      <c r="X11" s="195" t="s">
        <v>165</v>
      </c>
      <c r="Y11" s="196">
        <v>43087</v>
      </c>
      <c r="Z11" s="195" t="s">
        <v>165</v>
      </c>
      <c r="AA11" s="195" t="s">
        <v>165</v>
      </c>
      <c r="AB11" s="196">
        <v>54976</v>
      </c>
      <c r="AC11" s="195" t="s">
        <v>165</v>
      </c>
      <c r="AD11" s="195" t="s">
        <v>165</v>
      </c>
      <c r="AE11" s="197">
        <v>0.246</v>
      </c>
    </row>
    <row r="12" spans="1:31" x14ac:dyDescent="0.3">
      <c r="A12" s="195" t="s">
        <v>2025</v>
      </c>
      <c r="B12" s="196" t="e">
        <v>#N/A</v>
      </c>
      <c r="C12" s="195" t="e">
        <v>#N/A</v>
      </c>
      <c r="D12" s="195" t="e">
        <v>#N/A</v>
      </c>
      <c r="E12" s="196" t="e">
        <v>#N/A</v>
      </c>
      <c r="F12" s="195" t="e">
        <v>#N/A</v>
      </c>
      <c r="G12" s="195" t="e">
        <v>#N/A</v>
      </c>
      <c r="H12" s="196" t="e">
        <v>#N/A</v>
      </c>
      <c r="I12" s="195" t="e">
        <v>#N/A</v>
      </c>
      <c r="J12" s="195" t="e">
        <v>#N/A</v>
      </c>
      <c r="K12" s="197" t="e">
        <v>#N/A</v>
      </c>
      <c r="L12" s="196">
        <v>44750</v>
      </c>
      <c r="M12" s="195" t="s">
        <v>165</v>
      </c>
      <c r="N12" s="195" t="s">
        <v>165</v>
      </c>
      <c r="O12" s="196">
        <v>38816</v>
      </c>
      <c r="P12" s="195" t="s">
        <v>165</v>
      </c>
      <c r="Q12" s="195" t="s">
        <v>165</v>
      </c>
      <c r="R12" s="196">
        <v>44842</v>
      </c>
      <c r="S12" s="195" t="s">
        <v>165</v>
      </c>
      <c r="T12" s="195" t="s">
        <v>165</v>
      </c>
      <c r="U12" s="197">
        <v>2.0558659217877096E-3</v>
      </c>
      <c r="V12" s="196">
        <v>45491</v>
      </c>
      <c r="W12" s="195" t="s">
        <v>165</v>
      </c>
      <c r="X12" s="195" t="s">
        <v>165</v>
      </c>
      <c r="Y12" s="196">
        <v>45490</v>
      </c>
      <c r="Z12" s="195" t="s">
        <v>165</v>
      </c>
      <c r="AA12" s="195" t="s">
        <v>165</v>
      </c>
      <c r="AB12" s="196">
        <v>60182</v>
      </c>
      <c r="AC12" s="195" t="s">
        <v>165</v>
      </c>
      <c r="AD12" s="195" t="s">
        <v>165</v>
      </c>
      <c r="AE12" s="197">
        <v>0.32300000000000001</v>
      </c>
    </row>
    <row r="13" spans="1:31" x14ac:dyDescent="0.3">
      <c r="A13" s="195" t="s">
        <v>216</v>
      </c>
      <c r="B13" s="196" t="e">
        <v>#N/A</v>
      </c>
      <c r="C13" s="195" t="e">
        <v>#N/A</v>
      </c>
      <c r="D13" s="195" t="e">
        <v>#N/A</v>
      </c>
      <c r="E13" s="196" t="e">
        <v>#N/A</v>
      </c>
      <c r="F13" s="195" t="e">
        <v>#N/A</v>
      </c>
      <c r="G13" s="195" t="e">
        <v>#N/A</v>
      </c>
      <c r="H13" s="196" t="e">
        <v>#N/A</v>
      </c>
      <c r="I13" s="195" t="e">
        <v>#N/A</v>
      </c>
      <c r="J13" s="195" t="e">
        <v>#N/A</v>
      </c>
      <c r="K13" s="197" t="e">
        <v>#N/A</v>
      </c>
      <c r="L13" s="196">
        <v>61171</v>
      </c>
      <c r="M13" s="195" t="s">
        <v>165</v>
      </c>
      <c r="N13" s="195" t="s">
        <v>165</v>
      </c>
      <c r="O13" s="196">
        <v>63568</v>
      </c>
      <c r="P13" s="195" t="s">
        <v>165</v>
      </c>
      <c r="Q13" s="195" t="s">
        <v>165</v>
      </c>
      <c r="R13" s="196">
        <v>80530</v>
      </c>
      <c r="S13" s="195" t="s">
        <v>165</v>
      </c>
      <c r="T13" s="195" t="s">
        <v>165</v>
      </c>
      <c r="U13" s="197">
        <v>0.31647349234114203</v>
      </c>
      <c r="V13" s="196">
        <v>74527</v>
      </c>
      <c r="W13" s="195" t="s">
        <v>165</v>
      </c>
      <c r="X13" s="195" t="s">
        <v>165</v>
      </c>
      <c r="Y13" s="196">
        <v>79260</v>
      </c>
      <c r="Z13" s="195" t="s">
        <v>165</v>
      </c>
      <c r="AA13" s="195" t="s">
        <v>165</v>
      </c>
      <c r="AB13" s="196">
        <v>101380</v>
      </c>
      <c r="AC13" s="195" t="s">
        <v>165</v>
      </c>
      <c r="AD13" s="195" t="s">
        <v>165</v>
      </c>
      <c r="AE13" s="197">
        <v>0.36</v>
      </c>
    </row>
    <row r="14" spans="1:31" x14ac:dyDescent="0.3">
      <c r="A14" s="195" t="s">
        <v>2026</v>
      </c>
      <c r="B14" s="196" t="e">
        <v>#N/A</v>
      </c>
      <c r="C14" s="195" t="e">
        <v>#N/A</v>
      </c>
      <c r="D14" s="195" t="e">
        <v>#N/A</v>
      </c>
      <c r="E14" s="196" t="e">
        <v>#N/A</v>
      </c>
      <c r="F14" s="195" t="e">
        <v>#N/A</v>
      </c>
      <c r="G14" s="195" t="e">
        <v>#N/A</v>
      </c>
      <c r="H14" s="196" t="e">
        <v>#N/A</v>
      </c>
      <c r="I14" s="195" t="e">
        <v>#N/A</v>
      </c>
      <c r="J14" s="195" t="e">
        <v>#N/A</v>
      </c>
      <c r="K14" s="197" t="e">
        <v>#N/A</v>
      </c>
      <c r="L14" s="196">
        <v>51354</v>
      </c>
      <c r="M14" s="195" t="s">
        <v>165</v>
      </c>
      <c r="N14" s="195" t="s">
        <v>165</v>
      </c>
      <c r="O14" s="196">
        <v>39196</v>
      </c>
      <c r="P14" s="195" t="s">
        <v>165</v>
      </c>
      <c r="Q14" s="195" t="s">
        <v>165</v>
      </c>
      <c r="R14" s="196">
        <v>98864</v>
      </c>
      <c r="S14" s="195" t="s">
        <v>165</v>
      </c>
      <c r="T14" s="195" t="s">
        <v>165</v>
      </c>
      <c r="U14" s="197">
        <v>0.92514701873271799</v>
      </c>
      <c r="V14" s="196">
        <v>65168</v>
      </c>
      <c r="W14" s="195" t="s">
        <v>165</v>
      </c>
      <c r="X14" s="195" t="s">
        <v>165</v>
      </c>
      <c r="Y14" s="196">
        <v>60717</v>
      </c>
      <c r="Z14" s="195" t="s">
        <v>165</v>
      </c>
      <c r="AA14" s="195" t="s">
        <v>165</v>
      </c>
      <c r="AB14" s="196">
        <v>81682</v>
      </c>
      <c r="AC14" s="195" t="s">
        <v>165</v>
      </c>
      <c r="AD14" s="195" t="s">
        <v>165</v>
      </c>
      <c r="AE14" s="197">
        <v>0.253</v>
      </c>
    </row>
    <row r="15" spans="1:31" x14ac:dyDescent="0.3">
      <c r="A15" s="195" t="s">
        <v>2027</v>
      </c>
      <c r="B15" s="196" t="e">
        <v>#N/A</v>
      </c>
      <c r="C15" s="195" t="e">
        <v>#N/A</v>
      </c>
      <c r="D15" s="195" t="e">
        <v>#N/A</v>
      </c>
      <c r="E15" s="196" t="e">
        <v>#N/A</v>
      </c>
      <c r="F15" s="195" t="e">
        <v>#N/A</v>
      </c>
      <c r="G15" s="195" t="e">
        <v>#N/A</v>
      </c>
      <c r="H15" s="196" t="e">
        <v>#N/A</v>
      </c>
      <c r="I15" s="195" t="e">
        <v>#N/A</v>
      </c>
      <c r="J15" s="195" t="e">
        <v>#N/A</v>
      </c>
      <c r="K15" s="197" t="e">
        <v>#N/A</v>
      </c>
      <c r="L15" s="196">
        <v>41672</v>
      </c>
      <c r="M15" s="195" t="s">
        <v>165</v>
      </c>
      <c r="N15" s="195" t="s">
        <v>165</v>
      </c>
      <c r="O15" s="196">
        <v>38486</v>
      </c>
      <c r="P15" s="195" t="s">
        <v>165</v>
      </c>
      <c r="Q15" s="195" t="s">
        <v>165</v>
      </c>
      <c r="R15" s="196">
        <v>47592</v>
      </c>
      <c r="S15" s="195" t="s">
        <v>165</v>
      </c>
      <c r="T15" s="195" t="s">
        <v>165</v>
      </c>
      <c r="U15" s="197">
        <v>0.14206181608754079</v>
      </c>
      <c r="V15" s="196">
        <v>46613</v>
      </c>
      <c r="W15" s="195" t="s">
        <v>165</v>
      </c>
      <c r="X15" s="195" t="s">
        <v>165</v>
      </c>
      <c r="Y15" s="196">
        <v>45252</v>
      </c>
      <c r="Z15" s="195" t="s">
        <v>165</v>
      </c>
      <c r="AA15" s="195" t="s">
        <v>165</v>
      </c>
      <c r="AB15" s="196">
        <v>59287</v>
      </c>
      <c r="AC15" s="195" t="s">
        <v>165</v>
      </c>
      <c r="AD15" s="195" t="s">
        <v>165</v>
      </c>
      <c r="AE15" s="197">
        <v>0.27200000000000002</v>
      </c>
    </row>
    <row r="16" spans="1:31" x14ac:dyDescent="0.3">
      <c r="A16" s="195" t="s">
        <v>2028</v>
      </c>
      <c r="B16" s="196" t="e">
        <v>#N/A</v>
      </c>
      <c r="C16" s="195" t="e">
        <v>#N/A</v>
      </c>
      <c r="D16" s="195" t="e">
        <v>#N/A</v>
      </c>
      <c r="E16" s="196" t="e">
        <v>#N/A</v>
      </c>
      <c r="F16" s="195" t="e">
        <v>#N/A</v>
      </c>
      <c r="G16" s="195" t="e">
        <v>#N/A</v>
      </c>
      <c r="H16" s="196" t="e">
        <v>#N/A</v>
      </c>
      <c r="I16" s="195" t="e">
        <v>#N/A</v>
      </c>
      <c r="J16" s="195" t="e">
        <v>#N/A</v>
      </c>
      <c r="K16" s="197" t="e">
        <v>#N/A</v>
      </c>
      <c r="L16" s="196">
        <v>61283</v>
      </c>
      <c r="M16" s="195" t="s">
        <v>165</v>
      </c>
      <c r="N16" s="195" t="s">
        <v>165</v>
      </c>
      <c r="O16" s="196">
        <v>43355</v>
      </c>
      <c r="P16" s="195" t="s">
        <v>165</v>
      </c>
      <c r="Q16" s="195" t="s">
        <v>165</v>
      </c>
      <c r="R16" s="196">
        <v>72188</v>
      </c>
      <c r="S16" s="195" t="s">
        <v>165</v>
      </c>
      <c r="T16" s="195" t="s">
        <v>165</v>
      </c>
      <c r="U16" s="197">
        <v>0.1779449439485665</v>
      </c>
      <c r="V16" s="196">
        <v>57908</v>
      </c>
      <c r="W16" s="195" t="s">
        <v>165</v>
      </c>
      <c r="X16" s="195" t="s">
        <v>165</v>
      </c>
      <c r="Y16" s="196">
        <v>59807</v>
      </c>
      <c r="Z16" s="195" t="s">
        <v>165</v>
      </c>
      <c r="AA16" s="195" t="s">
        <v>165</v>
      </c>
      <c r="AB16" s="196">
        <v>76733</v>
      </c>
      <c r="AC16" s="195" t="s">
        <v>165</v>
      </c>
      <c r="AD16" s="195" t="s">
        <v>165</v>
      </c>
      <c r="AE16" s="197">
        <v>0.32500000000000001</v>
      </c>
    </row>
    <row r="17" spans="1:31" x14ac:dyDescent="0.3">
      <c r="A17" s="195" t="s">
        <v>2029</v>
      </c>
      <c r="B17" s="196" t="e">
        <v>#N/A</v>
      </c>
      <c r="C17" s="195" t="e">
        <v>#N/A</v>
      </c>
      <c r="D17" s="195" t="e">
        <v>#N/A</v>
      </c>
      <c r="E17" s="196" t="e">
        <v>#N/A</v>
      </c>
      <c r="F17" s="195" t="e">
        <v>#N/A</v>
      </c>
      <c r="G17" s="195" t="e">
        <v>#N/A</v>
      </c>
      <c r="H17" s="196" t="e">
        <v>#N/A</v>
      </c>
      <c r="I17" s="195" t="e">
        <v>#N/A</v>
      </c>
      <c r="J17" s="195" t="e">
        <v>#N/A</v>
      </c>
      <c r="K17" s="197" t="e">
        <v>#N/A</v>
      </c>
      <c r="L17" s="196">
        <v>36522</v>
      </c>
      <c r="M17" s="195" t="s">
        <v>165</v>
      </c>
      <c r="N17" s="195" t="s">
        <v>165</v>
      </c>
      <c r="O17" s="196">
        <v>37384</v>
      </c>
      <c r="P17" s="195" t="s">
        <v>165</v>
      </c>
      <c r="Q17" s="195" t="s">
        <v>165</v>
      </c>
      <c r="R17" s="196">
        <v>49373</v>
      </c>
      <c r="S17" s="195" t="s">
        <v>165</v>
      </c>
      <c r="T17" s="195" t="s">
        <v>165</v>
      </c>
      <c r="U17" s="197">
        <v>0.35187010568972127</v>
      </c>
      <c r="V17" s="196">
        <v>47180</v>
      </c>
      <c r="W17" s="195" t="s">
        <v>165</v>
      </c>
      <c r="X17" s="195" t="s">
        <v>165</v>
      </c>
      <c r="Y17" s="196">
        <v>47393</v>
      </c>
      <c r="Z17" s="195" t="s">
        <v>165</v>
      </c>
      <c r="AA17" s="195" t="s">
        <v>165</v>
      </c>
      <c r="AB17" s="196">
        <v>62330</v>
      </c>
      <c r="AC17" s="195" t="s">
        <v>165</v>
      </c>
      <c r="AD17" s="195" t="s">
        <v>165</v>
      </c>
      <c r="AE17" s="197">
        <v>0.32100000000000001</v>
      </c>
    </row>
    <row r="18" spans="1:31" x14ac:dyDescent="0.3">
      <c r="A18" s="195" t="s">
        <v>2030</v>
      </c>
      <c r="B18" s="196" t="e">
        <v>#N/A</v>
      </c>
      <c r="C18" s="195" t="e">
        <v>#N/A</v>
      </c>
      <c r="D18" s="195" t="e">
        <v>#N/A</v>
      </c>
      <c r="E18" s="196" t="e">
        <v>#N/A</v>
      </c>
      <c r="F18" s="195" t="e">
        <v>#N/A</v>
      </c>
      <c r="G18" s="195" t="e">
        <v>#N/A</v>
      </c>
      <c r="H18" s="196" t="e">
        <v>#N/A</v>
      </c>
      <c r="I18" s="195" t="e">
        <v>#N/A</v>
      </c>
      <c r="J18" s="195" t="e">
        <v>#N/A</v>
      </c>
      <c r="K18" s="197" t="e">
        <v>#N/A</v>
      </c>
      <c r="L18" s="196">
        <v>58084</v>
      </c>
      <c r="M18" s="195" t="s">
        <v>165</v>
      </c>
      <c r="N18" s="195" t="s">
        <v>165</v>
      </c>
      <c r="O18" s="196">
        <v>60434</v>
      </c>
      <c r="P18" s="195" t="s">
        <v>165</v>
      </c>
      <c r="Q18" s="195" t="s">
        <v>165</v>
      </c>
      <c r="R18" s="196">
        <v>74918</v>
      </c>
      <c r="S18" s="195" t="s">
        <v>165</v>
      </c>
      <c r="T18" s="195" t="s">
        <v>165</v>
      </c>
      <c r="U18" s="197">
        <v>0.28982163762826252</v>
      </c>
      <c r="V18" s="196">
        <v>70414</v>
      </c>
      <c r="W18" s="195" t="s">
        <v>165</v>
      </c>
      <c r="X18" s="195" t="s">
        <v>165</v>
      </c>
      <c r="Y18" s="196">
        <v>72741</v>
      </c>
      <c r="Z18" s="195" t="s">
        <v>165</v>
      </c>
      <c r="AA18" s="195" t="s">
        <v>165</v>
      </c>
      <c r="AB18" s="196">
        <v>90496</v>
      </c>
      <c r="AC18" s="195" t="s">
        <v>165</v>
      </c>
      <c r="AD18" s="195" t="s">
        <v>165</v>
      </c>
      <c r="AE18" s="197">
        <v>0.28499999999999998</v>
      </c>
    </row>
    <row r="19" spans="1:31" x14ac:dyDescent="0.3">
      <c r="A19" s="204" t="s">
        <v>2020</v>
      </c>
      <c r="B19" s="204"/>
      <c r="C19" s="204"/>
      <c r="D19" s="204"/>
      <c r="E19" s="204"/>
      <c r="F19" s="204"/>
      <c r="G19" s="204"/>
      <c r="H19" s="204"/>
      <c r="I19" s="204"/>
      <c r="J19" s="204"/>
      <c r="K19" s="204"/>
      <c r="L19" s="204"/>
      <c r="M19" s="204"/>
      <c r="N19" s="204"/>
      <c r="O19" s="204"/>
      <c r="P19" s="204"/>
      <c r="Q19" s="204"/>
      <c r="R19" s="204"/>
      <c r="S19" s="204"/>
      <c r="T19" s="204"/>
      <c r="U19" s="204"/>
      <c r="V19" s="204"/>
      <c r="W19" s="204"/>
      <c r="X19" s="204"/>
      <c r="Y19" s="204"/>
      <c r="Z19" s="204"/>
      <c r="AA19" s="204"/>
      <c r="AB19" s="204"/>
      <c r="AC19" s="204"/>
      <c r="AD19" s="204"/>
      <c r="AE19" s="204"/>
    </row>
    <row r="20" spans="1:31" x14ac:dyDescent="0.3">
      <c r="A20" s="203" t="s">
        <v>2031</v>
      </c>
      <c r="B20" s="203"/>
      <c r="C20" s="203"/>
      <c r="D20" s="203"/>
      <c r="E20" s="203"/>
      <c r="F20" s="203"/>
      <c r="G20" s="203"/>
      <c r="H20" s="203"/>
      <c r="I20" s="203"/>
      <c r="J20" s="203"/>
      <c r="K20" s="203"/>
      <c r="L20" s="203"/>
      <c r="M20" s="203"/>
      <c r="N20" s="203"/>
      <c r="O20" s="203"/>
      <c r="P20" s="203"/>
      <c r="Q20" s="203"/>
      <c r="R20" s="203"/>
      <c r="S20" s="203"/>
      <c r="T20" s="203"/>
      <c r="U20" s="203"/>
      <c r="V20" s="203"/>
      <c r="W20" s="203"/>
      <c r="X20" s="203"/>
      <c r="Y20" s="203"/>
      <c r="Z20" s="203"/>
      <c r="AA20" s="203"/>
      <c r="AB20" s="203"/>
      <c r="AC20" s="203"/>
      <c r="AD20" s="203"/>
      <c r="AE20" s="203"/>
    </row>
    <row r="21" spans="1:31" x14ac:dyDescent="0.3">
      <c r="A21" s="175" t="s">
        <v>2032</v>
      </c>
      <c r="B21" s="198" t="e">
        <v>#N/A</v>
      </c>
      <c r="C21" s="175" t="e">
        <v>#N/A</v>
      </c>
      <c r="D21" s="175" t="e">
        <v>#N/A</v>
      </c>
      <c r="E21" s="198" t="e">
        <v>#N/A</v>
      </c>
      <c r="F21" s="175" t="e">
        <v>#N/A</v>
      </c>
      <c r="G21" s="175" t="e">
        <v>#N/A</v>
      </c>
      <c r="H21" s="198" t="e">
        <v>#N/A</v>
      </c>
      <c r="I21" s="175" t="e">
        <v>#N/A</v>
      </c>
      <c r="J21" s="175" t="e">
        <v>#N/A</v>
      </c>
      <c r="K21" s="199" t="e">
        <v>#N/A</v>
      </c>
      <c r="L21" s="198">
        <v>220400</v>
      </c>
      <c r="M21" s="175" t="s">
        <v>165</v>
      </c>
      <c r="N21" s="175" t="s">
        <v>165</v>
      </c>
      <c r="O21" s="198">
        <v>169500</v>
      </c>
      <c r="P21" s="175" t="s">
        <v>165</v>
      </c>
      <c r="Q21" s="175" t="s">
        <v>165</v>
      </c>
      <c r="R21" s="198">
        <v>227400</v>
      </c>
      <c r="S21" s="175" t="s">
        <v>165</v>
      </c>
      <c r="T21" s="175" t="s">
        <v>165</v>
      </c>
      <c r="U21" s="199">
        <v>3.1760435571687839E-2</v>
      </c>
      <c r="V21" s="198">
        <v>458500</v>
      </c>
      <c r="W21" s="175" t="s">
        <v>165</v>
      </c>
      <c r="X21" s="175" t="s">
        <v>165</v>
      </c>
      <c r="Y21" s="198">
        <v>385500</v>
      </c>
      <c r="Z21" s="175" t="s">
        <v>165</v>
      </c>
      <c r="AA21" s="175" t="s">
        <v>165</v>
      </c>
      <c r="AB21" s="198">
        <v>538500</v>
      </c>
      <c r="AC21" s="175" t="s">
        <v>165</v>
      </c>
      <c r="AD21" s="175" t="s">
        <v>165</v>
      </c>
      <c r="AE21" s="199">
        <v>0.17399999999999999</v>
      </c>
    </row>
    <row r="22" spans="1:31" x14ac:dyDescent="0.3">
      <c r="A22" s="179" t="s">
        <v>2020</v>
      </c>
      <c r="B22" s="179"/>
      <c r="C22" s="179"/>
      <c r="D22" s="179"/>
      <c r="E22" s="179"/>
      <c r="F22" s="179"/>
      <c r="G22" s="179"/>
      <c r="H22" s="179"/>
      <c r="I22" s="179"/>
      <c r="J22" s="179"/>
      <c r="K22" s="179"/>
      <c r="L22" s="179"/>
      <c r="M22" s="179"/>
      <c r="N22" s="179"/>
      <c r="O22" s="179"/>
      <c r="P22" s="179"/>
      <c r="Q22" s="179"/>
      <c r="R22" s="179"/>
      <c r="S22" s="179"/>
      <c r="T22" s="179"/>
      <c r="U22" s="179"/>
      <c r="V22" s="179"/>
      <c r="W22" s="179"/>
      <c r="X22" s="179"/>
      <c r="Y22" s="179"/>
      <c r="Z22" s="179"/>
      <c r="AA22" s="179"/>
      <c r="AB22" s="179"/>
      <c r="AC22" s="179"/>
      <c r="AD22" s="179"/>
      <c r="AE22" s="179"/>
    </row>
    <row r="23" spans="1:31" x14ac:dyDescent="0.3">
      <c r="A23" s="203" t="s">
        <v>2033</v>
      </c>
      <c r="B23" s="203"/>
      <c r="C23" s="203"/>
      <c r="D23" s="203"/>
      <c r="E23" s="203"/>
      <c r="F23" s="203"/>
      <c r="G23" s="203"/>
      <c r="H23" s="203"/>
      <c r="I23" s="203"/>
      <c r="J23" s="203"/>
      <c r="K23" s="203"/>
      <c r="L23" s="203"/>
      <c r="M23" s="203"/>
      <c r="N23" s="203"/>
      <c r="O23" s="203"/>
      <c r="P23" s="203"/>
      <c r="Q23" s="203"/>
      <c r="R23" s="203"/>
      <c r="S23" s="203"/>
      <c r="T23" s="203"/>
      <c r="U23" s="203"/>
      <c r="V23" s="203"/>
      <c r="W23" s="203"/>
      <c r="X23" s="203"/>
      <c r="Y23" s="203"/>
      <c r="Z23" s="203"/>
      <c r="AA23" s="203"/>
      <c r="AB23" s="203"/>
      <c r="AC23" s="203"/>
      <c r="AD23" s="203"/>
      <c r="AE23" s="203"/>
    </row>
    <row r="24" spans="1:31" x14ac:dyDescent="0.3">
      <c r="A24" s="175" t="s">
        <v>1390</v>
      </c>
      <c r="B24" s="198" t="e">
        <v>#N/A</v>
      </c>
      <c r="C24" s="175" t="e">
        <v>#N/A</v>
      </c>
      <c r="D24" s="175" t="e">
        <v>#N/A</v>
      </c>
      <c r="E24" s="198" t="e">
        <v>#N/A</v>
      </c>
      <c r="F24" s="175" t="e">
        <v>#N/A</v>
      </c>
      <c r="G24" s="175" t="e">
        <v>#N/A</v>
      </c>
      <c r="H24" s="198" t="e">
        <v>#N/A</v>
      </c>
      <c r="I24" s="175" t="e">
        <v>#N/A</v>
      </c>
      <c r="J24" s="175" t="e">
        <v>#N/A</v>
      </c>
      <c r="K24" s="199" t="e">
        <v>#N/A</v>
      </c>
      <c r="L24" s="198">
        <v>815</v>
      </c>
      <c r="M24" s="175" t="s">
        <v>165</v>
      </c>
      <c r="N24" s="175" t="s">
        <v>165</v>
      </c>
      <c r="O24" s="198">
        <v>881</v>
      </c>
      <c r="P24" s="175" t="s">
        <v>165</v>
      </c>
      <c r="Q24" s="175" t="s">
        <v>165</v>
      </c>
      <c r="R24" s="198">
        <v>1030</v>
      </c>
      <c r="S24" s="175" t="s">
        <v>165</v>
      </c>
      <c r="T24" s="175" t="s">
        <v>165</v>
      </c>
      <c r="U24" s="199">
        <v>0.26380368098159507</v>
      </c>
      <c r="V24" s="198">
        <v>1147</v>
      </c>
      <c r="W24" s="175" t="s">
        <v>165</v>
      </c>
      <c r="X24" s="175" t="s">
        <v>165</v>
      </c>
      <c r="Y24" s="198">
        <v>1255</v>
      </c>
      <c r="Z24" s="175" t="s">
        <v>165</v>
      </c>
      <c r="AA24" s="175" t="s">
        <v>165</v>
      </c>
      <c r="AB24" s="198">
        <v>1586</v>
      </c>
      <c r="AC24" s="175" t="s">
        <v>165</v>
      </c>
      <c r="AD24" s="175" t="s">
        <v>165</v>
      </c>
      <c r="AE24" s="199">
        <v>0.38300000000000001</v>
      </c>
    </row>
    <row r="25" spans="1:31" x14ac:dyDescent="0.3">
      <c r="A25" s="179" t="s">
        <v>2020</v>
      </c>
      <c r="B25" s="179"/>
      <c r="C25" s="179"/>
      <c r="D25" s="179"/>
      <c r="E25" s="179"/>
      <c r="F25" s="179"/>
      <c r="G25" s="179"/>
      <c r="H25" s="179"/>
      <c r="I25" s="179"/>
      <c r="J25" s="179"/>
      <c r="K25" s="179"/>
      <c r="L25" s="179"/>
      <c r="M25" s="179"/>
      <c r="N25" s="179"/>
      <c r="O25" s="179"/>
      <c r="P25" s="179"/>
      <c r="Q25" s="179"/>
      <c r="R25" s="179"/>
      <c r="S25" s="179"/>
      <c r="T25" s="179"/>
      <c r="U25" s="179"/>
      <c r="V25" s="179"/>
      <c r="W25" s="179"/>
      <c r="X25" s="179"/>
      <c r="Y25" s="179"/>
      <c r="Z25" s="179"/>
      <c r="AA25" s="179"/>
      <c r="AB25" s="179"/>
      <c r="AC25" s="179"/>
      <c r="AD25" s="179"/>
      <c r="AE25" s="179"/>
    </row>
    <row r="26" spans="1:31" x14ac:dyDescent="0.3">
      <c r="A26" s="203" t="s">
        <v>2380</v>
      </c>
      <c r="B26" s="203"/>
      <c r="C26" s="203"/>
      <c r="D26" s="203"/>
      <c r="E26" s="203"/>
      <c r="F26" s="203"/>
      <c r="G26" s="203"/>
      <c r="H26" s="203"/>
      <c r="I26" s="203"/>
      <c r="J26" s="203"/>
      <c r="K26" s="203"/>
      <c r="L26" s="203"/>
      <c r="M26" s="203"/>
      <c r="N26" s="203"/>
      <c r="O26" s="203"/>
      <c r="P26" s="203"/>
      <c r="Q26" s="203"/>
      <c r="R26" s="203"/>
      <c r="S26" s="203"/>
      <c r="T26" s="203"/>
      <c r="U26" s="203"/>
      <c r="V26" s="203"/>
      <c r="W26" s="203"/>
      <c r="X26" s="203"/>
      <c r="Y26" s="203"/>
      <c r="Z26" s="203"/>
      <c r="AA26" s="203"/>
      <c r="AB26" s="203"/>
      <c r="AC26" s="203"/>
      <c r="AD26" s="203"/>
      <c r="AE26" s="203"/>
    </row>
    <row r="27" spans="1:31" x14ac:dyDescent="0.3">
      <c r="A27" s="175"/>
      <c r="B27" s="200"/>
      <c r="C27" s="201"/>
      <c r="D27" s="201"/>
      <c r="E27" s="200"/>
      <c r="F27" s="201"/>
      <c r="G27" s="201"/>
      <c r="H27" s="200"/>
      <c r="I27" s="201"/>
      <c r="J27" s="201"/>
      <c r="K27" s="175"/>
      <c r="L27" s="200" t="s">
        <v>1649</v>
      </c>
      <c r="M27" s="201"/>
      <c r="N27" s="201" t="s">
        <v>1650</v>
      </c>
      <c r="O27" s="200" t="s">
        <v>1649</v>
      </c>
      <c r="P27" s="201"/>
      <c r="Q27" s="201" t="s">
        <v>1650</v>
      </c>
      <c r="R27" s="200" t="s">
        <v>1649</v>
      </c>
      <c r="S27" s="201"/>
      <c r="T27" s="201" t="s">
        <v>1650</v>
      </c>
      <c r="U27" s="175" t="s">
        <v>165</v>
      </c>
      <c r="V27" s="200" t="s">
        <v>1649</v>
      </c>
      <c r="W27" s="201"/>
      <c r="X27" s="201" t="s">
        <v>1650</v>
      </c>
      <c r="Y27" s="200" t="s">
        <v>1649</v>
      </c>
      <c r="Z27" s="201"/>
      <c r="AA27" s="201" t="s">
        <v>1650</v>
      </c>
      <c r="AB27" s="200" t="s">
        <v>1649</v>
      </c>
      <c r="AC27" s="201"/>
      <c r="AD27" s="201" t="s">
        <v>1650</v>
      </c>
      <c r="AE27" s="175" t="s">
        <v>165</v>
      </c>
    </row>
    <row r="28" spans="1:31" x14ac:dyDescent="0.3">
      <c r="A28" s="175" t="s">
        <v>167</v>
      </c>
      <c r="B28" s="176">
        <v>21385</v>
      </c>
      <c r="C28" s="175" t="s">
        <v>2472</v>
      </c>
      <c r="D28" s="176"/>
      <c r="E28" s="176">
        <v>20654</v>
      </c>
      <c r="F28" s="175" t="s">
        <v>2472</v>
      </c>
      <c r="G28" s="176"/>
      <c r="H28" s="176">
        <v>21992</v>
      </c>
      <c r="I28" s="175" t="s">
        <v>2472</v>
      </c>
      <c r="J28" s="177"/>
      <c r="K28" s="199">
        <v>2.8384381575870865E-2</v>
      </c>
      <c r="L28" s="176">
        <v>54734</v>
      </c>
      <c r="M28" s="175" t="s">
        <v>165</v>
      </c>
      <c r="N28" s="176">
        <v>816.969696969697</v>
      </c>
      <c r="O28" s="176">
        <v>54129</v>
      </c>
      <c r="P28" s="175" t="s">
        <v>165</v>
      </c>
      <c r="Q28" s="176">
        <v>1001.21212121212</v>
      </c>
      <c r="R28" s="176">
        <v>56712</v>
      </c>
      <c r="S28" s="175" t="s">
        <v>165</v>
      </c>
      <c r="T28" s="177">
        <v>981.81820000000005</v>
      </c>
      <c r="U28" s="199">
        <v>3.6138414879234117E-2</v>
      </c>
      <c r="V28" s="176">
        <v>16272337</v>
      </c>
      <c r="W28" s="175" t="s">
        <v>165</v>
      </c>
      <c r="X28" s="176">
        <v>11453</v>
      </c>
      <c r="Y28" s="176">
        <v>16864403</v>
      </c>
      <c r="Z28" s="175" t="s">
        <v>165</v>
      </c>
      <c r="AA28" s="176">
        <v>10889</v>
      </c>
      <c r="AB28" s="176">
        <v>18246043</v>
      </c>
      <c r="AC28" s="175" t="s">
        <v>165</v>
      </c>
      <c r="AD28" s="177">
        <v>14744.85</v>
      </c>
      <c r="AE28" s="199">
        <v>0.121</v>
      </c>
    </row>
    <row r="29" spans="1:31" x14ac:dyDescent="0.3">
      <c r="A29" s="175" t="s">
        <v>1690</v>
      </c>
      <c r="B29" s="176">
        <v>18701</v>
      </c>
      <c r="C29" s="199">
        <v>0.87449146598082772</v>
      </c>
      <c r="D29" s="176"/>
      <c r="E29" s="176">
        <v>18407</v>
      </c>
      <c r="F29" s="199">
        <v>0.89120751428294764</v>
      </c>
      <c r="G29" s="176"/>
      <c r="H29" s="176">
        <v>19969</v>
      </c>
      <c r="I29" s="199">
        <v>0.90801200436522367</v>
      </c>
      <c r="J29" s="177"/>
      <c r="K29" s="199">
        <v>6.7803860756109335E-2</v>
      </c>
      <c r="L29" s="176">
        <v>48982</v>
      </c>
      <c r="M29" s="199">
        <v>0.89490992801549307</v>
      </c>
      <c r="N29" s="176">
        <v>760</v>
      </c>
      <c r="O29" s="176">
        <v>49504</v>
      </c>
      <c r="P29" s="199">
        <v>0.91455596815015983</v>
      </c>
      <c r="Q29" s="176">
        <v>966.06060606060601</v>
      </c>
      <c r="R29" s="176">
        <v>51785</v>
      </c>
      <c r="S29" s="199">
        <v>0.91312244322189307</v>
      </c>
      <c r="T29" s="177">
        <v>938.78790000000004</v>
      </c>
      <c r="U29" s="199">
        <v>5.7225103099097625E-2</v>
      </c>
      <c r="V29" s="176">
        <v>13814143</v>
      </c>
      <c r="W29" s="199">
        <v>0.84899999999999998</v>
      </c>
      <c r="X29" s="176">
        <v>13304</v>
      </c>
      <c r="Y29" s="176">
        <v>14204745</v>
      </c>
      <c r="Z29" s="199">
        <v>0.84199999999999997</v>
      </c>
      <c r="AA29" s="176">
        <v>11907</v>
      </c>
      <c r="AB29" s="176">
        <v>14970903</v>
      </c>
      <c r="AC29" s="199">
        <v>0.82099999999999995</v>
      </c>
      <c r="AD29" s="177">
        <v>14004.85</v>
      </c>
      <c r="AE29" s="199">
        <v>8.4000000000000005E-2</v>
      </c>
    </row>
    <row r="30" spans="1:31" x14ac:dyDescent="0.3">
      <c r="A30" s="175" t="s">
        <v>1691</v>
      </c>
      <c r="B30" s="176">
        <v>14475</v>
      </c>
      <c r="C30" s="199">
        <v>0.67687631517418756</v>
      </c>
      <c r="D30" s="176"/>
      <c r="E30" s="176">
        <v>15141</v>
      </c>
      <c r="F30" s="199">
        <v>0.73307833833639968</v>
      </c>
      <c r="G30" s="176"/>
      <c r="H30" s="176">
        <v>16546</v>
      </c>
      <c r="I30" s="199">
        <v>0.75236449618042922</v>
      </c>
      <c r="J30" s="177"/>
      <c r="K30" s="199">
        <v>0.1430742659758204</v>
      </c>
      <c r="L30" s="176">
        <v>41031</v>
      </c>
      <c r="M30" s="199">
        <v>0.74964373150144337</v>
      </c>
      <c r="N30" s="176">
        <v>765.45454545454504</v>
      </c>
      <c r="O30" s="176">
        <v>41703</v>
      </c>
      <c r="P30" s="199">
        <v>0.77043728869921857</v>
      </c>
      <c r="Q30" s="176">
        <v>967.87878787878799</v>
      </c>
      <c r="R30" s="176">
        <v>44269</v>
      </c>
      <c r="S30" s="199">
        <v>0.78059317252080684</v>
      </c>
      <c r="T30" s="177">
        <v>903.63635299999999</v>
      </c>
      <c r="U30" s="199">
        <v>7.8915941605127826E-2</v>
      </c>
      <c r="V30" s="176">
        <v>11874104</v>
      </c>
      <c r="W30" s="199">
        <v>0.73</v>
      </c>
      <c r="X30" s="176">
        <v>11578</v>
      </c>
      <c r="Y30" s="176">
        <v>12381444</v>
      </c>
      <c r="Z30" s="199">
        <v>0.73399999999999999</v>
      </c>
      <c r="AA30" s="176">
        <v>10208</v>
      </c>
      <c r="AB30" s="176">
        <v>13152425</v>
      </c>
      <c r="AC30" s="199">
        <v>0.72099999999999997</v>
      </c>
      <c r="AD30" s="177">
        <v>13278.18</v>
      </c>
      <c r="AE30" s="199">
        <v>0.108</v>
      </c>
    </row>
    <row r="31" spans="1:31" x14ac:dyDescent="0.3">
      <c r="A31" s="175" t="s">
        <v>1692</v>
      </c>
      <c r="B31" s="176">
        <v>4226</v>
      </c>
      <c r="C31" s="199">
        <v>0.19761515080664016</v>
      </c>
      <c r="D31" s="175"/>
      <c r="E31" s="176">
        <v>3266</v>
      </c>
      <c r="F31" s="199">
        <v>0.15812917594654782</v>
      </c>
      <c r="G31" s="175"/>
      <c r="H31" s="176">
        <v>3423</v>
      </c>
      <c r="I31" s="199">
        <v>0.15564750818479448</v>
      </c>
      <c r="J31" s="177"/>
      <c r="K31" s="199">
        <v>-0.19001419782300044</v>
      </c>
      <c r="L31" s="176">
        <v>7951</v>
      </c>
      <c r="M31" s="199">
        <v>0.14526619651404976</v>
      </c>
      <c r="N31" s="176">
        <v>519.39393939393904</v>
      </c>
      <c r="O31" s="176">
        <v>7801</v>
      </c>
      <c r="P31" s="199">
        <v>0.14411867945094126</v>
      </c>
      <c r="Q31" s="176">
        <v>422.42424242424198</v>
      </c>
      <c r="R31" s="176">
        <v>7516</v>
      </c>
      <c r="S31" s="199">
        <v>0.13252927070108619</v>
      </c>
      <c r="T31" s="177">
        <v>413.33334400000001</v>
      </c>
      <c r="U31" s="199">
        <v>-5.4710099358571247E-2</v>
      </c>
      <c r="V31" s="176">
        <v>1940039</v>
      </c>
      <c r="W31" s="199">
        <v>0.11899999999999999</v>
      </c>
      <c r="X31" s="176">
        <v>8838</v>
      </c>
      <c r="Y31" s="176">
        <v>1823301</v>
      </c>
      <c r="Z31" s="199">
        <v>0.108</v>
      </c>
      <c r="AA31" s="176">
        <v>8273</v>
      </c>
      <c r="AB31" s="176">
        <v>1818478</v>
      </c>
      <c r="AC31" s="199">
        <v>0.1</v>
      </c>
      <c r="AD31" s="177">
        <v>8448.48</v>
      </c>
      <c r="AE31" s="199">
        <v>-6.3E-2</v>
      </c>
    </row>
    <row r="32" spans="1:31" x14ac:dyDescent="0.3">
      <c r="A32" s="175" t="s">
        <v>1438</v>
      </c>
      <c r="B32" s="176">
        <v>1988</v>
      </c>
      <c r="C32" s="199">
        <v>9.2962356792143999E-2</v>
      </c>
      <c r="D32" s="175"/>
      <c r="E32" s="176">
        <v>2319</v>
      </c>
      <c r="F32" s="199">
        <v>0.11227849327006875</v>
      </c>
      <c r="G32" s="175"/>
      <c r="H32" s="176">
        <v>2155</v>
      </c>
      <c r="I32" s="199">
        <v>9.799017824663514E-2</v>
      </c>
      <c r="J32" s="175"/>
      <c r="K32" s="199">
        <v>8.4004024144869183E-2</v>
      </c>
      <c r="L32" s="176">
        <v>4109</v>
      </c>
      <c r="M32" s="199">
        <v>7.5072167208681984E-2</v>
      </c>
      <c r="N32" s="175">
        <v>288.48484848484799</v>
      </c>
      <c r="O32" s="176">
        <v>4838</v>
      </c>
      <c r="P32" s="199">
        <v>8.9379075911249051E-2</v>
      </c>
      <c r="Q32" s="175">
        <v>364.24242424242402</v>
      </c>
      <c r="R32" s="176">
        <v>4421</v>
      </c>
      <c r="S32" s="199">
        <v>7.7955282832557482E-2</v>
      </c>
      <c r="T32" s="177">
        <v>357.57574499999998</v>
      </c>
      <c r="U32" s="199">
        <v>7.5930883426624476E-2</v>
      </c>
      <c r="V32" s="176">
        <v>1460095</v>
      </c>
      <c r="W32" s="199">
        <v>0.09</v>
      </c>
      <c r="X32" s="176">
        <v>7212</v>
      </c>
      <c r="Y32" s="176">
        <v>1361548</v>
      </c>
      <c r="Z32" s="199">
        <v>8.1000000000000003E-2</v>
      </c>
      <c r="AA32" s="176">
        <v>6241</v>
      </c>
      <c r="AB32" s="176">
        <v>1326184</v>
      </c>
      <c r="AC32" s="199">
        <v>7.2999999999999995E-2</v>
      </c>
      <c r="AD32" s="177">
        <v>6402.42</v>
      </c>
      <c r="AE32" s="199">
        <v>-9.1999999999999998E-2</v>
      </c>
    </row>
    <row r="33" spans="1:31" x14ac:dyDescent="0.3">
      <c r="A33" s="175" t="s">
        <v>1439</v>
      </c>
      <c r="B33" s="176">
        <v>951</v>
      </c>
      <c r="C33" s="199">
        <v>4.4470423193827449E-2</v>
      </c>
      <c r="D33" s="175"/>
      <c r="E33" s="176">
        <v>346</v>
      </c>
      <c r="F33" s="199">
        <v>1.6752202963106415E-2</v>
      </c>
      <c r="G33" s="175"/>
      <c r="H33" s="176">
        <v>764</v>
      </c>
      <c r="I33" s="199">
        <v>3.4739905420152782E-2</v>
      </c>
      <c r="J33" s="175"/>
      <c r="K33" s="199">
        <v>-0.19663512092534174</v>
      </c>
      <c r="L33" s="176">
        <v>1427</v>
      </c>
      <c r="M33" s="199">
        <v>2.6071546022581941E-2</v>
      </c>
      <c r="N33" s="175">
        <v>229.09090909090901</v>
      </c>
      <c r="O33" s="176">
        <v>951</v>
      </c>
      <c r="P33" s="199">
        <v>1.7569140386853626E-2</v>
      </c>
      <c r="Q33" s="175">
        <v>134.54545454545399</v>
      </c>
      <c r="R33" s="176">
        <v>1307</v>
      </c>
      <c r="S33" s="199">
        <v>2.3046268867259134E-2</v>
      </c>
      <c r="T33" s="175">
        <v>185.454544</v>
      </c>
      <c r="U33" s="199">
        <v>-8.4092501751927118E-2</v>
      </c>
      <c r="V33" s="176">
        <v>280313</v>
      </c>
      <c r="W33" s="199">
        <v>1.7000000000000001E-2</v>
      </c>
      <c r="X33" s="176">
        <v>2801</v>
      </c>
      <c r="Y33" s="176">
        <v>268059</v>
      </c>
      <c r="Z33" s="199">
        <v>1.6E-2</v>
      </c>
      <c r="AA33" s="176">
        <v>3098</v>
      </c>
      <c r="AB33" s="176">
        <v>285049</v>
      </c>
      <c r="AC33" s="199">
        <v>1.6E-2</v>
      </c>
      <c r="AD33" s="177">
        <v>3306.67</v>
      </c>
      <c r="AE33" s="199">
        <v>1.7000000000000001E-2</v>
      </c>
    </row>
    <row r="34" spans="1:31" x14ac:dyDescent="0.3">
      <c r="A34" s="175" t="s">
        <v>1440</v>
      </c>
      <c r="B34" s="176">
        <v>516</v>
      </c>
      <c r="C34" s="199">
        <v>2.4129062426934769E-2</v>
      </c>
      <c r="D34" s="175"/>
      <c r="E34" s="176">
        <v>265</v>
      </c>
      <c r="F34" s="199">
        <v>1.2830444465963009E-2</v>
      </c>
      <c r="G34" s="175"/>
      <c r="H34" s="176">
        <v>202</v>
      </c>
      <c r="I34" s="199">
        <v>9.1851582393597669E-3</v>
      </c>
      <c r="J34" s="175"/>
      <c r="K34" s="199">
        <v>-0.60852713178294571</v>
      </c>
      <c r="L34" s="176">
        <v>844</v>
      </c>
      <c r="M34" s="199">
        <v>1.542003142470859E-2</v>
      </c>
      <c r="N34" s="175">
        <v>150.90909090909</v>
      </c>
      <c r="O34" s="176">
        <v>470</v>
      </c>
      <c r="P34" s="199">
        <v>8.6829610744702471E-3</v>
      </c>
      <c r="Q34" s="175">
        <v>113.939393939393</v>
      </c>
      <c r="R34" s="176">
        <v>686</v>
      </c>
      <c r="S34" s="199">
        <v>1.2096205388630273E-2</v>
      </c>
      <c r="T34" s="175">
        <v>144.24243200000001</v>
      </c>
      <c r="U34" s="199">
        <v>-0.1872037914691943</v>
      </c>
      <c r="V34" s="176">
        <v>102460</v>
      </c>
      <c r="W34" s="199">
        <v>6.0000000000000001E-3</v>
      </c>
      <c r="X34" s="176">
        <v>1979</v>
      </c>
      <c r="Y34" s="176">
        <v>101729</v>
      </c>
      <c r="Z34" s="199">
        <v>6.0000000000000001E-3</v>
      </c>
      <c r="AA34" s="176">
        <v>1845</v>
      </c>
      <c r="AB34" s="176">
        <v>111802</v>
      </c>
      <c r="AC34" s="199">
        <v>6.0000000000000001E-3</v>
      </c>
      <c r="AD34" s="177">
        <v>2132.73</v>
      </c>
      <c r="AE34" s="199">
        <v>9.0999999999999998E-2</v>
      </c>
    </row>
    <row r="35" spans="1:31" x14ac:dyDescent="0.3">
      <c r="A35" s="175" t="s">
        <v>1693</v>
      </c>
      <c r="B35" s="176">
        <v>526</v>
      </c>
      <c r="C35" s="199">
        <v>2.4596679915828853E-2</v>
      </c>
      <c r="D35" s="175"/>
      <c r="E35" s="175">
        <v>151</v>
      </c>
      <c r="F35" s="199">
        <v>7.3109325070204317E-3</v>
      </c>
      <c r="G35" s="175"/>
      <c r="H35" s="175">
        <v>189</v>
      </c>
      <c r="I35" s="199">
        <v>8.5940341942524548E-3</v>
      </c>
      <c r="J35" s="175"/>
      <c r="K35" s="199">
        <v>-0.64068441064638781</v>
      </c>
      <c r="L35" s="176">
        <v>759</v>
      </c>
      <c r="M35" s="199">
        <v>1.3867066174589835E-2</v>
      </c>
      <c r="N35" s="175">
        <v>227.272727272727</v>
      </c>
      <c r="O35" s="176">
        <v>652</v>
      </c>
      <c r="P35" s="199">
        <v>1.2045299192669364E-2</v>
      </c>
      <c r="Q35" s="175">
        <v>110.90909090909</v>
      </c>
      <c r="R35" s="176">
        <v>552</v>
      </c>
      <c r="S35" s="199">
        <v>9.73338975878121E-3</v>
      </c>
      <c r="T35" s="175">
        <v>122.42424</v>
      </c>
      <c r="U35" s="199">
        <v>-0.27272727272727271</v>
      </c>
      <c r="V35" s="176">
        <v>51221</v>
      </c>
      <c r="W35" s="199">
        <v>3.0000000000000001E-3</v>
      </c>
      <c r="X35" s="176">
        <v>1354</v>
      </c>
      <c r="Y35" s="176">
        <v>50682</v>
      </c>
      <c r="Z35" s="199">
        <v>3.0000000000000001E-3</v>
      </c>
      <c r="AA35" s="176">
        <v>1279</v>
      </c>
      <c r="AB35" s="176">
        <v>61048</v>
      </c>
      <c r="AC35" s="199">
        <v>3.0000000000000001E-3</v>
      </c>
      <c r="AD35" s="177">
        <v>1444.85</v>
      </c>
      <c r="AE35" s="199">
        <v>0.192</v>
      </c>
    </row>
    <row r="36" spans="1:31" x14ac:dyDescent="0.3">
      <c r="A36" s="175" t="s">
        <v>1694</v>
      </c>
      <c r="B36" s="175">
        <v>245</v>
      </c>
      <c r="C36" s="199">
        <v>1.1456628477905073E-2</v>
      </c>
      <c r="D36" s="175"/>
      <c r="E36" s="175">
        <v>185</v>
      </c>
      <c r="F36" s="199">
        <v>8.9571027403892705E-3</v>
      </c>
      <c r="G36" s="175"/>
      <c r="H36" s="175">
        <v>113</v>
      </c>
      <c r="I36" s="199">
        <v>5.1382320843943253E-3</v>
      </c>
      <c r="J36" s="175"/>
      <c r="K36" s="199">
        <v>-0.53877551020408165</v>
      </c>
      <c r="L36" s="176">
        <v>812</v>
      </c>
      <c r="M36" s="199">
        <v>1.4835385683487412E-2</v>
      </c>
      <c r="N36" s="175">
        <v>175.75757575757501</v>
      </c>
      <c r="O36" s="176">
        <v>890</v>
      </c>
      <c r="P36" s="199">
        <v>1.6442202885698979E-2</v>
      </c>
      <c r="Q36" s="175">
        <v>124.84848484848401</v>
      </c>
      <c r="R36" s="176">
        <v>550</v>
      </c>
      <c r="S36" s="199">
        <v>9.6981238538580896E-3</v>
      </c>
      <c r="T36" s="175">
        <v>103.63636</v>
      </c>
      <c r="U36" s="199">
        <v>-0.32266009852216748</v>
      </c>
      <c r="V36" s="176">
        <v>45950</v>
      </c>
      <c r="W36" s="199">
        <v>3.0000000000000001E-3</v>
      </c>
      <c r="X36" s="176">
        <v>1387</v>
      </c>
      <c r="Y36" s="176">
        <v>41283</v>
      </c>
      <c r="Z36" s="199">
        <v>2E-3</v>
      </c>
      <c r="AA36" s="175">
        <v>933</v>
      </c>
      <c r="AB36" s="176">
        <v>34395</v>
      </c>
      <c r="AC36" s="199">
        <v>2E-3</v>
      </c>
      <c r="AD36" s="175">
        <v>876.36</v>
      </c>
      <c r="AE36" s="199">
        <v>-0.251</v>
      </c>
    </row>
    <row r="37" spans="1:31" x14ac:dyDescent="0.3">
      <c r="A37" s="175" t="s">
        <v>1695</v>
      </c>
      <c r="B37" s="176">
        <v>588</v>
      </c>
      <c r="C37" s="199">
        <v>2.7495908346972176E-2</v>
      </c>
      <c r="D37" s="175"/>
      <c r="E37" s="176">
        <v>297</v>
      </c>
      <c r="F37" s="199">
        <v>1.4379781156192505E-2</v>
      </c>
      <c r="G37" s="175"/>
      <c r="H37" s="176">
        <v>39</v>
      </c>
      <c r="I37" s="199">
        <v>1.7733721353219354E-3</v>
      </c>
      <c r="J37" s="175"/>
      <c r="K37" s="199">
        <v>-0.93367346938775508</v>
      </c>
      <c r="L37" s="176">
        <v>936</v>
      </c>
      <c r="M37" s="199">
        <v>1.7100887930719479E-2</v>
      </c>
      <c r="N37" s="175">
        <v>230.30303030303</v>
      </c>
      <c r="O37" s="176">
        <v>470</v>
      </c>
      <c r="P37" s="199">
        <v>8.6829610744702471E-3</v>
      </c>
      <c r="Q37" s="175">
        <v>149.09090909090901</v>
      </c>
      <c r="R37" s="176">
        <v>149</v>
      </c>
      <c r="S37" s="199">
        <v>2.6273099167724643E-3</v>
      </c>
      <c r="T37" s="175">
        <v>60</v>
      </c>
      <c r="U37" s="199">
        <v>-0.84081196581196582</v>
      </c>
      <c r="V37" s="176">
        <v>833179</v>
      </c>
      <c r="W37" s="199">
        <v>5.0999999999999997E-2</v>
      </c>
      <c r="X37" s="176">
        <v>4481</v>
      </c>
      <c r="Y37" s="176">
        <v>880090</v>
      </c>
      <c r="Z37" s="199">
        <v>5.1999999999999998E-2</v>
      </c>
      <c r="AA37" s="176">
        <v>4450</v>
      </c>
      <c r="AB37" s="176">
        <v>842402</v>
      </c>
      <c r="AC37" s="199">
        <v>4.5999999999999999E-2</v>
      </c>
      <c r="AD37" s="177">
        <v>4132.7299999999996</v>
      </c>
      <c r="AE37" s="199">
        <v>1.0999999999999999E-2</v>
      </c>
    </row>
    <row r="38" spans="1:31" x14ac:dyDescent="0.3">
      <c r="A38" s="175" t="s">
        <v>1696</v>
      </c>
      <c r="B38" s="176">
        <v>588</v>
      </c>
      <c r="C38" s="199">
        <v>2.7495908346972176E-2</v>
      </c>
      <c r="D38" s="175"/>
      <c r="E38" s="176">
        <v>275</v>
      </c>
      <c r="F38" s="199">
        <v>1.3314612181659727E-2</v>
      </c>
      <c r="G38" s="175"/>
      <c r="H38" s="176">
        <v>39</v>
      </c>
      <c r="I38" s="199">
        <v>1.7733721353219354E-3</v>
      </c>
      <c r="J38" s="175"/>
      <c r="K38" s="199">
        <v>-0.93367346938775508</v>
      </c>
      <c r="L38" s="176">
        <v>890</v>
      </c>
      <c r="M38" s="199">
        <v>1.6260459677714036E-2</v>
      </c>
      <c r="N38" s="175">
        <v>228.48484848484799</v>
      </c>
      <c r="O38" s="176">
        <v>415</v>
      </c>
      <c r="P38" s="199">
        <v>7.6668698849045799E-3</v>
      </c>
      <c r="Q38" s="175">
        <v>145.45454545454501</v>
      </c>
      <c r="R38" s="176">
        <v>149</v>
      </c>
      <c r="S38" s="199">
        <v>2.6273099167724643E-3</v>
      </c>
      <c r="T38" s="175">
        <v>60</v>
      </c>
      <c r="U38" s="199">
        <v>-0.83258426966292132</v>
      </c>
      <c r="V38" s="176">
        <v>620864</v>
      </c>
      <c r="W38" s="199">
        <v>3.7999999999999999E-2</v>
      </c>
      <c r="X38" s="176">
        <v>4363</v>
      </c>
      <c r="Y38" s="176">
        <v>612589</v>
      </c>
      <c r="Z38" s="199">
        <v>3.5999999999999997E-2</v>
      </c>
      <c r="AA38" s="176">
        <v>3858</v>
      </c>
      <c r="AB38" s="176">
        <v>524621</v>
      </c>
      <c r="AC38" s="199">
        <v>2.9000000000000001E-2</v>
      </c>
      <c r="AD38" s="177">
        <v>3443.64</v>
      </c>
      <c r="AE38" s="199">
        <v>-0.155</v>
      </c>
    </row>
    <row r="39" spans="1:31" x14ac:dyDescent="0.3">
      <c r="A39" s="175" t="s">
        <v>1697</v>
      </c>
      <c r="B39" s="175">
        <v>0</v>
      </c>
      <c r="C39" s="199">
        <v>0</v>
      </c>
      <c r="D39" s="175"/>
      <c r="E39" s="175">
        <v>0</v>
      </c>
      <c r="F39" s="199">
        <v>0</v>
      </c>
      <c r="G39" s="175"/>
      <c r="H39" s="175">
        <v>0</v>
      </c>
      <c r="I39" s="199" t="s">
        <v>2472</v>
      </c>
      <c r="J39" s="175"/>
      <c r="K39" s="199" t="s">
        <v>2472</v>
      </c>
      <c r="L39" s="175">
        <v>9</v>
      </c>
      <c r="M39" s="199">
        <v>1.6443161471845654E-4</v>
      </c>
      <c r="N39" s="175">
        <v>9.0909090909090899</v>
      </c>
      <c r="O39" s="175">
        <v>14</v>
      </c>
      <c r="P39" s="199">
        <v>2.5864139370762438E-4</v>
      </c>
      <c r="Q39" s="175">
        <v>13.9393939393939</v>
      </c>
      <c r="R39" s="175">
        <v>0</v>
      </c>
      <c r="S39" s="199">
        <v>0</v>
      </c>
      <c r="T39" s="175">
        <v>17.575758</v>
      </c>
      <c r="U39" s="199">
        <v>-1</v>
      </c>
      <c r="V39" s="176">
        <v>22701</v>
      </c>
      <c r="W39" s="199">
        <v>1E-3</v>
      </c>
      <c r="X39" s="175">
        <v>770</v>
      </c>
      <c r="Y39" s="176">
        <v>21403</v>
      </c>
      <c r="Z39" s="199">
        <v>1E-3</v>
      </c>
      <c r="AA39" s="175">
        <v>699</v>
      </c>
      <c r="AB39" s="176">
        <v>198342</v>
      </c>
      <c r="AC39" s="199">
        <v>1.0999999999999999E-2</v>
      </c>
      <c r="AD39" s="177">
        <v>2127.27</v>
      </c>
      <c r="AE39" s="199">
        <v>7.7370000000000001</v>
      </c>
    </row>
    <row r="40" spans="1:31" x14ac:dyDescent="0.3">
      <c r="A40" s="175" t="s">
        <v>1698</v>
      </c>
      <c r="B40" s="175">
        <v>0</v>
      </c>
      <c r="C40" s="199" t="s">
        <v>2472</v>
      </c>
      <c r="D40" s="175"/>
      <c r="E40" s="175">
        <v>0</v>
      </c>
      <c r="F40" s="199" t="s">
        <v>2472</v>
      </c>
      <c r="G40" s="175"/>
      <c r="H40" s="175">
        <v>0</v>
      </c>
      <c r="I40" s="199" t="s">
        <v>2472</v>
      </c>
      <c r="J40" s="175"/>
      <c r="K40" s="199" t="s">
        <v>2472</v>
      </c>
      <c r="L40" s="175">
        <v>0</v>
      </c>
      <c r="M40" s="199">
        <v>0</v>
      </c>
      <c r="N40" s="175">
        <v>72.121212121212096</v>
      </c>
      <c r="O40" s="175">
        <v>0</v>
      </c>
      <c r="P40" s="199">
        <v>0</v>
      </c>
      <c r="Q40" s="175">
        <v>16.363636363636299</v>
      </c>
      <c r="R40" s="175">
        <v>0</v>
      </c>
      <c r="S40" s="199">
        <v>0</v>
      </c>
      <c r="T40" s="175">
        <v>17.575758</v>
      </c>
      <c r="U40" s="199"/>
      <c r="V40" s="176">
        <v>129467</v>
      </c>
      <c r="W40" s="199">
        <v>8.0000000000000002E-3</v>
      </c>
      <c r="X40" s="176">
        <v>1562</v>
      </c>
      <c r="Y40" s="176">
        <v>170567</v>
      </c>
      <c r="Z40" s="199">
        <v>0.01</v>
      </c>
      <c r="AA40" s="176">
        <v>1788</v>
      </c>
      <c r="AB40" s="176">
        <v>77854</v>
      </c>
      <c r="AC40" s="199">
        <v>4.0000000000000001E-3</v>
      </c>
      <c r="AD40" s="177">
        <v>1422.42</v>
      </c>
      <c r="AE40" s="199">
        <v>-0.39900000000000002</v>
      </c>
    </row>
    <row r="41" spans="1:31" x14ac:dyDescent="0.3">
      <c r="A41" s="175" t="s">
        <v>1699</v>
      </c>
      <c r="B41" s="175">
        <v>0</v>
      </c>
      <c r="C41" s="199">
        <v>0</v>
      </c>
      <c r="D41" s="175"/>
      <c r="E41" s="175">
        <v>0</v>
      </c>
      <c r="F41" s="199">
        <v>0</v>
      </c>
      <c r="G41" s="175"/>
      <c r="H41" s="175">
        <v>0</v>
      </c>
      <c r="I41" s="199" t="s">
        <v>2472</v>
      </c>
      <c r="J41" s="175"/>
      <c r="K41" s="199" t="s">
        <v>2472</v>
      </c>
      <c r="L41" s="175">
        <v>37</v>
      </c>
      <c r="M41" s="199">
        <v>6.7599663828698793E-4</v>
      </c>
      <c r="N41" s="175">
        <v>24.2424242424242</v>
      </c>
      <c r="O41" s="175">
        <v>19</v>
      </c>
      <c r="P41" s="199">
        <v>3.5101332003177594E-4</v>
      </c>
      <c r="Q41" s="175">
        <v>13.3333333333333</v>
      </c>
      <c r="R41" s="175">
        <v>0</v>
      </c>
      <c r="S41" s="199">
        <v>0</v>
      </c>
      <c r="T41" s="175">
        <v>17.575758</v>
      </c>
      <c r="U41" s="199">
        <v>-1</v>
      </c>
      <c r="V41" s="176">
        <v>54716</v>
      </c>
      <c r="W41" s="199">
        <v>3.0000000000000001E-3</v>
      </c>
      <c r="X41" s="175">
        <v>981</v>
      </c>
      <c r="Y41" s="176">
        <v>66908</v>
      </c>
      <c r="Z41" s="199">
        <v>4.0000000000000001E-3</v>
      </c>
      <c r="AA41" s="176">
        <v>1275</v>
      </c>
      <c r="AB41" s="176">
        <v>29415</v>
      </c>
      <c r="AC41" s="199">
        <v>2E-3</v>
      </c>
      <c r="AD41" s="175">
        <v>933.33</v>
      </c>
      <c r="AE41" s="199">
        <v>-0.46200000000000002</v>
      </c>
    </row>
    <row r="42" spans="1:31" x14ac:dyDescent="0.3">
      <c r="A42" s="175" t="s">
        <v>1448</v>
      </c>
      <c r="B42" s="175">
        <v>0</v>
      </c>
      <c r="C42" s="199" t="s">
        <v>2472</v>
      </c>
      <c r="D42" s="175"/>
      <c r="E42" s="175">
        <v>22</v>
      </c>
      <c r="F42" s="199" t="s">
        <v>2472</v>
      </c>
      <c r="G42" s="175"/>
      <c r="H42" s="175">
        <v>0</v>
      </c>
      <c r="I42" s="199" t="s">
        <v>2472</v>
      </c>
      <c r="J42" s="175"/>
      <c r="K42" s="199" t="s">
        <v>2472</v>
      </c>
      <c r="L42" s="175">
        <v>0</v>
      </c>
      <c r="M42" s="199">
        <v>0</v>
      </c>
      <c r="N42" s="175">
        <v>72.121212121212096</v>
      </c>
      <c r="O42" s="175">
        <v>22</v>
      </c>
      <c r="P42" s="199">
        <v>4.0643647582626688E-4</v>
      </c>
      <c r="Q42" s="175">
        <v>20.606060606060598</v>
      </c>
      <c r="R42" s="175">
        <v>0</v>
      </c>
      <c r="S42" s="199">
        <v>0</v>
      </c>
      <c r="T42" s="175">
        <v>17.575758</v>
      </c>
      <c r="U42" s="199"/>
      <c r="V42" s="176">
        <v>5431</v>
      </c>
      <c r="W42" s="199">
        <v>0</v>
      </c>
      <c r="X42" s="175">
        <v>279</v>
      </c>
      <c r="Y42" s="176">
        <v>8623</v>
      </c>
      <c r="Z42" s="199">
        <v>1E-3</v>
      </c>
      <c r="AA42" s="175">
        <v>418</v>
      </c>
      <c r="AB42" s="176">
        <v>12170</v>
      </c>
      <c r="AC42" s="199">
        <v>1E-3</v>
      </c>
      <c r="AD42" s="175">
        <v>455.15</v>
      </c>
      <c r="AE42" s="199">
        <v>1.2410000000000001</v>
      </c>
    </row>
    <row r="43" spans="1:31" x14ac:dyDescent="0.3">
      <c r="A43" s="175" t="s">
        <v>1449</v>
      </c>
      <c r="B43" s="175">
        <v>0</v>
      </c>
      <c r="C43" s="199" t="s">
        <v>2472</v>
      </c>
      <c r="D43" s="175"/>
      <c r="E43" s="175">
        <v>0</v>
      </c>
      <c r="F43" s="199" t="s">
        <v>2472</v>
      </c>
      <c r="G43" s="175"/>
      <c r="H43" s="175">
        <v>0</v>
      </c>
      <c r="I43" s="199">
        <v>0</v>
      </c>
      <c r="J43" s="175"/>
      <c r="K43" s="199" t="s">
        <v>2472</v>
      </c>
      <c r="L43" s="175">
        <v>0</v>
      </c>
      <c r="M43" s="199">
        <v>0</v>
      </c>
      <c r="N43" s="175">
        <v>72.121212121212096</v>
      </c>
      <c r="O43" s="175">
        <v>0</v>
      </c>
      <c r="P43" s="199">
        <v>0</v>
      </c>
      <c r="Q43" s="175">
        <v>16.363636363636299</v>
      </c>
      <c r="R43" s="175">
        <v>1</v>
      </c>
      <c r="S43" s="199">
        <v>1.7632952461560163E-5</v>
      </c>
      <c r="T43" s="175">
        <v>1.21212125</v>
      </c>
      <c r="U43" s="199"/>
      <c r="V43" s="176">
        <v>6671</v>
      </c>
      <c r="W43" s="199">
        <v>0</v>
      </c>
      <c r="X43" s="175">
        <v>375</v>
      </c>
      <c r="Y43" s="176">
        <v>8684</v>
      </c>
      <c r="Z43" s="199">
        <v>1E-3</v>
      </c>
      <c r="AA43" s="175">
        <v>413</v>
      </c>
      <c r="AB43" s="176">
        <v>36319</v>
      </c>
      <c r="AC43" s="199">
        <v>2E-3</v>
      </c>
      <c r="AD43" s="175">
        <v>977.58</v>
      </c>
      <c r="AE43" s="199">
        <v>4.444</v>
      </c>
    </row>
    <row r="44" spans="1:31" x14ac:dyDescent="0.3">
      <c r="A44" s="175" t="s">
        <v>1450</v>
      </c>
      <c r="B44" s="175">
        <v>132</v>
      </c>
      <c r="C44" s="199">
        <v>6.1725508534019174E-3</v>
      </c>
      <c r="D44" s="175"/>
      <c r="E44" s="175">
        <v>153</v>
      </c>
      <c r="F44" s="199">
        <v>7.4077660501597753E-3</v>
      </c>
      <c r="G44" s="175"/>
      <c r="H44" s="175">
        <v>82</v>
      </c>
      <c r="I44" s="199">
        <v>3.7286285922153509E-3</v>
      </c>
      <c r="J44" s="175"/>
      <c r="K44" s="199">
        <v>-0.37878787878787878</v>
      </c>
      <c r="L44" s="176">
        <v>405</v>
      </c>
      <c r="M44" s="199">
        <v>7.3994226623305438E-3</v>
      </c>
      <c r="N44" s="175">
        <v>103.636363636363</v>
      </c>
      <c r="O44" s="176">
        <v>296</v>
      </c>
      <c r="P44" s="199">
        <v>5.4684180383897723E-3</v>
      </c>
      <c r="Q44" s="175">
        <v>76.969696969696898</v>
      </c>
      <c r="R44" s="175">
        <v>239</v>
      </c>
      <c r="S44" s="199">
        <v>4.2142756383128791E-3</v>
      </c>
      <c r="T44" s="175">
        <v>85.454544100000007</v>
      </c>
      <c r="U44" s="199">
        <v>-0.40987654320987654</v>
      </c>
      <c r="V44" s="176">
        <v>54731</v>
      </c>
      <c r="W44" s="199">
        <v>3.0000000000000001E-3</v>
      </c>
      <c r="X44" s="176">
        <v>1191</v>
      </c>
      <c r="Y44" s="176">
        <v>59664</v>
      </c>
      <c r="Z44" s="199">
        <v>4.0000000000000001E-3</v>
      </c>
      <c r="AA44" s="176">
        <v>1267</v>
      </c>
      <c r="AB44" s="176">
        <v>52859</v>
      </c>
      <c r="AC44" s="199">
        <v>3.0000000000000001E-3</v>
      </c>
      <c r="AD44" s="177">
        <v>1159.3900000000001</v>
      </c>
      <c r="AE44" s="199">
        <v>-3.4000000000000002E-2</v>
      </c>
    </row>
    <row r="45" spans="1:31" x14ac:dyDescent="0.3">
      <c r="A45" s="175" t="s">
        <v>1451</v>
      </c>
      <c r="B45" s="176">
        <v>66</v>
      </c>
      <c r="C45" s="199">
        <v>3.0862754267009587E-3</v>
      </c>
      <c r="D45" s="175"/>
      <c r="E45" s="176">
        <v>14</v>
      </c>
      <c r="F45" s="199">
        <v>6.7783480197540426E-4</v>
      </c>
      <c r="G45" s="175"/>
      <c r="H45" s="176">
        <v>89</v>
      </c>
      <c r="I45" s="199">
        <v>4.0469261549654417E-3</v>
      </c>
      <c r="J45" s="175"/>
      <c r="K45" s="199">
        <v>0.3484848484848484</v>
      </c>
      <c r="L45" s="176">
        <v>342</v>
      </c>
      <c r="M45" s="199">
        <v>6.248401359301348E-3</v>
      </c>
      <c r="N45" s="175">
        <v>89.090909090909093</v>
      </c>
      <c r="O45" s="176">
        <v>156</v>
      </c>
      <c r="P45" s="199">
        <v>2.8820041013135288E-3</v>
      </c>
      <c r="Q45" s="175">
        <v>52.121212121212103</v>
      </c>
      <c r="R45" s="176">
        <v>295</v>
      </c>
      <c r="S45" s="199">
        <v>5.2017209761602481E-3</v>
      </c>
      <c r="T45" s="175">
        <v>83.030304000000001</v>
      </c>
      <c r="U45" s="199">
        <v>-0.13742690058479531</v>
      </c>
      <c r="V45" s="176">
        <v>152227</v>
      </c>
      <c r="W45" s="199">
        <v>8.9999999999999993E-3</v>
      </c>
      <c r="X45" s="176">
        <v>2020</v>
      </c>
      <c r="Y45" s="176">
        <v>188568</v>
      </c>
      <c r="Z45" s="199">
        <v>1.0999999999999999E-2</v>
      </c>
      <c r="AA45" s="176">
        <v>1779</v>
      </c>
      <c r="AB45" s="176">
        <v>153247</v>
      </c>
      <c r="AC45" s="199">
        <v>8.0000000000000002E-3</v>
      </c>
      <c r="AD45" s="177">
        <v>2120</v>
      </c>
      <c r="AE45" s="199">
        <v>7.0000000000000001E-3</v>
      </c>
    </row>
    <row r="46" spans="1:31" x14ac:dyDescent="0.3">
      <c r="A46" s="175" t="s">
        <v>1452</v>
      </c>
      <c r="B46" s="176">
        <v>597</v>
      </c>
      <c r="C46" s="199">
        <v>2.7916764086976853E-2</v>
      </c>
      <c r="D46" s="175"/>
      <c r="E46" s="176">
        <v>519</v>
      </c>
      <c r="F46" s="199">
        <v>2.5128304444659629E-2</v>
      </c>
      <c r="G46" s="175"/>
      <c r="H46" s="176">
        <v>341</v>
      </c>
      <c r="I46" s="199">
        <v>1.550563841396871E-2</v>
      </c>
      <c r="J46" s="175"/>
      <c r="K46" s="199">
        <v>-0.42881072026800671</v>
      </c>
      <c r="L46" s="176">
        <v>1428</v>
      </c>
      <c r="M46" s="199">
        <v>2.6089816201995103E-2</v>
      </c>
      <c r="N46" s="175">
        <v>209.09090909090901</v>
      </c>
      <c r="O46" s="176">
        <v>1424</v>
      </c>
      <c r="P46" s="199">
        <v>2.6307524617118366E-2</v>
      </c>
      <c r="Q46" s="175">
        <v>158.18181818181799</v>
      </c>
      <c r="R46" s="176">
        <v>924</v>
      </c>
      <c r="S46" s="199">
        <v>1.629284807448159E-2</v>
      </c>
      <c r="T46" s="175">
        <v>175.75756799999999</v>
      </c>
      <c r="U46" s="199">
        <v>-0.35294117647058826</v>
      </c>
      <c r="V46" s="176">
        <v>448940</v>
      </c>
      <c r="W46" s="199">
        <v>2.8000000000000001E-2</v>
      </c>
      <c r="X46" s="176">
        <v>3625</v>
      </c>
      <c r="Y46" s="176">
        <v>456782</v>
      </c>
      <c r="Z46" s="199">
        <v>2.7E-2</v>
      </c>
      <c r="AA46" s="176">
        <v>3373</v>
      </c>
      <c r="AB46" s="176">
        <v>460235</v>
      </c>
      <c r="AC46" s="199">
        <v>2.5000000000000001E-2</v>
      </c>
      <c r="AD46" s="177">
        <v>3440</v>
      </c>
      <c r="AE46" s="199">
        <v>2.5000000000000001E-2</v>
      </c>
    </row>
    <row r="47" spans="1:31" x14ac:dyDescent="0.3">
      <c r="A47" s="175" t="s">
        <v>1454</v>
      </c>
      <c r="B47" s="176">
        <v>324</v>
      </c>
      <c r="C47" s="199">
        <v>1.5150806640168343E-2</v>
      </c>
      <c r="D47" s="175"/>
      <c r="E47" s="176">
        <v>234</v>
      </c>
      <c r="F47" s="199">
        <v>1.1329524547303186E-2</v>
      </c>
      <c r="G47" s="175"/>
      <c r="H47" s="176">
        <v>205</v>
      </c>
      <c r="I47" s="199">
        <v>9.3215714805383772E-3</v>
      </c>
      <c r="J47" s="175"/>
      <c r="K47" s="199">
        <v>-0.36728395061728392</v>
      </c>
      <c r="L47" s="176">
        <v>626</v>
      </c>
      <c r="M47" s="199">
        <v>1.1437132312639309E-2</v>
      </c>
      <c r="N47" s="175">
        <v>142.42424242424201</v>
      </c>
      <c r="O47" s="176">
        <v>545</v>
      </c>
      <c r="P47" s="199">
        <v>1.006853996933252E-2</v>
      </c>
      <c r="Q47" s="175">
        <v>127.272727272727</v>
      </c>
      <c r="R47" s="176">
        <v>407</v>
      </c>
      <c r="S47" s="199">
        <v>7.1766116518549869E-3</v>
      </c>
      <c r="T47" s="175">
        <v>103.030304</v>
      </c>
      <c r="U47" s="199">
        <v>-0.34984025559105431</v>
      </c>
      <c r="V47" s="176">
        <v>156627</v>
      </c>
      <c r="W47" s="199">
        <v>0.01</v>
      </c>
      <c r="X47" s="176">
        <v>2075</v>
      </c>
      <c r="Y47" s="176">
        <v>165542</v>
      </c>
      <c r="Z47" s="199">
        <v>0.01</v>
      </c>
      <c r="AA47" s="176">
        <v>1978</v>
      </c>
      <c r="AB47" s="176">
        <v>200381</v>
      </c>
      <c r="AC47" s="199">
        <v>1.0999999999999999E-2</v>
      </c>
      <c r="AD47" s="177">
        <v>2606.67</v>
      </c>
      <c r="AE47" s="199">
        <v>0.27900000000000003</v>
      </c>
    </row>
    <row r="48" spans="1:31" x14ac:dyDescent="0.3">
      <c r="A48" s="175" t="s">
        <v>1700</v>
      </c>
      <c r="B48" s="176">
        <v>977</v>
      </c>
      <c r="C48" s="199">
        <v>4.5686228664952068E-2</v>
      </c>
      <c r="D48" s="175"/>
      <c r="E48" s="176">
        <v>1030</v>
      </c>
      <c r="F48" s="199">
        <v>4.9869274716761884E-2</v>
      </c>
      <c r="G48" s="175"/>
      <c r="H48" s="176">
        <v>1267</v>
      </c>
      <c r="I48" s="199">
        <v>5.7611858857766464E-2</v>
      </c>
      <c r="J48" s="175"/>
      <c r="K48" s="199">
        <v>0.29682702149437046</v>
      </c>
      <c r="L48" s="176">
        <v>2015</v>
      </c>
      <c r="M48" s="199">
        <v>3.6814411517521101E-2</v>
      </c>
      <c r="N48" s="175">
        <v>229.09090909090901</v>
      </c>
      <c r="O48" s="176">
        <v>1734</v>
      </c>
      <c r="P48" s="199">
        <v>3.2034584049215761E-2</v>
      </c>
      <c r="Q48" s="175">
        <v>187.87878787878699</v>
      </c>
      <c r="R48" s="176">
        <v>2912</v>
      </c>
      <c r="S48" s="199">
        <v>5.1347157568063198E-2</v>
      </c>
      <c r="T48" s="175">
        <v>294.54544099999998</v>
      </c>
      <c r="U48" s="199">
        <v>0.44516129032258067</v>
      </c>
      <c r="V48" s="176">
        <v>805819</v>
      </c>
      <c r="W48" s="199">
        <v>0.05</v>
      </c>
      <c r="X48" s="176">
        <v>4420</v>
      </c>
      <c r="Y48" s="176">
        <v>900328</v>
      </c>
      <c r="Z48" s="199">
        <v>5.2999999999999999E-2</v>
      </c>
      <c r="AA48" s="176">
        <v>4250</v>
      </c>
      <c r="AB48" s="176">
        <v>1529697</v>
      </c>
      <c r="AC48" s="199">
        <v>8.4000000000000005E-2</v>
      </c>
      <c r="AD48" s="177">
        <v>8544.24</v>
      </c>
      <c r="AE48" s="199">
        <v>0.89800000000000002</v>
      </c>
    </row>
    <row r="49" spans="1:31" x14ac:dyDescent="0.3">
      <c r="A49" s="179" t="s">
        <v>2020</v>
      </c>
      <c r="B49" s="179"/>
      <c r="C49" s="179"/>
      <c r="D49" s="179"/>
      <c r="E49" s="179"/>
      <c r="F49" s="179"/>
      <c r="G49" s="179"/>
      <c r="H49" s="179"/>
      <c r="I49" s="179"/>
      <c r="J49" s="179"/>
      <c r="K49" s="179"/>
      <c r="L49" s="179"/>
      <c r="M49" s="179"/>
      <c r="N49" s="179"/>
      <c r="O49" s="179"/>
      <c r="P49" s="179"/>
      <c r="Q49" s="179"/>
      <c r="R49" s="179"/>
      <c r="S49" s="179"/>
      <c r="T49" s="179"/>
      <c r="U49" s="179"/>
      <c r="V49" s="179"/>
      <c r="W49" s="179"/>
      <c r="X49" s="179"/>
      <c r="Y49" s="179"/>
      <c r="Z49" s="179"/>
      <c r="AA49" s="179"/>
      <c r="AB49" s="179"/>
      <c r="AC49" s="179"/>
      <c r="AD49" s="179"/>
      <c r="AE49" s="179"/>
    </row>
    <row r="50" spans="1:31" x14ac:dyDescent="0.3">
      <c r="A50" s="203" t="s">
        <v>1920</v>
      </c>
      <c r="B50" s="203"/>
      <c r="C50" s="203"/>
      <c r="D50" s="203"/>
      <c r="E50" s="203"/>
      <c r="F50" s="203"/>
      <c r="G50" s="203"/>
      <c r="H50" s="203"/>
      <c r="I50" s="203"/>
      <c r="J50" s="203"/>
      <c r="K50" s="203"/>
      <c r="L50" s="203"/>
      <c r="M50" s="203"/>
      <c r="N50" s="203"/>
      <c r="O50" s="203"/>
      <c r="P50" s="203"/>
      <c r="Q50" s="203"/>
      <c r="R50" s="203"/>
      <c r="S50" s="203"/>
      <c r="T50" s="203"/>
      <c r="U50" s="203"/>
      <c r="V50" s="203"/>
      <c r="W50" s="203"/>
      <c r="X50" s="203"/>
      <c r="Y50" s="203"/>
      <c r="Z50" s="203"/>
      <c r="AA50" s="203"/>
      <c r="AB50" s="203"/>
      <c r="AC50" s="203"/>
      <c r="AD50" s="203"/>
      <c r="AE50" s="203"/>
    </row>
    <row r="51" spans="1:31" x14ac:dyDescent="0.3">
      <c r="A51" s="175"/>
      <c r="B51" s="200"/>
      <c r="C51" s="201"/>
      <c r="D51" s="201"/>
      <c r="E51" s="200"/>
      <c r="F51" s="201"/>
      <c r="G51" s="201"/>
      <c r="H51" s="200"/>
      <c r="I51" s="201"/>
      <c r="J51" s="201"/>
      <c r="K51" s="175"/>
      <c r="L51" s="200" t="s">
        <v>1649</v>
      </c>
      <c r="M51" s="201"/>
      <c r="N51" s="201" t="s">
        <v>1650</v>
      </c>
      <c r="O51" s="200" t="s">
        <v>1649</v>
      </c>
      <c r="P51" s="201"/>
      <c r="Q51" s="201" t="s">
        <v>1650</v>
      </c>
      <c r="R51" s="200" t="s">
        <v>1649</v>
      </c>
      <c r="S51" s="201"/>
      <c r="T51" s="201" t="s">
        <v>1650</v>
      </c>
      <c r="U51" s="175" t="s">
        <v>165</v>
      </c>
      <c r="V51" s="200" t="s">
        <v>1649</v>
      </c>
      <c r="W51" s="201"/>
      <c r="X51" s="201" t="s">
        <v>1650</v>
      </c>
      <c r="Y51" s="200" t="s">
        <v>1649</v>
      </c>
      <c r="Z51" s="201"/>
      <c r="AA51" s="201" t="s">
        <v>1650</v>
      </c>
      <c r="AB51" s="200" t="s">
        <v>1649</v>
      </c>
      <c r="AC51" s="201"/>
      <c r="AD51" s="201" t="s">
        <v>1650</v>
      </c>
      <c r="AE51" s="175" t="s">
        <v>165</v>
      </c>
    </row>
    <row r="52" spans="1:31" x14ac:dyDescent="0.3">
      <c r="A52" s="175" t="s">
        <v>1921</v>
      </c>
      <c r="B52" s="198" t="e">
        <v>#N/A</v>
      </c>
      <c r="C52" s="175" t="e">
        <v>#N/A</v>
      </c>
      <c r="D52" s="198" t="e">
        <v>#N/A</v>
      </c>
      <c r="E52" s="198" t="e">
        <v>#N/A</v>
      </c>
      <c r="F52" s="175" t="e">
        <v>#N/A</v>
      </c>
      <c r="G52" s="198" t="e">
        <v>#N/A</v>
      </c>
      <c r="H52" s="176" t="e">
        <v>#N/A</v>
      </c>
      <c r="I52" s="175" t="e">
        <v>#N/A</v>
      </c>
      <c r="J52" s="175" t="e">
        <v>#N/A</v>
      </c>
      <c r="K52" s="199" t="e">
        <v>#N/A</v>
      </c>
      <c r="L52" s="198">
        <v>1241</v>
      </c>
      <c r="M52" s="175" t="s">
        <v>165</v>
      </c>
      <c r="N52" s="198">
        <v>32.121212121212103</v>
      </c>
      <c r="O52" s="198">
        <v>1143</v>
      </c>
      <c r="P52" s="175" t="s">
        <v>165</v>
      </c>
      <c r="Q52" s="198">
        <v>21.818181818181799</v>
      </c>
      <c r="R52" s="176">
        <v>1200</v>
      </c>
      <c r="S52" s="175" t="s">
        <v>165</v>
      </c>
      <c r="T52" s="175">
        <v>30.909089999999999</v>
      </c>
      <c r="U52" s="199">
        <v>-3.3037872683319904E-2</v>
      </c>
      <c r="V52" s="198">
        <v>1882</v>
      </c>
      <c r="W52" s="175" t="s">
        <v>165</v>
      </c>
      <c r="X52" s="198">
        <v>2</v>
      </c>
      <c r="Y52" s="198">
        <v>1693</v>
      </c>
      <c r="Z52" s="175" t="s">
        <v>165</v>
      </c>
      <c r="AA52" s="198">
        <v>2</v>
      </c>
      <c r="AB52" s="176">
        <v>1851</v>
      </c>
      <c r="AC52" s="175" t="s">
        <v>165</v>
      </c>
      <c r="AD52" s="175">
        <v>3.03</v>
      </c>
      <c r="AE52" s="199">
        <v>-1.6E-2</v>
      </c>
    </row>
    <row r="53" spans="1:31" x14ac:dyDescent="0.3">
      <c r="A53" s="175" t="s">
        <v>1922</v>
      </c>
      <c r="B53" s="198" t="e">
        <v>#N/A</v>
      </c>
      <c r="C53" s="175" t="e">
        <v>#N/A</v>
      </c>
      <c r="D53" s="198" t="e">
        <v>#N/A</v>
      </c>
      <c r="E53" s="198" t="e">
        <v>#N/A</v>
      </c>
      <c r="F53" s="175" t="e">
        <v>#N/A</v>
      </c>
      <c r="G53" s="198" t="e">
        <v>#N/A</v>
      </c>
      <c r="H53" s="176" t="e">
        <v>#N/A</v>
      </c>
      <c r="I53" s="175" t="e">
        <v>#N/A</v>
      </c>
      <c r="J53" s="175" t="e">
        <v>#N/A</v>
      </c>
      <c r="K53" s="199" t="e">
        <v>#N/A</v>
      </c>
      <c r="L53" s="198">
        <v>1547</v>
      </c>
      <c r="M53" s="175" t="s">
        <v>165</v>
      </c>
      <c r="N53" s="198">
        <v>34.545454545454497</v>
      </c>
      <c r="O53" s="198">
        <v>1423</v>
      </c>
      <c r="P53" s="175" t="s">
        <v>165</v>
      </c>
      <c r="Q53" s="198">
        <v>18.7878787878787</v>
      </c>
      <c r="R53" s="176">
        <v>1478</v>
      </c>
      <c r="S53" s="175" t="s">
        <v>165</v>
      </c>
      <c r="T53" s="175">
        <v>23.030304000000001</v>
      </c>
      <c r="U53" s="199">
        <v>-4.4602456367162251E-2</v>
      </c>
      <c r="V53" s="198">
        <v>2345</v>
      </c>
      <c r="W53" s="175" t="s">
        <v>165</v>
      </c>
      <c r="X53" s="198">
        <v>2</v>
      </c>
      <c r="Y53" s="198">
        <v>2155</v>
      </c>
      <c r="Z53" s="175" t="s">
        <v>165</v>
      </c>
      <c r="AA53" s="198">
        <v>2</v>
      </c>
      <c r="AB53" s="176">
        <v>2422</v>
      </c>
      <c r="AC53" s="175" t="s">
        <v>165</v>
      </c>
      <c r="AD53" s="175">
        <v>3.03</v>
      </c>
      <c r="AE53" s="199">
        <v>3.3000000000000002E-2</v>
      </c>
    </row>
    <row r="54" spans="1:31" x14ac:dyDescent="0.3">
      <c r="A54" s="175" t="s">
        <v>1923</v>
      </c>
      <c r="B54" s="198" t="e">
        <v>#N/A</v>
      </c>
      <c r="C54" s="175" t="e">
        <v>#N/A</v>
      </c>
      <c r="D54" s="198" t="e">
        <v>#N/A</v>
      </c>
      <c r="E54" s="198" t="e">
        <v>#N/A</v>
      </c>
      <c r="F54" s="175" t="e">
        <v>#N/A</v>
      </c>
      <c r="G54" s="198" t="e">
        <v>#N/A</v>
      </c>
      <c r="H54" s="175" t="e">
        <v>#N/A</v>
      </c>
      <c r="I54" s="175" t="e">
        <v>#N/A</v>
      </c>
      <c r="J54" s="175" t="e">
        <v>#N/A</v>
      </c>
      <c r="K54" s="199" t="e">
        <v>#N/A</v>
      </c>
      <c r="L54" s="198">
        <v>338</v>
      </c>
      <c r="M54" s="175" t="s">
        <v>165</v>
      </c>
      <c r="N54" s="198">
        <v>10.909090909090899</v>
      </c>
      <c r="O54" s="198">
        <v>368</v>
      </c>
      <c r="P54" s="175" t="s">
        <v>165</v>
      </c>
      <c r="Q54" s="198">
        <v>7.8787878787878798</v>
      </c>
      <c r="R54" s="175">
        <v>461</v>
      </c>
      <c r="S54" s="175" t="s">
        <v>165</v>
      </c>
      <c r="T54" s="175">
        <v>12.121212</v>
      </c>
      <c r="U54" s="199">
        <v>0.36390532544378701</v>
      </c>
      <c r="V54" s="198">
        <v>450</v>
      </c>
      <c r="W54" s="175" t="s">
        <v>165</v>
      </c>
      <c r="X54" s="198">
        <v>1</v>
      </c>
      <c r="Y54" s="198">
        <v>500</v>
      </c>
      <c r="Z54" s="175" t="s">
        <v>165</v>
      </c>
      <c r="AA54" s="198">
        <v>1</v>
      </c>
      <c r="AB54" s="175">
        <v>618</v>
      </c>
      <c r="AC54" s="175" t="s">
        <v>165</v>
      </c>
      <c r="AD54" s="175">
        <v>1.21</v>
      </c>
      <c r="AE54" s="199">
        <v>0.373</v>
      </c>
    </row>
    <row r="55" spans="1:31" x14ac:dyDescent="0.3">
      <c r="A55" s="179" t="s">
        <v>2020</v>
      </c>
      <c r="B55" s="179"/>
      <c r="C55" s="179"/>
      <c r="D55" s="179"/>
      <c r="E55" s="179"/>
      <c r="F55" s="179"/>
      <c r="G55" s="179"/>
      <c r="H55" s="179"/>
      <c r="I55" s="179"/>
      <c r="J55" s="179"/>
      <c r="K55" s="179"/>
      <c r="L55" s="179"/>
      <c r="M55" s="179"/>
      <c r="N55" s="179"/>
      <c r="O55" s="179"/>
      <c r="P55" s="179"/>
      <c r="Q55" s="179"/>
      <c r="R55" s="179"/>
      <c r="S55" s="179"/>
      <c r="T55" s="179"/>
      <c r="U55" s="179"/>
      <c r="V55" s="179"/>
      <c r="W55" s="179"/>
      <c r="X55" s="179"/>
      <c r="Y55" s="179"/>
      <c r="Z55" s="179"/>
      <c r="AA55" s="179"/>
      <c r="AB55" s="179"/>
      <c r="AC55" s="179"/>
      <c r="AD55" s="179"/>
      <c r="AE55" s="179"/>
    </row>
    <row r="56" spans="1:31" x14ac:dyDescent="0.3">
      <c r="A56" s="203" t="s">
        <v>1941</v>
      </c>
      <c r="B56" s="203"/>
      <c r="C56" s="203"/>
      <c r="D56" s="203"/>
      <c r="E56" s="203"/>
      <c r="F56" s="203"/>
      <c r="G56" s="203"/>
      <c r="H56" s="203"/>
      <c r="I56" s="203"/>
      <c r="J56" s="203"/>
      <c r="K56" s="203"/>
      <c r="L56" s="203"/>
      <c r="M56" s="203"/>
      <c r="N56" s="203"/>
      <c r="O56" s="203"/>
      <c r="P56" s="203"/>
      <c r="Q56" s="203"/>
      <c r="R56" s="203"/>
      <c r="S56" s="203"/>
      <c r="T56" s="203"/>
      <c r="U56" s="203"/>
      <c r="V56" s="203"/>
      <c r="W56" s="203"/>
      <c r="X56" s="203"/>
      <c r="Y56" s="203"/>
      <c r="Z56" s="203"/>
      <c r="AA56" s="203"/>
      <c r="AB56" s="203"/>
      <c r="AC56" s="203"/>
      <c r="AD56" s="203"/>
      <c r="AE56" s="203"/>
    </row>
    <row r="57" spans="1:31" x14ac:dyDescent="0.3">
      <c r="A57" s="175"/>
      <c r="B57" s="200"/>
      <c r="C57" s="201"/>
      <c r="D57" s="201"/>
      <c r="E57" s="200"/>
      <c r="F57" s="201"/>
      <c r="G57" s="201"/>
      <c r="H57" s="200"/>
      <c r="I57" s="201"/>
      <c r="J57" s="201"/>
      <c r="K57" s="175"/>
      <c r="L57" s="200" t="s">
        <v>1649</v>
      </c>
      <c r="M57" s="201"/>
      <c r="N57" s="201" t="s">
        <v>1650</v>
      </c>
      <c r="O57" s="200" t="s">
        <v>1649</v>
      </c>
      <c r="P57" s="201"/>
      <c r="Q57" s="201" t="s">
        <v>1650</v>
      </c>
      <c r="R57" s="200" t="s">
        <v>1649</v>
      </c>
      <c r="S57" s="201"/>
      <c r="T57" s="201" t="s">
        <v>1650</v>
      </c>
      <c r="U57" s="175" t="s">
        <v>165</v>
      </c>
      <c r="V57" s="200" t="s">
        <v>1649</v>
      </c>
      <c r="W57" s="201"/>
      <c r="X57" s="201" t="s">
        <v>1650</v>
      </c>
      <c r="Y57" s="200" t="s">
        <v>1649</v>
      </c>
      <c r="Z57" s="201"/>
      <c r="AA57" s="201" t="s">
        <v>1650</v>
      </c>
      <c r="AB57" s="200" t="s">
        <v>1649</v>
      </c>
      <c r="AC57" s="201"/>
      <c r="AD57" s="201" t="s">
        <v>1650</v>
      </c>
      <c r="AE57" s="175" t="s">
        <v>165</v>
      </c>
    </row>
    <row r="58" spans="1:31" x14ac:dyDescent="0.3">
      <c r="A58" s="175" t="s">
        <v>1942</v>
      </c>
      <c r="B58" s="198" t="e">
        <v>#N/A</v>
      </c>
      <c r="C58" s="175" t="e">
        <v>#N/A</v>
      </c>
      <c r="D58" s="198" t="e">
        <v>#N/A</v>
      </c>
      <c r="E58" s="198" t="e">
        <v>#N/A</v>
      </c>
      <c r="F58" s="175" t="e">
        <v>#N/A</v>
      </c>
      <c r="G58" s="198" t="e">
        <v>#N/A</v>
      </c>
      <c r="H58" s="176" t="e">
        <v>#N/A</v>
      </c>
      <c r="I58" s="175" t="e">
        <v>#N/A</v>
      </c>
      <c r="J58" s="175" t="e">
        <v>#N/A</v>
      </c>
      <c r="K58" s="199" t="e">
        <v>#N/A</v>
      </c>
      <c r="L58" s="198">
        <v>960</v>
      </c>
      <c r="M58" s="175" t="s">
        <v>165</v>
      </c>
      <c r="N58" s="198">
        <v>18.181818181818102</v>
      </c>
      <c r="O58" s="198">
        <v>978</v>
      </c>
      <c r="P58" s="175" t="s">
        <v>165</v>
      </c>
      <c r="Q58" s="198">
        <v>13.3333333333333</v>
      </c>
      <c r="R58" s="176">
        <v>1094</v>
      </c>
      <c r="S58" s="175" t="s">
        <v>165</v>
      </c>
      <c r="T58" s="175">
        <v>15.757576</v>
      </c>
      <c r="U58" s="199">
        <v>0.13958333333333334</v>
      </c>
      <c r="V58" s="198">
        <v>1409</v>
      </c>
      <c r="W58" s="175" t="s">
        <v>165</v>
      </c>
      <c r="X58" s="198">
        <v>1</v>
      </c>
      <c r="Y58" s="198">
        <v>1419</v>
      </c>
      <c r="Z58" s="175" t="s">
        <v>165</v>
      </c>
      <c r="AA58" s="198">
        <v>1</v>
      </c>
      <c r="AB58" s="176">
        <v>1688</v>
      </c>
      <c r="AC58" s="175" t="s">
        <v>165</v>
      </c>
      <c r="AD58" s="175">
        <v>1.82</v>
      </c>
      <c r="AE58" s="199">
        <v>0.19800000000000001</v>
      </c>
    </row>
    <row r="59" spans="1:31" x14ac:dyDescent="0.3">
      <c r="A59" s="179" t="s">
        <v>2020</v>
      </c>
      <c r="B59" s="179"/>
      <c r="C59" s="179"/>
      <c r="D59" s="179"/>
      <c r="E59" s="179"/>
      <c r="F59" s="179"/>
      <c r="G59" s="179"/>
      <c r="H59" s="179"/>
      <c r="I59" s="179"/>
      <c r="J59" s="179"/>
      <c r="K59" s="179"/>
      <c r="L59" s="179"/>
      <c r="M59" s="179"/>
      <c r="N59" s="179"/>
      <c r="O59" s="179"/>
      <c r="P59" s="179"/>
      <c r="Q59" s="179"/>
      <c r="R59" s="179"/>
      <c r="S59" s="179"/>
      <c r="T59" s="179"/>
      <c r="U59" s="179"/>
      <c r="V59" s="179"/>
      <c r="W59" s="179"/>
      <c r="X59" s="179"/>
      <c r="Y59" s="179"/>
      <c r="Z59" s="179"/>
      <c r="AA59" s="179"/>
      <c r="AB59" s="179"/>
      <c r="AC59" s="179"/>
      <c r="AD59" s="179"/>
      <c r="AE59" s="179"/>
    </row>
    <row r="60" spans="1:31" x14ac:dyDescent="0.3">
      <c r="A60" s="203" t="s">
        <v>2034</v>
      </c>
      <c r="B60" s="203"/>
      <c r="C60" s="203"/>
      <c r="D60" s="203"/>
      <c r="E60" s="203"/>
      <c r="F60" s="203"/>
      <c r="G60" s="203"/>
      <c r="H60" s="203"/>
      <c r="I60" s="203"/>
      <c r="J60" s="203"/>
      <c r="K60" s="203"/>
      <c r="L60" s="203"/>
      <c r="M60" s="203"/>
      <c r="N60" s="203"/>
      <c r="O60" s="203"/>
      <c r="P60" s="203"/>
      <c r="Q60" s="203"/>
      <c r="R60" s="203"/>
      <c r="S60" s="203"/>
      <c r="T60" s="203"/>
      <c r="U60" s="203"/>
      <c r="V60" s="203"/>
      <c r="W60" s="203"/>
      <c r="X60" s="203"/>
      <c r="Y60" s="203"/>
      <c r="Z60" s="203"/>
      <c r="AA60" s="203"/>
      <c r="AB60" s="203"/>
      <c r="AC60" s="203"/>
      <c r="AD60" s="203"/>
      <c r="AE60" s="203"/>
    </row>
    <row r="61" spans="1:31" x14ac:dyDescent="0.3">
      <c r="A61" s="175"/>
      <c r="B61" s="200"/>
      <c r="C61" s="201"/>
      <c r="D61" s="201"/>
      <c r="E61" s="200"/>
      <c r="F61" s="201"/>
      <c r="G61" s="201"/>
      <c r="H61" s="200"/>
      <c r="I61" s="201"/>
      <c r="J61" s="201"/>
      <c r="K61" s="175"/>
      <c r="L61" s="200" t="s">
        <v>1649</v>
      </c>
      <c r="M61" s="201"/>
      <c r="N61" s="201" t="s">
        <v>1650</v>
      </c>
      <c r="O61" s="200" t="s">
        <v>1649</v>
      </c>
      <c r="P61" s="201"/>
      <c r="Q61" s="201" t="s">
        <v>1650</v>
      </c>
      <c r="R61" s="200" t="s">
        <v>1649</v>
      </c>
      <c r="S61" s="201"/>
      <c r="T61" s="201" t="s">
        <v>1650</v>
      </c>
      <c r="U61" s="175" t="s">
        <v>165</v>
      </c>
      <c r="V61" s="200" t="s">
        <v>1649</v>
      </c>
      <c r="W61" s="201"/>
      <c r="X61" s="201" t="s">
        <v>1650</v>
      </c>
      <c r="Y61" s="200" t="s">
        <v>1649</v>
      </c>
      <c r="Z61" s="201"/>
      <c r="AA61" s="201" t="s">
        <v>1650</v>
      </c>
      <c r="AB61" s="200" t="s">
        <v>1649</v>
      </c>
      <c r="AC61" s="201"/>
      <c r="AD61" s="201" t="s">
        <v>1650</v>
      </c>
      <c r="AE61" s="175" t="s">
        <v>165</v>
      </c>
    </row>
    <row r="62" spans="1:31" x14ac:dyDescent="0.3">
      <c r="A62" s="175" t="s">
        <v>167</v>
      </c>
      <c r="B62" s="176">
        <v>11610</v>
      </c>
      <c r="C62" s="175" t="s">
        <v>2472</v>
      </c>
      <c r="D62" s="177"/>
      <c r="E62" s="176">
        <v>11735</v>
      </c>
      <c r="F62" s="175" t="s">
        <v>2472</v>
      </c>
      <c r="G62" s="177"/>
      <c r="H62" s="176">
        <v>11035</v>
      </c>
      <c r="I62" s="175" t="s">
        <v>2472</v>
      </c>
      <c r="J62" s="177"/>
      <c r="K62" s="199">
        <v>-4.9526270456503041E-2</v>
      </c>
      <c r="L62" s="176">
        <v>52826</v>
      </c>
      <c r="M62" s="175" t="s">
        <v>165</v>
      </c>
      <c r="N62" s="177">
        <v>912.72727272727195</v>
      </c>
      <c r="O62" s="176">
        <v>50960</v>
      </c>
      <c r="P62" s="175" t="s">
        <v>165</v>
      </c>
      <c r="Q62" s="177">
        <v>769.69696969696895</v>
      </c>
      <c r="R62" s="176">
        <v>53687</v>
      </c>
      <c r="S62" s="175" t="s">
        <v>165</v>
      </c>
      <c r="T62" s="177">
        <v>740.60609999999997</v>
      </c>
      <c r="U62" s="199">
        <v>1.629879226138644E-2</v>
      </c>
      <c r="V62" s="176">
        <v>16632466</v>
      </c>
      <c r="W62" s="175" t="s">
        <v>165</v>
      </c>
      <c r="X62" s="177">
        <v>11543.03</v>
      </c>
      <c r="Y62" s="176">
        <v>17246360</v>
      </c>
      <c r="Z62" s="175" t="s">
        <v>165</v>
      </c>
      <c r="AA62" s="177">
        <v>9952.73</v>
      </c>
      <c r="AB62" s="176">
        <v>18646894</v>
      </c>
      <c r="AC62" s="175" t="s">
        <v>165</v>
      </c>
      <c r="AD62" s="177">
        <v>13241.21</v>
      </c>
      <c r="AE62" s="199">
        <v>0.121</v>
      </c>
    </row>
    <row r="63" spans="1:31" x14ac:dyDescent="0.3">
      <c r="A63" s="175" t="s">
        <v>2035</v>
      </c>
      <c r="B63" s="176">
        <v>2732</v>
      </c>
      <c r="C63" s="199">
        <v>0.23531438415159345</v>
      </c>
      <c r="D63" s="175"/>
      <c r="E63" s="176">
        <v>3146</v>
      </c>
      <c r="F63" s="199">
        <v>0.26808691947166596</v>
      </c>
      <c r="G63" s="175"/>
      <c r="H63" s="176">
        <v>2474</v>
      </c>
      <c r="I63" s="199">
        <v>0.22419574082464885</v>
      </c>
      <c r="J63" s="175"/>
      <c r="K63" s="199">
        <v>-9.4436310395314749E-2</v>
      </c>
      <c r="L63" s="176">
        <v>8940</v>
      </c>
      <c r="M63" s="199">
        <v>0.16923484647711354</v>
      </c>
      <c r="N63" s="177">
        <v>555.75757575757495</v>
      </c>
      <c r="O63" s="176">
        <v>7898</v>
      </c>
      <c r="P63" s="199">
        <v>0.15498430141287284</v>
      </c>
      <c r="Q63" s="177">
        <v>395.75757575757501</v>
      </c>
      <c r="R63" s="176">
        <v>8271</v>
      </c>
      <c r="S63" s="199">
        <v>0.15405964199899416</v>
      </c>
      <c r="T63" s="175">
        <v>521.21209999999996</v>
      </c>
      <c r="U63" s="199">
        <v>-7.4832214765100671E-2</v>
      </c>
      <c r="V63" s="176">
        <v>356312</v>
      </c>
      <c r="W63" s="199">
        <v>2.1000000000000001E-2</v>
      </c>
      <c r="X63" s="177">
        <v>3246.06</v>
      </c>
      <c r="Y63" s="176">
        <v>412950</v>
      </c>
      <c r="Z63" s="199">
        <v>2.4E-2</v>
      </c>
      <c r="AA63" s="177">
        <v>3522.42</v>
      </c>
      <c r="AB63" s="176">
        <v>394290</v>
      </c>
      <c r="AC63" s="199">
        <v>2.1000000000000001E-2</v>
      </c>
      <c r="AD63" s="177">
        <v>4242.42</v>
      </c>
      <c r="AE63" s="199">
        <v>0.107</v>
      </c>
    </row>
    <row r="64" spans="1:31" x14ac:dyDescent="0.3">
      <c r="A64" s="175" t="s">
        <v>2036</v>
      </c>
      <c r="B64" s="176">
        <v>508</v>
      </c>
      <c r="C64" s="199">
        <v>4.3755383290267041E-2</v>
      </c>
      <c r="D64" s="175"/>
      <c r="E64" s="176">
        <v>411</v>
      </c>
      <c r="F64" s="199">
        <v>3.5023434171282487E-2</v>
      </c>
      <c r="G64" s="175"/>
      <c r="H64" s="176">
        <v>424</v>
      </c>
      <c r="I64" s="199">
        <v>3.8423198912550971E-2</v>
      </c>
      <c r="J64" s="175"/>
      <c r="K64" s="199">
        <v>-0.16535433070866146</v>
      </c>
      <c r="L64" s="176">
        <v>2085</v>
      </c>
      <c r="M64" s="199">
        <v>3.9469200772346953E-2</v>
      </c>
      <c r="N64" s="175">
        <v>218.78787878787799</v>
      </c>
      <c r="O64" s="176">
        <v>1827</v>
      </c>
      <c r="P64" s="199">
        <v>3.5851648351648349E-2</v>
      </c>
      <c r="Q64" s="175">
        <v>183.030303030303</v>
      </c>
      <c r="R64" s="176">
        <v>2096</v>
      </c>
      <c r="S64" s="199">
        <v>3.9041108648276118E-2</v>
      </c>
      <c r="T64" s="175">
        <v>257.57574499999998</v>
      </c>
      <c r="U64" s="199">
        <v>5.2757793764988013E-3</v>
      </c>
      <c r="V64" s="176">
        <v>1157120</v>
      </c>
      <c r="W64" s="199">
        <v>7.0000000000000007E-2</v>
      </c>
      <c r="X64" s="177">
        <v>5257.58</v>
      </c>
      <c r="Y64" s="176">
        <v>1029140</v>
      </c>
      <c r="Z64" s="199">
        <v>0.06</v>
      </c>
      <c r="AA64" s="177">
        <v>5446.67</v>
      </c>
      <c r="AB64" s="176">
        <v>1190537</v>
      </c>
      <c r="AC64" s="199">
        <v>6.4000000000000001E-2</v>
      </c>
      <c r="AD64" s="177">
        <v>6051.52</v>
      </c>
      <c r="AE64" s="199">
        <v>2.9000000000000001E-2</v>
      </c>
    </row>
    <row r="65" spans="1:31" x14ac:dyDescent="0.3">
      <c r="A65" s="175" t="s">
        <v>2037</v>
      </c>
      <c r="B65" s="176">
        <v>1038</v>
      </c>
      <c r="C65" s="199">
        <v>8.9405684754521958E-2</v>
      </c>
      <c r="D65" s="175"/>
      <c r="E65" s="176">
        <v>779</v>
      </c>
      <c r="F65" s="199">
        <v>6.6382616105666814E-2</v>
      </c>
      <c r="G65" s="175"/>
      <c r="H65" s="176">
        <v>805</v>
      </c>
      <c r="I65" s="199">
        <v>7.2949705482555499E-2</v>
      </c>
      <c r="J65" s="175"/>
      <c r="K65" s="199">
        <v>-0.2244701348747592</v>
      </c>
      <c r="L65" s="176">
        <v>4266</v>
      </c>
      <c r="M65" s="199">
        <v>8.0755688486730023E-2</v>
      </c>
      <c r="N65" s="175">
        <v>311.51515151515099</v>
      </c>
      <c r="O65" s="176">
        <v>4193</v>
      </c>
      <c r="P65" s="199">
        <v>8.2280219780219779E-2</v>
      </c>
      <c r="Q65" s="175">
        <v>303.030303030303</v>
      </c>
      <c r="R65" s="176">
        <v>4013</v>
      </c>
      <c r="S65" s="199">
        <v>7.4748076815616446E-2</v>
      </c>
      <c r="T65" s="175">
        <v>398.78787199999999</v>
      </c>
      <c r="U65" s="199">
        <v>-5.93061415846226E-2</v>
      </c>
      <c r="V65" s="176">
        <v>1721087</v>
      </c>
      <c r="W65" s="199">
        <v>0.10299999999999999</v>
      </c>
      <c r="X65" s="177">
        <v>6296.36</v>
      </c>
      <c r="Y65" s="176">
        <v>1687092</v>
      </c>
      <c r="Z65" s="199">
        <v>9.8000000000000004E-2</v>
      </c>
      <c r="AA65" s="177">
        <v>5295.15</v>
      </c>
      <c r="AB65" s="176">
        <v>1676497</v>
      </c>
      <c r="AC65" s="199">
        <v>0.09</v>
      </c>
      <c r="AD65" s="177">
        <v>7269.7</v>
      </c>
      <c r="AE65" s="199">
        <v>-2.5999999999999999E-2</v>
      </c>
    </row>
    <row r="66" spans="1:31" x14ac:dyDescent="0.3">
      <c r="A66" s="175" t="s">
        <v>2038</v>
      </c>
      <c r="B66" s="176">
        <v>279</v>
      </c>
      <c r="C66" s="199">
        <v>2.4031007751937984E-2</v>
      </c>
      <c r="D66" s="175"/>
      <c r="E66" s="176">
        <v>374</v>
      </c>
      <c r="F66" s="199">
        <v>3.1870472944184068E-2</v>
      </c>
      <c r="G66" s="175"/>
      <c r="H66" s="176">
        <v>335</v>
      </c>
      <c r="I66" s="199">
        <v>3.035795197100136E-2</v>
      </c>
      <c r="J66" s="175"/>
      <c r="K66" s="199">
        <v>0.2007168458781361</v>
      </c>
      <c r="L66" s="176">
        <v>1579</v>
      </c>
      <c r="M66" s="199">
        <v>2.9890584182031575E-2</v>
      </c>
      <c r="N66" s="175">
        <v>223.030303030303</v>
      </c>
      <c r="O66" s="176">
        <v>1239</v>
      </c>
      <c r="P66" s="199">
        <v>2.4313186813186814E-2</v>
      </c>
      <c r="Q66" s="175">
        <v>151.51515151515099</v>
      </c>
      <c r="R66" s="176">
        <v>1412</v>
      </c>
      <c r="S66" s="199">
        <v>2.6300594184811964E-2</v>
      </c>
      <c r="T66" s="175">
        <v>192.121216</v>
      </c>
      <c r="U66" s="199">
        <v>-0.10576314122862571</v>
      </c>
      <c r="V66" s="176">
        <v>569555</v>
      </c>
      <c r="W66" s="199">
        <v>3.4000000000000002E-2</v>
      </c>
      <c r="X66" s="177">
        <v>3166.06</v>
      </c>
      <c r="Y66" s="176">
        <v>527004</v>
      </c>
      <c r="Z66" s="199">
        <v>3.1E-2</v>
      </c>
      <c r="AA66" s="177">
        <v>3700</v>
      </c>
      <c r="AB66" s="176">
        <v>514234</v>
      </c>
      <c r="AC66" s="199">
        <v>2.8000000000000001E-2</v>
      </c>
      <c r="AD66" s="177">
        <v>3368.48</v>
      </c>
      <c r="AE66" s="199">
        <v>-9.7000000000000003E-2</v>
      </c>
    </row>
    <row r="67" spans="1:31" x14ac:dyDescent="0.3">
      <c r="A67" s="175" t="s">
        <v>2039</v>
      </c>
      <c r="B67" s="176">
        <v>850</v>
      </c>
      <c r="C67" s="199">
        <v>7.3212747631352285E-2</v>
      </c>
      <c r="D67" s="175"/>
      <c r="E67" s="176">
        <v>936</v>
      </c>
      <c r="F67" s="199">
        <v>7.9761397528760117E-2</v>
      </c>
      <c r="G67" s="175"/>
      <c r="H67" s="176">
        <v>1244</v>
      </c>
      <c r="I67" s="199">
        <v>0.11273221567739013</v>
      </c>
      <c r="J67" s="175"/>
      <c r="K67" s="199">
        <v>0.46352941176470597</v>
      </c>
      <c r="L67" s="176">
        <v>4926</v>
      </c>
      <c r="M67" s="199">
        <v>9.3249536213228332E-2</v>
      </c>
      <c r="N67" s="177">
        <v>339.39393939393898</v>
      </c>
      <c r="O67" s="176">
        <v>4192</v>
      </c>
      <c r="P67" s="199">
        <v>8.2260596546310835E-2</v>
      </c>
      <c r="Q67" s="177">
        <v>285.45454545454498</v>
      </c>
      <c r="R67" s="176">
        <v>5489</v>
      </c>
      <c r="S67" s="199">
        <v>0.10224076592098646</v>
      </c>
      <c r="T67" s="175">
        <v>384.24243200000001</v>
      </c>
      <c r="U67" s="199">
        <v>0.1142915144133171</v>
      </c>
      <c r="V67" s="176">
        <v>1833165</v>
      </c>
      <c r="W67" s="199">
        <v>0.11</v>
      </c>
      <c r="X67" s="177">
        <v>7343.03</v>
      </c>
      <c r="Y67" s="176">
        <v>1910340</v>
      </c>
      <c r="Z67" s="199">
        <v>0.111</v>
      </c>
      <c r="AA67" s="177">
        <v>6383.64</v>
      </c>
      <c r="AB67" s="176">
        <v>1942421</v>
      </c>
      <c r="AC67" s="199">
        <v>0.104</v>
      </c>
      <c r="AD67" s="177">
        <v>7973.94</v>
      </c>
      <c r="AE67" s="199">
        <v>0.06</v>
      </c>
    </row>
    <row r="68" spans="1:31" x14ac:dyDescent="0.3">
      <c r="A68" s="175" t="s">
        <v>2040</v>
      </c>
      <c r="B68" s="176">
        <v>735</v>
      </c>
      <c r="C68" s="199">
        <v>6.3307493540051676E-2</v>
      </c>
      <c r="D68" s="175"/>
      <c r="E68" s="176">
        <v>433</v>
      </c>
      <c r="F68" s="199">
        <v>3.6898167873881553E-2</v>
      </c>
      <c r="G68" s="175"/>
      <c r="H68" s="176">
        <v>721</v>
      </c>
      <c r="I68" s="199">
        <v>6.5337562301767099E-2</v>
      </c>
      <c r="J68" s="175"/>
      <c r="K68" s="199">
        <v>-1.9047619047619091E-2</v>
      </c>
      <c r="L68" s="176">
        <v>2724</v>
      </c>
      <c r="M68" s="199">
        <v>5.1565516980274867E-2</v>
      </c>
      <c r="N68" s="175">
        <v>245.45454545454501</v>
      </c>
      <c r="O68" s="176">
        <v>2009</v>
      </c>
      <c r="P68" s="199">
        <v>3.9423076923076922E-2</v>
      </c>
      <c r="Q68" s="175">
        <v>196.363636363636</v>
      </c>
      <c r="R68" s="176">
        <v>2992</v>
      </c>
      <c r="S68" s="199">
        <v>5.5730437536088813E-2</v>
      </c>
      <c r="T68" s="175">
        <v>253.939392</v>
      </c>
      <c r="U68" s="199">
        <v>9.8384728340675479E-2</v>
      </c>
      <c r="V68" s="176">
        <v>782174</v>
      </c>
      <c r="W68" s="199">
        <v>4.7E-2</v>
      </c>
      <c r="X68" s="177">
        <v>3563.64</v>
      </c>
      <c r="Y68" s="176">
        <v>808614</v>
      </c>
      <c r="Z68" s="199">
        <v>4.7E-2</v>
      </c>
      <c r="AA68" s="177">
        <v>4143.6400000000003</v>
      </c>
      <c r="AB68" s="176">
        <v>1028818</v>
      </c>
      <c r="AC68" s="199">
        <v>5.5E-2</v>
      </c>
      <c r="AD68" s="177">
        <v>4473.33</v>
      </c>
      <c r="AE68" s="199">
        <v>0.315</v>
      </c>
    </row>
    <row r="69" spans="1:31" x14ac:dyDescent="0.3">
      <c r="A69" s="175" t="s">
        <v>2041</v>
      </c>
      <c r="B69" s="176">
        <v>91</v>
      </c>
      <c r="C69" s="199">
        <v>7.8380706287683038E-3</v>
      </c>
      <c r="D69" s="175"/>
      <c r="E69" s="176">
        <v>65</v>
      </c>
      <c r="F69" s="199">
        <v>5.5389859394972306E-3</v>
      </c>
      <c r="G69" s="175"/>
      <c r="H69" s="176">
        <v>51</v>
      </c>
      <c r="I69" s="199">
        <v>4.6216583597643857E-3</v>
      </c>
      <c r="J69" s="175"/>
      <c r="K69" s="199">
        <v>-0.43956043956043955</v>
      </c>
      <c r="L69" s="176">
        <v>368</v>
      </c>
      <c r="M69" s="199">
        <v>6.9662666111384546E-3</v>
      </c>
      <c r="N69" s="175">
        <v>93.939393939393895</v>
      </c>
      <c r="O69" s="176">
        <v>426</v>
      </c>
      <c r="P69" s="199">
        <v>8.3594976452119312E-3</v>
      </c>
      <c r="Q69" s="175">
        <v>78.787878787878796</v>
      </c>
      <c r="R69" s="176">
        <v>467</v>
      </c>
      <c r="S69" s="199">
        <v>8.698567623447017E-3</v>
      </c>
      <c r="T69" s="175">
        <v>96.363640000000004</v>
      </c>
      <c r="U69" s="199">
        <v>0.26902173913043476</v>
      </c>
      <c r="V69" s="176">
        <v>499869</v>
      </c>
      <c r="W69" s="199">
        <v>0.03</v>
      </c>
      <c r="X69" s="177">
        <v>2912.73</v>
      </c>
      <c r="Y69" s="176">
        <v>495819</v>
      </c>
      <c r="Z69" s="199">
        <v>2.9000000000000001E-2</v>
      </c>
      <c r="AA69" s="177">
        <v>3311.52</v>
      </c>
      <c r="AB69" s="176">
        <v>542674</v>
      </c>
      <c r="AC69" s="199">
        <v>2.9000000000000001E-2</v>
      </c>
      <c r="AD69" s="177">
        <v>4341.21</v>
      </c>
      <c r="AE69" s="199">
        <v>8.5999999999999993E-2</v>
      </c>
    </row>
    <row r="70" spans="1:31" x14ac:dyDescent="0.3">
      <c r="A70" s="175" t="s">
        <v>2042</v>
      </c>
      <c r="B70" s="176">
        <v>362</v>
      </c>
      <c r="C70" s="199">
        <v>3.1180017226528835E-2</v>
      </c>
      <c r="D70" s="175"/>
      <c r="E70" s="176">
        <v>217</v>
      </c>
      <c r="F70" s="199">
        <v>1.8491691521090755E-2</v>
      </c>
      <c r="G70" s="175"/>
      <c r="H70" s="176">
        <v>324</v>
      </c>
      <c r="I70" s="199">
        <v>2.9361123697326689E-2</v>
      </c>
      <c r="J70" s="175"/>
      <c r="K70" s="199">
        <v>-0.10497237569060769</v>
      </c>
      <c r="L70" s="176">
        <v>1664</v>
      </c>
      <c r="M70" s="199">
        <v>3.1499640328626052E-2</v>
      </c>
      <c r="N70" s="175">
        <v>181.21212121212099</v>
      </c>
      <c r="O70" s="176">
        <v>1141</v>
      </c>
      <c r="P70" s="199">
        <v>2.239010989010989E-2</v>
      </c>
      <c r="Q70" s="175">
        <v>152.12121212121201</v>
      </c>
      <c r="R70" s="176">
        <v>1521</v>
      </c>
      <c r="S70" s="199">
        <v>2.8330880846387393E-2</v>
      </c>
      <c r="T70" s="175">
        <v>184.24243200000001</v>
      </c>
      <c r="U70" s="199">
        <v>-8.59375E-2</v>
      </c>
      <c r="V70" s="176">
        <v>1166047</v>
      </c>
      <c r="W70" s="199">
        <v>7.0000000000000007E-2</v>
      </c>
      <c r="X70" s="177">
        <v>4752.12</v>
      </c>
      <c r="Y70" s="176">
        <v>1075345</v>
      </c>
      <c r="Z70" s="199">
        <v>6.2E-2</v>
      </c>
      <c r="AA70" s="177">
        <v>4914.55</v>
      </c>
      <c r="AB70" s="176">
        <v>1118253</v>
      </c>
      <c r="AC70" s="199">
        <v>0.06</v>
      </c>
      <c r="AD70" s="177">
        <v>5002.42</v>
      </c>
      <c r="AE70" s="199">
        <v>-4.1000000000000002E-2</v>
      </c>
    </row>
    <row r="71" spans="1:31" x14ac:dyDescent="0.3">
      <c r="A71" s="175" t="s">
        <v>2043</v>
      </c>
      <c r="B71" s="176">
        <v>588</v>
      </c>
      <c r="C71" s="199">
        <v>5.0645994832041345E-2</v>
      </c>
      <c r="D71" s="175"/>
      <c r="E71" s="176">
        <v>587</v>
      </c>
      <c r="F71" s="199">
        <v>5.0021303792074992E-2</v>
      </c>
      <c r="G71" s="175"/>
      <c r="H71" s="176">
        <v>706</v>
      </c>
      <c r="I71" s="199">
        <v>6.3978251019483456E-2</v>
      </c>
      <c r="J71" s="175"/>
      <c r="K71" s="199">
        <v>0.20068027210884343</v>
      </c>
      <c r="L71" s="176">
        <v>2635</v>
      </c>
      <c r="M71" s="199">
        <v>4.9880740544428877E-2</v>
      </c>
      <c r="N71" s="175">
        <v>299.39393939393898</v>
      </c>
      <c r="O71" s="176">
        <v>3004</v>
      </c>
      <c r="P71" s="199">
        <v>5.8948194662480378E-2</v>
      </c>
      <c r="Q71" s="175">
        <v>258.78787878787801</v>
      </c>
      <c r="R71" s="176">
        <v>3691</v>
      </c>
      <c r="S71" s="199">
        <v>6.8750349246558762E-2</v>
      </c>
      <c r="T71" s="177">
        <v>332.72726399999999</v>
      </c>
      <c r="U71" s="199">
        <v>0.40075901328273245</v>
      </c>
      <c r="V71" s="176">
        <v>2031092</v>
      </c>
      <c r="W71" s="199">
        <v>0.122</v>
      </c>
      <c r="X71" s="177">
        <v>5936.97</v>
      </c>
      <c r="Y71" s="176">
        <v>2219057</v>
      </c>
      <c r="Z71" s="199">
        <v>0.129</v>
      </c>
      <c r="AA71" s="177">
        <v>7446.67</v>
      </c>
      <c r="AB71" s="176">
        <v>2581266</v>
      </c>
      <c r="AC71" s="199">
        <v>0.13800000000000001</v>
      </c>
      <c r="AD71" s="177">
        <v>8415.76</v>
      </c>
      <c r="AE71" s="199">
        <v>0.27100000000000002</v>
      </c>
    </row>
    <row r="72" spans="1:31" x14ac:dyDescent="0.3">
      <c r="A72" s="175" t="s">
        <v>2044</v>
      </c>
      <c r="B72" s="176">
        <v>1819</v>
      </c>
      <c r="C72" s="199">
        <v>0.1566752799310939</v>
      </c>
      <c r="D72" s="175"/>
      <c r="E72" s="176">
        <v>1782</v>
      </c>
      <c r="F72" s="199">
        <v>0.15185342991052408</v>
      </c>
      <c r="G72" s="175"/>
      <c r="H72" s="176">
        <v>1923</v>
      </c>
      <c r="I72" s="199">
        <v>0.17426370638876304</v>
      </c>
      <c r="J72" s="177"/>
      <c r="K72" s="199">
        <v>5.7174271577790092E-2</v>
      </c>
      <c r="L72" s="176">
        <v>9961</v>
      </c>
      <c r="M72" s="199">
        <v>0.18856245030856017</v>
      </c>
      <c r="N72" s="177">
        <v>377.575757575757</v>
      </c>
      <c r="O72" s="176">
        <v>11200</v>
      </c>
      <c r="P72" s="199">
        <v>0.21978021978021978</v>
      </c>
      <c r="Q72" s="177">
        <v>466.06060606060601</v>
      </c>
      <c r="R72" s="176">
        <v>10825</v>
      </c>
      <c r="S72" s="199">
        <v>0.20163167992251382</v>
      </c>
      <c r="T72" s="177">
        <v>514.54549999999995</v>
      </c>
      <c r="U72" s="199">
        <v>8.673827928922799E-2</v>
      </c>
      <c r="V72" s="176">
        <v>3341712</v>
      </c>
      <c r="W72" s="199">
        <v>0.20100000000000001</v>
      </c>
      <c r="X72" s="177">
        <v>10725.45</v>
      </c>
      <c r="Y72" s="176">
        <v>3616356</v>
      </c>
      <c r="Z72" s="199">
        <v>0.21</v>
      </c>
      <c r="AA72" s="177">
        <v>8558.7900000000009</v>
      </c>
      <c r="AB72" s="176">
        <v>3960265</v>
      </c>
      <c r="AC72" s="199">
        <v>0.21199999999999999</v>
      </c>
      <c r="AD72" s="177">
        <v>11342.42</v>
      </c>
      <c r="AE72" s="199">
        <v>0.185</v>
      </c>
    </row>
    <row r="73" spans="1:31" x14ac:dyDescent="0.3">
      <c r="A73" s="175" t="s">
        <v>2045</v>
      </c>
      <c r="B73" s="176">
        <v>1038</v>
      </c>
      <c r="C73" s="199">
        <v>8.9405684754521958E-2</v>
      </c>
      <c r="D73" s="175"/>
      <c r="E73" s="176">
        <v>1097</v>
      </c>
      <c r="F73" s="199">
        <v>9.3481039625053261E-2</v>
      </c>
      <c r="G73" s="175"/>
      <c r="H73" s="176">
        <v>656</v>
      </c>
      <c r="I73" s="199">
        <v>5.9447213411871321E-2</v>
      </c>
      <c r="J73" s="175"/>
      <c r="K73" s="199">
        <v>-0.36801541425818884</v>
      </c>
      <c r="L73" s="176">
        <v>4424</v>
      </c>
      <c r="M73" s="199">
        <v>8.3746639912164467E-2</v>
      </c>
      <c r="N73" s="175">
        <v>364.84848484848402</v>
      </c>
      <c r="O73" s="176">
        <v>4975</v>
      </c>
      <c r="P73" s="199">
        <v>9.7625588697017263E-2</v>
      </c>
      <c r="Q73" s="177">
        <v>301.21212121212102</v>
      </c>
      <c r="R73" s="176">
        <v>4089</v>
      </c>
      <c r="S73" s="199">
        <v>7.6163689533779125E-2</v>
      </c>
      <c r="T73" s="175">
        <v>337.57574499999998</v>
      </c>
      <c r="U73" s="199">
        <v>-7.5723327305605784E-2</v>
      </c>
      <c r="V73" s="176">
        <v>1535354</v>
      </c>
      <c r="W73" s="199">
        <v>9.1999999999999998E-2</v>
      </c>
      <c r="X73" s="177">
        <v>7220</v>
      </c>
      <c r="Y73" s="176">
        <v>1764129</v>
      </c>
      <c r="Z73" s="199">
        <v>0.10199999999999999</v>
      </c>
      <c r="AA73" s="177">
        <v>6693.33</v>
      </c>
      <c r="AB73" s="176">
        <v>1894858</v>
      </c>
      <c r="AC73" s="199">
        <v>0.10199999999999999</v>
      </c>
      <c r="AD73" s="177">
        <v>7576.36</v>
      </c>
      <c r="AE73" s="199">
        <v>0.23400000000000001</v>
      </c>
    </row>
    <row r="74" spans="1:31" x14ac:dyDescent="0.3">
      <c r="A74" s="175" t="s">
        <v>2046</v>
      </c>
      <c r="B74" s="176">
        <v>480</v>
      </c>
      <c r="C74" s="199">
        <v>4.1343669250645997E-2</v>
      </c>
      <c r="D74" s="175"/>
      <c r="E74" s="176">
        <v>480</v>
      </c>
      <c r="F74" s="199">
        <v>4.0903280783979548E-2</v>
      </c>
      <c r="G74" s="175"/>
      <c r="H74" s="176">
        <v>487</v>
      </c>
      <c r="I74" s="199">
        <v>4.4132306298142306E-2</v>
      </c>
      <c r="J74" s="175"/>
      <c r="K74" s="199">
        <v>1.4583333333333393E-2</v>
      </c>
      <c r="L74" s="176">
        <v>2454</v>
      </c>
      <c r="M74" s="199">
        <v>4.6454397455798283E-2</v>
      </c>
      <c r="N74" s="175">
        <v>225.45454545454501</v>
      </c>
      <c r="O74" s="176">
        <v>2157</v>
      </c>
      <c r="P74" s="199">
        <v>4.2327315541601254E-2</v>
      </c>
      <c r="Q74" s="175">
        <v>184.24242424242399</v>
      </c>
      <c r="R74" s="176">
        <v>1897</v>
      </c>
      <c r="S74" s="199">
        <v>3.5334438504665937E-2</v>
      </c>
      <c r="T74" s="175">
        <v>216.363632</v>
      </c>
      <c r="U74" s="199">
        <v>-0.2269763651181744</v>
      </c>
      <c r="V74" s="176">
        <v>869433</v>
      </c>
      <c r="W74" s="199">
        <v>5.1999999999999998E-2</v>
      </c>
      <c r="X74" s="177">
        <v>4905.45</v>
      </c>
      <c r="Y74" s="176">
        <v>925941</v>
      </c>
      <c r="Z74" s="199">
        <v>5.3999999999999999E-2</v>
      </c>
      <c r="AA74" s="177">
        <v>4598.79</v>
      </c>
      <c r="AB74" s="176">
        <v>952302</v>
      </c>
      <c r="AC74" s="199">
        <v>5.0999999999999997E-2</v>
      </c>
      <c r="AD74" s="177">
        <v>5337.58</v>
      </c>
      <c r="AE74" s="199">
        <v>9.5000000000000001E-2</v>
      </c>
    </row>
    <row r="75" spans="1:31" x14ac:dyDescent="0.3">
      <c r="A75" s="175" t="s">
        <v>2047</v>
      </c>
      <c r="B75" s="176">
        <v>1090</v>
      </c>
      <c r="C75" s="199">
        <v>9.3884582256675286E-2</v>
      </c>
      <c r="D75" s="175"/>
      <c r="E75" s="176">
        <v>1428</v>
      </c>
      <c r="F75" s="199">
        <v>0.12168726033233916</v>
      </c>
      <c r="G75" s="175"/>
      <c r="H75" s="176">
        <v>885</v>
      </c>
      <c r="I75" s="199">
        <v>8.0199365654734928E-2</v>
      </c>
      <c r="J75" s="175"/>
      <c r="K75" s="199">
        <v>-0.18807339449541283</v>
      </c>
      <c r="L75" s="176">
        <v>6800</v>
      </c>
      <c r="M75" s="199">
        <v>0.1287244917275584</v>
      </c>
      <c r="N75" s="175">
        <v>405.45454545454498</v>
      </c>
      <c r="O75" s="176">
        <v>6699</v>
      </c>
      <c r="P75" s="199">
        <v>0.13145604395604396</v>
      </c>
      <c r="Q75" s="175">
        <v>391.51515151515099</v>
      </c>
      <c r="R75" s="176">
        <v>6924</v>
      </c>
      <c r="S75" s="199">
        <v>0.12896976921787398</v>
      </c>
      <c r="T75" s="175">
        <v>470.30304000000001</v>
      </c>
      <c r="U75" s="199">
        <v>1.8235294117647058E-2</v>
      </c>
      <c r="V75" s="176">
        <v>769546</v>
      </c>
      <c r="W75" s="199">
        <v>4.5999999999999999E-2</v>
      </c>
      <c r="X75" s="177">
        <v>4275.76</v>
      </c>
      <c r="Y75" s="176">
        <v>774573</v>
      </c>
      <c r="Z75" s="199">
        <v>4.4999999999999998E-2</v>
      </c>
      <c r="AA75" s="177">
        <v>4542.42</v>
      </c>
      <c r="AB75" s="176">
        <v>850479</v>
      </c>
      <c r="AC75" s="199">
        <v>4.5999999999999999E-2</v>
      </c>
      <c r="AD75" s="177">
        <v>5041.21</v>
      </c>
      <c r="AE75" s="199">
        <v>0.105</v>
      </c>
    </row>
    <row r="76" spans="1:31" x14ac:dyDescent="0.3">
      <c r="A76" s="175" t="s">
        <v>2048</v>
      </c>
      <c r="B76" s="176">
        <v>2760</v>
      </c>
      <c r="C76" s="199">
        <v>0.23772609819121446</v>
      </c>
      <c r="D76" s="175"/>
      <c r="E76" s="176">
        <v>2767</v>
      </c>
      <c r="F76" s="199">
        <v>0.23579037068598196</v>
      </c>
      <c r="G76" s="175"/>
      <c r="H76" s="176">
        <v>2748</v>
      </c>
      <c r="I76" s="199">
        <v>0.24902582691436356</v>
      </c>
      <c r="J76" s="177"/>
      <c r="K76" s="199">
        <v>-4.3478260869564966E-3</v>
      </c>
      <c r="L76" s="176">
        <v>12209</v>
      </c>
      <c r="M76" s="199">
        <v>0.23111725286790596</v>
      </c>
      <c r="N76" s="177">
        <v>405.45454545454498</v>
      </c>
      <c r="O76" s="176">
        <v>12772</v>
      </c>
      <c r="P76" s="199">
        <v>0.25062794348508632</v>
      </c>
      <c r="Q76" s="177">
        <v>444.84848484848402</v>
      </c>
      <c r="R76" s="176">
        <v>13522</v>
      </c>
      <c r="S76" s="199">
        <v>0.25186730493415538</v>
      </c>
      <c r="T76" s="177">
        <v>502.42425500000002</v>
      </c>
      <c r="U76" s="199">
        <v>0.10754361536571382</v>
      </c>
      <c r="V76" s="176">
        <v>6022109</v>
      </c>
      <c r="W76" s="199">
        <v>0.36199999999999999</v>
      </c>
      <c r="X76" s="177">
        <v>16343.64</v>
      </c>
      <c r="Y76" s="176">
        <v>6433784</v>
      </c>
      <c r="Z76" s="199">
        <v>0.373</v>
      </c>
      <c r="AA76" s="177">
        <v>15093.33</v>
      </c>
      <c r="AB76" s="176">
        <v>7517770</v>
      </c>
      <c r="AC76" s="199">
        <v>0.40300000000000002</v>
      </c>
      <c r="AD76" s="177">
        <v>20818.79</v>
      </c>
      <c r="AE76" s="199">
        <v>0.248</v>
      </c>
    </row>
    <row r="77" spans="1:31" x14ac:dyDescent="0.3">
      <c r="A77" s="175" t="s">
        <v>2035</v>
      </c>
      <c r="B77" s="175">
        <v>585</v>
      </c>
      <c r="C77" s="199">
        <v>5.0387596899224806E-2</v>
      </c>
      <c r="D77" s="175"/>
      <c r="E77" s="175">
        <v>627</v>
      </c>
      <c r="F77" s="199">
        <v>5.3429910524073282E-2</v>
      </c>
      <c r="G77" s="175"/>
      <c r="H77" s="176">
        <v>344</v>
      </c>
      <c r="I77" s="199">
        <v>3.1173538740371546E-2</v>
      </c>
      <c r="J77" s="175"/>
      <c r="K77" s="199">
        <v>-0.41196581196581195</v>
      </c>
      <c r="L77" s="176">
        <v>780</v>
      </c>
      <c r="M77" s="199">
        <v>1.4765456404043463E-2</v>
      </c>
      <c r="N77" s="175">
        <v>93.3333333333333</v>
      </c>
      <c r="O77" s="176">
        <v>947</v>
      </c>
      <c r="P77" s="199">
        <v>1.8583202511773939E-2</v>
      </c>
      <c r="Q77" s="175">
        <v>117.575757575757</v>
      </c>
      <c r="R77" s="176">
        <v>823</v>
      </c>
      <c r="S77" s="199">
        <v>1.5329595619051168E-2</v>
      </c>
      <c r="T77" s="175">
        <v>131.515152</v>
      </c>
      <c r="U77" s="199">
        <v>5.5128205128205127E-2</v>
      </c>
      <c r="V77" s="176">
        <v>56841</v>
      </c>
      <c r="W77" s="199">
        <v>3.0000000000000001E-3</v>
      </c>
      <c r="X77" s="177">
        <v>1040</v>
      </c>
      <c r="Y77" s="176">
        <v>60805</v>
      </c>
      <c r="Z77" s="199">
        <v>4.0000000000000001E-3</v>
      </c>
      <c r="AA77" s="177">
        <v>1160.6099999999999</v>
      </c>
      <c r="AB77" s="176">
        <v>63300</v>
      </c>
      <c r="AC77" s="199">
        <v>3.0000000000000001E-3</v>
      </c>
      <c r="AD77" s="177">
        <v>1233.33</v>
      </c>
      <c r="AE77" s="199">
        <v>0.114</v>
      </c>
    </row>
    <row r="78" spans="1:31" x14ac:dyDescent="0.3">
      <c r="A78" s="175" t="s">
        <v>2036</v>
      </c>
      <c r="B78" s="176">
        <v>74</v>
      </c>
      <c r="C78" s="199">
        <v>6.3738156761412573E-3</v>
      </c>
      <c r="D78" s="175"/>
      <c r="E78" s="176">
        <v>49</v>
      </c>
      <c r="F78" s="199">
        <v>4.1755432466979124E-3</v>
      </c>
      <c r="G78" s="175"/>
      <c r="H78" s="176">
        <v>39</v>
      </c>
      <c r="I78" s="199">
        <v>3.5342093339374718E-3</v>
      </c>
      <c r="J78" s="175"/>
      <c r="K78" s="199">
        <v>-0.47297297297297303</v>
      </c>
      <c r="L78" s="176">
        <v>194</v>
      </c>
      <c r="M78" s="199">
        <v>3.6724340286979898E-3</v>
      </c>
      <c r="N78" s="175">
        <v>57.5757575757575</v>
      </c>
      <c r="O78" s="176">
        <v>256</v>
      </c>
      <c r="P78" s="199">
        <v>5.023547880690738E-3</v>
      </c>
      <c r="Q78" s="175">
        <v>69.696969696969703</v>
      </c>
      <c r="R78" s="176">
        <v>236</v>
      </c>
      <c r="S78" s="199">
        <v>4.3958500195578074E-3</v>
      </c>
      <c r="T78" s="175">
        <v>74.545455899999993</v>
      </c>
      <c r="U78" s="199">
        <v>0.21649484536082475</v>
      </c>
      <c r="V78" s="176">
        <v>200432</v>
      </c>
      <c r="W78" s="199">
        <v>1.2E-2</v>
      </c>
      <c r="X78" s="177">
        <v>1949.09</v>
      </c>
      <c r="Y78" s="176">
        <v>179621</v>
      </c>
      <c r="Z78" s="199">
        <v>0.01</v>
      </c>
      <c r="AA78" s="177">
        <v>1950.91</v>
      </c>
      <c r="AB78" s="176">
        <v>239446</v>
      </c>
      <c r="AC78" s="199">
        <v>1.2999999999999999E-2</v>
      </c>
      <c r="AD78" s="177">
        <v>2476.36</v>
      </c>
      <c r="AE78" s="199">
        <v>0.19500000000000001</v>
      </c>
    </row>
    <row r="79" spans="1:31" x14ac:dyDescent="0.3">
      <c r="A79" s="175" t="s">
        <v>2037</v>
      </c>
      <c r="B79" s="176">
        <v>187</v>
      </c>
      <c r="C79" s="199">
        <v>1.6106804478897504E-2</v>
      </c>
      <c r="D79" s="175"/>
      <c r="E79" s="176">
        <v>125</v>
      </c>
      <c r="F79" s="199">
        <v>1.0651896037494673E-2</v>
      </c>
      <c r="G79" s="175"/>
      <c r="H79" s="176">
        <v>224</v>
      </c>
      <c r="I79" s="199">
        <v>2.02990484821024E-2</v>
      </c>
      <c r="J79" s="175"/>
      <c r="K79" s="199">
        <v>0.19786096256684482</v>
      </c>
      <c r="L79" s="176">
        <v>563</v>
      </c>
      <c r="M79" s="199">
        <v>1.065763071214932E-2</v>
      </c>
      <c r="N79" s="175">
        <v>87.272727272727195</v>
      </c>
      <c r="O79" s="176">
        <v>654</v>
      </c>
      <c r="P79" s="199">
        <v>1.2833594976452119E-2</v>
      </c>
      <c r="Q79" s="175">
        <v>118.181818181818</v>
      </c>
      <c r="R79" s="176">
        <v>529</v>
      </c>
      <c r="S79" s="199">
        <v>9.8534095777376273E-3</v>
      </c>
      <c r="T79" s="175">
        <v>104.848488</v>
      </c>
      <c r="U79" s="199">
        <v>-6.0390763765541741E-2</v>
      </c>
      <c r="V79" s="176">
        <v>608329</v>
      </c>
      <c r="W79" s="199">
        <v>3.6999999999999998E-2</v>
      </c>
      <c r="X79" s="177">
        <v>4297.58</v>
      </c>
      <c r="Y79" s="176">
        <v>630592</v>
      </c>
      <c r="Z79" s="199">
        <v>3.6999999999999998E-2</v>
      </c>
      <c r="AA79" s="177">
        <v>3556.97</v>
      </c>
      <c r="AB79" s="176">
        <v>669807</v>
      </c>
      <c r="AC79" s="199">
        <v>3.5999999999999997E-2</v>
      </c>
      <c r="AD79" s="177">
        <v>4857.58</v>
      </c>
      <c r="AE79" s="199">
        <v>0.10100000000000001</v>
      </c>
    </row>
    <row r="80" spans="1:31" x14ac:dyDescent="0.3">
      <c r="A80" s="175" t="s">
        <v>2038</v>
      </c>
      <c r="B80" s="175">
        <v>20</v>
      </c>
      <c r="C80" s="199">
        <v>1.7226528854435831E-3</v>
      </c>
      <c r="D80" s="175"/>
      <c r="E80" s="175">
        <v>26</v>
      </c>
      <c r="F80" s="199">
        <v>2.215594375798892E-3</v>
      </c>
      <c r="G80" s="175"/>
      <c r="H80" s="175">
        <v>12</v>
      </c>
      <c r="I80" s="199">
        <v>1.0874490258269136E-3</v>
      </c>
      <c r="J80" s="175"/>
      <c r="K80" s="199">
        <v>-0.4</v>
      </c>
      <c r="L80" s="176">
        <v>84</v>
      </c>
      <c r="M80" s="199">
        <v>1.5901260742816037E-3</v>
      </c>
      <c r="N80" s="175">
        <v>32.727272727272698</v>
      </c>
      <c r="O80" s="176">
        <v>154</v>
      </c>
      <c r="P80" s="199">
        <v>3.0219780219780221E-3</v>
      </c>
      <c r="Q80" s="175">
        <v>43.636363636363598</v>
      </c>
      <c r="R80" s="176">
        <v>109</v>
      </c>
      <c r="S80" s="199">
        <v>2.0302866615754278E-3</v>
      </c>
      <c r="T80" s="175">
        <v>43.636364</v>
      </c>
      <c r="U80" s="199">
        <v>0.29761904761904762</v>
      </c>
      <c r="V80" s="176">
        <v>104376</v>
      </c>
      <c r="W80" s="199">
        <v>6.0000000000000001E-3</v>
      </c>
      <c r="X80" s="177">
        <v>1259.3900000000001</v>
      </c>
      <c r="Y80" s="176">
        <v>105590</v>
      </c>
      <c r="Z80" s="199">
        <v>6.0000000000000001E-3</v>
      </c>
      <c r="AA80" s="177">
        <v>1395.15</v>
      </c>
      <c r="AB80" s="176">
        <v>111033</v>
      </c>
      <c r="AC80" s="199">
        <v>6.0000000000000001E-3</v>
      </c>
      <c r="AD80" s="177">
        <v>1593.33</v>
      </c>
      <c r="AE80" s="199">
        <v>6.4000000000000001E-2</v>
      </c>
    </row>
    <row r="81" spans="1:31" x14ac:dyDescent="0.3">
      <c r="A81" s="175" t="s">
        <v>2039</v>
      </c>
      <c r="B81" s="176">
        <v>29</v>
      </c>
      <c r="C81" s="199">
        <v>2.4978466838931957E-3</v>
      </c>
      <c r="D81" s="175"/>
      <c r="E81" s="176">
        <v>71</v>
      </c>
      <c r="F81" s="199">
        <v>6.0502769492969746E-3</v>
      </c>
      <c r="G81" s="175"/>
      <c r="H81" s="176">
        <v>40</v>
      </c>
      <c r="I81" s="199">
        <v>3.6248300860897147E-3</v>
      </c>
      <c r="J81" s="175"/>
      <c r="K81" s="199">
        <v>0.3793103448275863</v>
      </c>
      <c r="L81" s="176">
        <v>261</v>
      </c>
      <c r="M81" s="199">
        <v>4.9407488736606976E-3</v>
      </c>
      <c r="N81" s="175">
        <v>69.090909090909093</v>
      </c>
      <c r="O81" s="176">
        <v>367</v>
      </c>
      <c r="P81" s="199">
        <v>7.2017268445839873E-3</v>
      </c>
      <c r="Q81" s="175">
        <v>108.484848484848</v>
      </c>
      <c r="R81" s="176">
        <v>476</v>
      </c>
      <c r="S81" s="199">
        <v>8.866205971650493E-3</v>
      </c>
      <c r="T81" s="175">
        <v>126.666664</v>
      </c>
      <c r="U81" s="199">
        <v>0.82375478927203061</v>
      </c>
      <c r="V81" s="176">
        <v>194211</v>
      </c>
      <c r="W81" s="199">
        <v>1.2E-2</v>
      </c>
      <c r="X81" s="177">
        <v>1776.97</v>
      </c>
      <c r="Y81" s="176">
        <v>218403</v>
      </c>
      <c r="Z81" s="199">
        <v>1.2999999999999999E-2</v>
      </c>
      <c r="AA81" s="177">
        <v>2206.67</v>
      </c>
      <c r="AB81" s="176">
        <v>262552</v>
      </c>
      <c r="AC81" s="199">
        <v>1.4E-2</v>
      </c>
      <c r="AD81" s="177">
        <v>2478.79</v>
      </c>
      <c r="AE81" s="199">
        <v>0.35199999999999998</v>
      </c>
    </row>
    <row r="82" spans="1:31" x14ac:dyDescent="0.3">
      <c r="A82" s="175" t="s">
        <v>2040</v>
      </c>
      <c r="B82" s="175">
        <v>32</v>
      </c>
      <c r="C82" s="199">
        <v>2.7562446167097329E-3</v>
      </c>
      <c r="D82" s="175"/>
      <c r="E82" s="176">
        <v>41</v>
      </c>
      <c r="F82" s="199">
        <v>3.4938219002982533E-3</v>
      </c>
      <c r="G82" s="175"/>
      <c r="H82" s="176">
        <v>126</v>
      </c>
      <c r="I82" s="199">
        <v>1.1418214771182593E-2</v>
      </c>
      <c r="J82" s="175"/>
      <c r="K82" s="199">
        <v>2.9375</v>
      </c>
      <c r="L82" s="176">
        <v>85</v>
      </c>
      <c r="M82" s="199">
        <v>1.60905614659448E-3</v>
      </c>
      <c r="N82" s="175">
        <v>30.909090909090899</v>
      </c>
      <c r="O82" s="176">
        <v>77</v>
      </c>
      <c r="P82" s="199">
        <v>1.510989010989011E-3</v>
      </c>
      <c r="Q82" s="175">
        <v>25.4545454545454</v>
      </c>
      <c r="R82" s="176">
        <v>442</v>
      </c>
      <c r="S82" s="199">
        <v>8.2329055451040283E-3</v>
      </c>
      <c r="T82" s="175">
        <v>109.696968</v>
      </c>
      <c r="U82" s="199">
        <v>4.2</v>
      </c>
      <c r="V82" s="176">
        <v>112711</v>
      </c>
      <c r="W82" s="199">
        <v>7.0000000000000001E-3</v>
      </c>
      <c r="X82" s="177">
        <v>1455.15</v>
      </c>
      <c r="Y82" s="176">
        <v>116554</v>
      </c>
      <c r="Z82" s="199">
        <v>7.0000000000000001E-3</v>
      </c>
      <c r="AA82" s="177">
        <v>1445.45</v>
      </c>
      <c r="AB82" s="176">
        <v>150499</v>
      </c>
      <c r="AC82" s="199">
        <v>8.0000000000000002E-3</v>
      </c>
      <c r="AD82" s="177">
        <v>1929.7</v>
      </c>
      <c r="AE82" s="199">
        <v>0.33500000000000002</v>
      </c>
    </row>
    <row r="83" spans="1:31" x14ac:dyDescent="0.3">
      <c r="A83" s="175" t="s">
        <v>2041</v>
      </c>
      <c r="B83" s="176">
        <v>34</v>
      </c>
      <c r="C83" s="199">
        <v>2.9285099052540932E-3</v>
      </c>
      <c r="D83" s="175"/>
      <c r="E83" s="176">
        <v>0</v>
      </c>
      <c r="F83" s="199">
        <v>0</v>
      </c>
      <c r="G83" s="175"/>
      <c r="H83" s="176">
        <v>18</v>
      </c>
      <c r="I83" s="199">
        <v>1.6311735387403705E-3</v>
      </c>
      <c r="J83" s="175"/>
      <c r="K83" s="199">
        <v>-0.47058823529411764</v>
      </c>
      <c r="L83" s="176">
        <v>134</v>
      </c>
      <c r="M83" s="199">
        <v>2.5366296899254157E-3</v>
      </c>
      <c r="N83" s="175">
        <v>61.212121212121197</v>
      </c>
      <c r="O83" s="176">
        <v>91</v>
      </c>
      <c r="P83" s="199">
        <v>1.7857142857142857E-3</v>
      </c>
      <c r="Q83" s="175">
        <v>37.5757575757575</v>
      </c>
      <c r="R83" s="176">
        <v>203</v>
      </c>
      <c r="S83" s="199">
        <v>3.7811760761450632E-3</v>
      </c>
      <c r="T83" s="175">
        <v>67.272729999999996</v>
      </c>
      <c r="U83" s="199">
        <v>0.5149253731343284</v>
      </c>
      <c r="V83" s="176">
        <v>291057</v>
      </c>
      <c r="W83" s="199">
        <v>1.7000000000000001E-2</v>
      </c>
      <c r="X83" s="177">
        <v>2160.61</v>
      </c>
      <c r="Y83" s="176">
        <v>309283</v>
      </c>
      <c r="Z83" s="199">
        <v>1.7999999999999999E-2</v>
      </c>
      <c r="AA83" s="177">
        <v>2424.85</v>
      </c>
      <c r="AB83" s="176">
        <v>379534</v>
      </c>
      <c r="AC83" s="199">
        <v>0.02</v>
      </c>
      <c r="AD83" s="177">
        <v>3549.09</v>
      </c>
      <c r="AE83" s="199">
        <v>0.30399999999999999</v>
      </c>
    </row>
    <row r="84" spans="1:31" x14ac:dyDescent="0.3">
      <c r="A84" s="175" t="s">
        <v>2042</v>
      </c>
      <c r="B84" s="176">
        <v>112</v>
      </c>
      <c r="C84" s="199">
        <v>9.6468561584840649E-3</v>
      </c>
      <c r="D84" s="175"/>
      <c r="E84" s="176">
        <v>113</v>
      </c>
      <c r="F84" s="199">
        <v>9.6293140178951853E-3</v>
      </c>
      <c r="G84" s="175"/>
      <c r="H84" s="176">
        <v>168</v>
      </c>
      <c r="I84" s="199">
        <v>1.5224286361576791E-2</v>
      </c>
      <c r="J84" s="175"/>
      <c r="K84" s="199">
        <v>0.5</v>
      </c>
      <c r="L84" s="176">
        <v>650</v>
      </c>
      <c r="M84" s="199">
        <v>1.2304547003369554E-2</v>
      </c>
      <c r="N84" s="175">
        <v>93.939393939393895</v>
      </c>
      <c r="O84" s="176">
        <v>397</v>
      </c>
      <c r="P84" s="199">
        <v>7.7904238618524335E-3</v>
      </c>
      <c r="Q84" s="175">
        <v>76.363636363636303</v>
      </c>
      <c r="R84" s="176">
        <v>503</v>
      </c>
      <c r="S84" s="199">
        <v>9.369121016260919E-3</v>
      </c>
      <c r="T84" s="175">
        <v>104.848488</v>
      </c>
      <c r="U84" s="199">
        <v>-0.22615384615384615</v>
      </c>
      <c r="V84" s="176">
        <v>506890</v>
      </c>
      <c r="W84" s="199">
        <v>0.03</v>
      </c>
      <c r="X84" s="177">
        <v>3207.27</v>
      </c>
      <c r="Y84" s="176">
        <v>499665</v>
      </c>
      <c r="Z84" s="199">
        <v>2.9000000000000001E-2</v>
      </c>
      <c r="AA84" s="177">
        <v>3057.58</v>
      </c>
      <c r="AB84" s="176">
        <v>557909</v>
      </c>
      <c r="AC84" s="199">
        <v>0.03</v>
      </c>
      <c r="AD84" s="177">
        <v>3047.88</v>
      </c>
      <c r="AE84" s="199">
        <v>0.10100000000000001</v>
      </c>
    </row>
    <row r="85" spans="1:31" x14ac:dyDescent="0.3">
      <c r="A85" s="175" t="s">
        <v>2043</v>
      </c>
      <c r="B85" s="176">
        <v>259</v>
      </c>
      <c r="C85" s="199">
        <v>2.2308354866494403E-2</v>
      </c>
      <c r="D85" s="175"/>
      <c r="E85" s="176">
        <v>213</v>
      </c>
      <c r="F85" s="199">
        <v>1.8150830847890924E-2</v>
      </c>
      <c r="G85" s="175"/>
      <c r="H85" s="176">
        <v>331</v>
      </c>
      <c r="I85" s="199">
        <v>2.9995468962392389E-2</v>
      </c>
      <c r="J85" s="175"/>
      <c r="K85" s="199">
        <v>0.2779922779922781</v>
      </c>
      <c r="L85" s="176">
        <v>980</v>
      </c>
      <c r="M85" s="199">
        <v>1.8551470866618711E-2</v>
      </c>
      <c r="N85" s="175">
        <v>147.272727272727</v>
      </c>
      <c r="O85" s="176">
        <v>1125</v>
      </c>
      <c r="P85" s="199">
        <v>2.2076138147566718E-2</v>
      </c>
      <c r="Q85" s="175">
        <v>143.030303030303</v>
      </c>
      <c r="R85" s="176">
        <v>1402</v>
      </c>
      <c r="S85" s="199">
        <v>2.6114329353474769E-2</v>
      </c>
      <c r="T85" s="175">
        <v>197.57576</v>
      </c>
      <c r="U85" s="199">
        <v>0.43061224489795918</v>
      </c>
      <c r="V85" s="176">
        <v>1091297</v>
      </c>
      <c r="W85" s="199">
        <v>6.6000000000000003E-2</v>
      </c>
      <c r="X85" s="177">
        <v>4736.3599999999997</v>
      </c>
      <c r="Y85" s="176">
        <v>1220888</v>
      </c>
      <c r="Z85" s="199">
        <v>7.0999999999999994E-2</v>
      </c>
      <c r="AA85" s="177">
        <v>5345.45</v>
      </c>
      <c r="AB85" s="176">
        <v>1549564</v>
      </c>
      <c r="AC85" s="199">
        <v>8.3000000000000004E-2</v>
      </c>
      <c r="AD85" s="177">
        <v>6850.91</v>
      </c>
      <c r="AE85" s="199">
        <v>0.42</v>
      </c>
    </row>
    <row r="86" spans="1:31" x14ac:dyDescent="0.3">
      <c r="A86" s="175" t="s">
        <v>2044</v>
      </c>
      <c r="B86" s="176">
        <v>998</v>
      </c>
      <c r="C86" s="199">
        <v>8.5960378983634803E-2</v>
      </c>
      <c r="D86" s="175"/>
      <c r="E86" s="176">
        <v>920</v>
      </c>
      <c r="F86" s="199">
        <v>7.8397954835960848E-2</v>
      </c>
      <c r="G86" s="175"/>
      <c r="H86" s="176">
        <v>960</v>
      </c>
      <c r="I86" s="199">
        <v>8.6995922066153156E-2</v>
      </c>
      <c r="J86" s="175"/>
      <c r="K86" s="199">
        <v>-3.8076152304609256E-2</v>
      </c>
      <c r="L86" s="176">
        <v>5726</v>
      </c>
      <c r="M86" s="199">
        <v>0.10839359406352932</v>
      </c>
      <c r="N86" s="175">
        <v>278.78787878787801</v>
      </c>
      <c r="O86" s="176">
        <v>5889</v>
      </c>
      <c r="P86" s="199">
        <v>0.11556122448979592</v>
      </c>
      <c r="Q86" s="175">
        <v>318.18181818181802</v>
      </c>
      <c r="R86" s="176">
        <v>6018</v>
      </c>
      <c r="S86" s="199">
        <v>0.11209417549872408</v>
      </c>
      <c r="T86" s="177">
        <v>366.06060000000002</v>
      </c>
      <c r="U86" s="199">
        <v>5.0995459308417743E-2</v>
      </c>
      <c r="V86" s="176">
        <v>2092348</v>
      </c>
      <c r="W86" s="199">
        <v>0.126</v>
      </c>
      <c r="X86" s="177">
        <v>9781.2099999999991</v>
      </c>
      <c r="Y86" s="176">
        <v>2274375</v>
      </c>
      <c r="Z86" s="199">
        <v>0.13200000000000001</v>
      </c>
      <c r="AA86" s="177">
        <v>7963.03</v>
      </c>
      <c r="AB86" s="176">
        <v>2586273</v>
      </c>
      <c r="AC86" s="199">
        <v>0.13900000000000001</v>
      </c>
      <c r="AD86" s="177">
        <v>10500.61</v>
      </c>
      <c r="AE86" s="199">
        <v>0.23599999999999999</v>
      </c>
    </row>
    <row r="87" spans="1:31" x14ac:dyDescent="0.3">
      <c r="A87" s="175" t="s">
        <v>2045</v>
      </c>
      <c r="B87" s="176">
        <v>126</v>
      </c>
      <c r="C87" s="199">
        <v>1.0852713178294573E-2</v>
      </c>
      <c r="D87" s="175"/>
      <c r="E87" s="176">
        <v>164</v>
      </c>
      <c r="F87" s="199">
        <v>1.3975287601193022E-2</v>
      </c>
      <c r="G87" s="175"/>
      <c r="H87" s="176">
        <v>128</v>
      </c>
      <c r="I87" s="199">
        <v>1.1599456275487087E-2</v>
      </c>
      <c r="J87" s="175"/>
      <c r="K87" s="199">
        <v>1.5873015873015817E-2</v>
      </c>
      <c r="L87" s="176">
        <v>374</v>
      </c>
      <c r="M87" s="199">
        <v>7.0798470450157119E-3</v>
      </c>
      <c r="N87" s="175">
        <v>89.696969696969703</v>
      </c>
      <c r="O87" s="176">
        <v>560</v>
      </c>
      <c r="P87" s="199">
        <v>1.098901098901099E-2</v>
      </c>
      <c r="Q87" s="175">
        <v>124.24242424242399</v>
      </c>
      <c r="R87" s="176">
        <v>467</v>
      </c>
      <c r="S87" s="199">
        <v>8.698567623447017E-3</v>
      </c>
      <c r="T87" s="175">
        <v>105.454544</v>
      </c>
      <c r="U87" s="199">
        <v>0.24866310160427807</v>
      </c>
      <c r="V87" s="176">
        <v>301018</v>
      </c>
      <c r="W87" s="199">
        <v>1.7999999999999999E-2</v>
      </c>
      <c r="X87" s="177">
        <v>2764.85</v>
      </c>
      <c r="Y87" s="176">
        <v>337750</v>
      </c>
      <c r="Z87" s="199">
        <v>0.02</v>
      </c>
      <c r="AA87" s="177">
        <v>3040</v>
      </c>
      <c r="AB87" s="176">
        <v>391935</v>
      </c>
      <c r="AC87" s="199">
        <v>2.1000000000000001E-2</v>
      </c>
      <c r="AD87" s="177">
        <v>3510.91</v>
      </c>
      <c r="AE87" s="199">
        <v>0.30199999999999999</v>
      </c>
    </row>
    <row r="88" spans="1:31" x14ac:dyDescent="0.3">
      <c r="A88" s="175" t="s">
        <v>2046</v>
      </c>
      <c r="B88" s="176">
        <v>34</v>
      </c>
      <c r="C88" s="199">
        <v>2.9285099052540915E-3</v>
      </c>
      <c r="D88" s="175"/>
      <c r="E88" s="176">
        <v>62</v>
      </c>
      <c r="F88" s="199">
        <v>5.2833404345973582E-3</v>
      </c>
      <c r="G88" s="175"/>
      <c r="H88" s="176">
        <v>93</v>
      </c>
      <c r="I88" s="199">
        <v>8.4277299501585856E-3</v>
      </c>
      <c r="J88" s="175"/>
      <c r="K88" s="199">
        <v>1.7352941176470589</v>
      </c>
      <c r="L88" s="176">
        <v>469</v>
      </c>
      <c r="M88" s="199">
        <v>8.8782039147389542E-3</v>
      </c>
      <c r="N88" s="175">
        <v>95.151515151515099</v>
      </c>
      <c r="O88" s="176">
        <v>242</v>
      </c>
      <c r="P88" s="199">
        <v>4.7488226059654633E-3</v>
      </c>
      <c r="Q88" s="175">
        <v>61.212121212121197</v>
      </c>
      <c r="R88" s="176">
        <v>356</v>
      </c>
      <c r="S88" s="199">
        <v>6.6310279956041497E-3</v>
      </c>
      <c r="T88" s="175">
        <v>76.969695999999999</v>
      </c>
      <c r="U88" s="199">
        <v>-0.24093816631130063</v>
      </c>
      <c r="V88" s="176">
        <v>156788</v>
      </c>
      <c r="W88" s="199">
        <v>8.9999999999999993E-3</v>
      </c>
      <c r="X88" s="177">
        <v>1847.27</v>
      </c>
      <c r="Y88" s="176">
        <v>171657</v>
      </c>
      <c r="Z88" s="199">
        <v>0.01</v>
      </c>
      <c r="AA88" s="177">
        <v>1687.88</v>
      </c>
      <c r="AB88" s="176">
        <v>196127</v>
      </c>
      <c r="AC88" s="199">
        <v>1.0999999999999999E-2</v>
      </c>
      <c r="AD88" s="177">
        <v>1950.3</v>
      </c>
      <c r="AE88" s="199">
        <v>0.251</v>
      </c>
    </row>
    <row r="89" spans="1:31" x14ac:dyDescent="0.3">
      <c r="A89" s="175" t="s">
        <v>2047</v>
      </c>
      <c r="B89" s="176">
        <v>270</v>
      </c>
      <c r="C89" s="199">
        <v>2.3255813953488386E-2</v>
      </c>
      <c r="D89" s="175"/>
      <c r="E89" s="176">
        <v>356</v>
      </c>
      <c r="F89" s="199">
        <v>3.0336599914784851E-2</v>
      </c>
      <c r="G89" s="175"/>
      <c r="H89" s="176">
        <v>265</v>
      </c>
      <c r="I89" s="199">
        <v>2.401449932034436E-2</v>
      </c>
      <c r="J89" s="175"/>
      <c r="K89" s="199">
        <v>-1.851851851851849E-2</v>
      </c>
      <c r="L89" s="176">
        <v>1909</v>
      </c>
      <c r="M89" s="199">
        <v>3.6137508045280736E-2</v>
      </c>
      <c r="N89" s="175">
        <v>187.87878787878699</v>
      </c>
      <c r="O89" s="176">
        <v>2013</v>
      </c>
      <c r="P89" s="199">
        <v>3.9501569858712719E-2</v>
      </c>
      <c r="Q89" s="175">
        <v>224.84848484848399</v>
      </c>
      <c r="R89" s="176">
        <v>1958</v>
      </c>
      <c r="S89" s="199">
        <v>3.6470653975822824E-2</v>
      </c>
      <c r="T89" s="175">
        <v>203.636368</v>
      </c>
      <c r="U89" s="199">
        <v>2.566788894709272E-2</v>
      </c>
      <c r="V89" s="176">
        <v>305811</v>
      </c>
      <c r="W89" s="199">
        <v>1.7999999999999999E-2</v>
      </c>
      <c r="X89" s="177">
        <v>2410.3000000000002</v>
      </c>
      <c r="Y89" s="176">
        <v>308601</v>
      </c>
      <c r="Z89" s="199">
        <v>1.7999999999999999E-2</v>
      </c>
      <c r="AA89" s="177">
        <v>2653.94</v>
      </c>
      <c r="AB89" s="176">
        <v>359791</v>
      </c>
      <c r="AC89" s="199">
        <v>1.9E-2</v>
      </c>
      <c r="AD89" s="177">
        <v>3330.3</v>
      </c>
      <c r="AE89" s="199">
        <v>0.17699999999999999</v>
      </c>
    </row>
    <row r="90" spans="1:31" x14ac:dyDescent="0.3">
      <c r="A90" s="175" t="s">
        <v>2049</v>
      </c>
      <c r="B90" s="176">
        <v>2076</v>
      </c>
      <c r="C90" s="199">
        <v>0.17881136950904392</v>
      </c>
      <c r="D90" s="175"/>
      <c r="E90" s="176">
        <v>2229</v>
      </c>
      <c r="F90" s="199">
        <v>0.18994461014060504</v>
      </c>
      <c r="G90" s="175"/>
      <c r="H90" s="176">
        <v>1828</v>
      </c>
      <c r="I90" s="199">
        <v>0.16565473493429994</v>
      </c>
      <c r="J90" s="175"/>
      <c r="K90" s="199">
        <v>-0.11946050096339111</v>
      </c>
      <c r="L90" s="176">
        <v>10989</v>
      </c>
      <c r="M90" s="199">
        <v>0.20802256464619695</v>
      </c>
      <c r="N90" s="177">
        <v>560.60606060606005</v>
      </c>
      <c r="O90" s="176">
        <v>11409</v>
      </c>
      <c r="P90" s="199">
        <v>0.22388147566718997</v>
      </c>
      <c r="Q90" s="177">
        <v>473.93939393939399</v>
      </c>
      <c r="R90" s="176">
        <v>10875</v>
      </c>
      <c r="S90" s="199">
        <v>0.2025630040791998</v>
      </c>
      <c r="T90" s="177">
        <v>519.39390000000003</v>
      </c>
      <c r="U90" s="199">
        <v>-1.0374010374010374E-2</v>
      </c>
      <c r="V90" s="176">
        <v>2897320</v>
      </c>
      <c r="W90" s="199">
        <v>0.17399999999999999</v>
      </c>
      <c r="X90" s="177">
        <v>9717.58</v>
      </c>
      <c r="Y90" s="176">
        <v>3237583</v>
      </c>
      <c r="Z90" s="199">
        <v>0.188</v>
      </c>
      <c r="AA90" s="177">
        <v>9750.2999999999993</v>
      </c>
      <c r="AB90" s="176">
        <v>3376613</v>
      </c>
      <c r="AC90" s="199">
        <v>0.18099999999999999</v>
      </c>
      <c r="AD90" s="177">
        <v>10650.91</v>
      </c>
      <c r="AE90" s="199">
        <v>0.16500000000000001</v>
      </c>
    </row>
    <row r="91" spans="1:31" x14ac:dyDescent="0.3">
      <c r="A91" s="175" t="s">
        <v>2035</v>
      </c>
      <c r="B91" s="175">
        <v>90</v>
      </c>
      <c r="C91" s="199">
        <v>7.7519379844961239E-3</v>
      </c>
      <c r="D91" s="175"/>
      <c r="E91" s="175">
        <v>95</v>
      </c>
      <c r="F91" s="199">
        <v>8.0954409884959472E-3</v>
      </c>
      <c r="G91" s="175"/>
      <c r="H91" s="175">
        <v>37</v>
      </c>
      <c r="I91" s="199">
        <v>3.3529678296329861E-3</v>
      </c>
      <c r="J91" s="175"/>
      <c r="K91" s="199">
        <v>-0.58888888888888891</v>
      </c>
      <c r="L91" s="175">
        <v>207</v>
      </c>
      <c r="M91" s="199">
        <v>3.9185249687653809E-3</v>
      </c>
      <c r="N91" s="175">
        <v>58.181818181818201</v>
      </c>
      <c r="O91" s="176">
        <v>200</v>
      </c>
      <c r="P91" s="199">
        <v>3.9246467817896386E-3</v>
      </c>
      <c r="Q91" s="175">
        <v>58.787878787878803</v>
      </c>
      <c r="R91" s="175">
        <v>103</v>
      </c>
      <c r="S91" s="199">
        <v>1.9185277627731109E-3</v>
      </c>
      <c r="T91" s="175">
        <v>43.030304000000001</v>
      </c>
      <c r="U91" s="199">
        <v>-0.50241545893719808</v>
      </c>
      <c r="V91" s="176">
        <v>14753</v>
      </c>
      <c r="W91" s="199">
        <v>1E-3</v>
      </c>
      <c r="X91" s="175">
        <v>629.70000000000005</v>
      </c>
      <c r="Y91" s="176">
        <v>15212</v>
      </c>
      <c r="Z91" s="199">
        <v>1E-3</v>
      </c>
      <c r="AA91" s="175">
        <v>662.42</v>
      </c>
      <c r="AB91" s="176">
        <v>13821</v>
      </c>
      <c r="AC91" s="199">
        <v>1E-3</v>
      </c>
      <c r="AD91" s="175">
        <v>599.39</v>
      </c>
      <c r="AE91" s="199">
        <v>-6.3E-2</v>
      </c>
    </row>
    <row r="92" spans="1:31" x14ac:dyDescent="0.3">
      <c r="A92" s="175" t="s">
        <v>2036</v>
      </c>
      <c r="B92" s="175">
        <v>0</v>
      </c>
      <c r="C92" s="199" t="s">
        <v>2472</v>
      </c>
      <c r="D92" s="175"/>
      <c r="E92" s="175">
        <v>0</v>
      </c>
      <c r="F92" s="199">
        <v>0</v>
      </c>
      <c r="G92" s="175"/>
      <c r="H92" s="175">
        <v>0</v>
      </c>
      <c r="I92" s="199" t="s">
        <v>2472</v>
      </c>
      <c r="J92" s="175"/>
      <c r="K92" s="199" t="s">
        <v>2472</v>
      </c>
      <c r="L92" s="175">
        <v>0</v>
      </c>
      <c r="M92" s="199">
        <v>0</v>
      </c>
      <c r="N92" s="175">
        <v>80</v>
      </c>
      <c r="O92" s="175">
        <v>17</v>
      </c>
      <c r="P92" s="199">
        <v>3.3359497645211929E-4</v>
      </c>
      <c r="Q92" s="175">
        <v>10.909090909090899</v>
      </c>
      <c r="R92" s="175">
        <v>0</v>
      </c>
      <c r="S92" s="199">
        <v>0</v>
      </c>
      <c r="T92" s="175">
        <v>18.787877999999999</v>
      </c>
      <c r="U92" s="199"/>
      <c r="V92" s="176">
        <v>7100</v>
      </c>
      <c r="W92" s="199">
        <v>0</v>
      </c>
      <c r="X92" s="175">
        <v>473.33</v>
      </c>
      <c r="Y92" s="176">
        <v>6707</v>
      </c>
      <c r="Z92" s="199">
        <v>0</v>
      </c>
      <c r="AA92" s="175">
        <v>385.45</v>
      </c>
      <c r="AB92" s="176">
        <v>7398</v>
      </c>
      <c r="AC92" s="199">
        <v>0</v>
      </c>
      <c r="AD92" s="175">
        <v>454.55</v>
      </c>
      <c r="AE92" s="199">
        <v>4.2000000000000003E-2</v>
      </c>
    </row>
    <row r="93" spans="1:31" x14ac:dyDescent="0.3">
      <c r="A93" s="175" t="s">
        <v>2037</v>
      </c>
      <c r="B93" s="175">
        <v>18</v>
      </c>
      <c r="C93" s="199">
        <v>1.5503875968992248E-3</v>
      </c>
      <c r="D93" s="175"/>
      <c r="E93" s="175">
        <v>13</v>
      </c>
      <c r="F93" s="199">
        <v>1.107797187899446E-3</v>
      </c>
      <c r="G93" s="175"/>
      <c r="H93" s="175">
        <v>0</v>
      </c>
      <c r="I93" s="199">
        <v>0</v>
      </c>
      <c r="J93" s="175"/>
      <c r="K93" s="199">
        <v>-1</v>
      </c>
      <c r="L93" s="175">
        <v>177</v>
      </c>
      <c r="M93" s="199">
        <v>3.3506227993790934E-3</v>
      </c>
      <c r="N93" s="175">
        <v>62.424242424242401</v>
      </c>
      <c r="O93" s="175">
        <v>108</v>
      </c>
      <c r="P93" s="199">
        <v>2.1193092621664051E-3</v>
      </c>
      <c r="Q93" s="175">
        <v>41.212121212121197</v>
      </c>
      <c r="R93" s="175">
        <v>35</v>
      </c>
      <c r="S93" s="199">
        <v>6.5192690968018333E-4</v>
      </c>
      <c r="T93" s="175">
        <v>18.181818</v>
      </c>
      <c r="U93" s="199">
        <v>-0.80225988700564976</v>
      </c>
      <c r="V93" s="176">
        <v>25720</v>
      </c>
      <c r="W93" s="199">
        <v>2E-3</v>
      </c>
      <c r="X93" s="175">
        <v>640.61</v>
      </c>
      <c r="Y93" s="176">
        <v>27355</v>
      </c>
      <c r="Z93" s="199">
        <v>2E-3</v>
      </c>
      <c r="AA93" s="175">
        <v>765.45</v>
      </c>
      <c r="AB93" s="176">
        <v>29018</v>
      </c>
      <c r="AC93" s="199">
        <v>2E-3</v>
      </c>
      <c r="AD93" s="175">
        <v>863.03</v>
      </c>
      <c r="AE93" s="199">
        <v>0.128</v>
      </c>
    </row>
    <row r="94" spans="1:31" x14ac:dyDescent="0.3">
      <c r="A94" s="175" t="s">
        <v>2038</v>
      </c>
      <c r="B94" s="175">
        <v>0</v>
      </c>
      <c r="C94" s="199" t="s">
        <v>2472</v>
      </c>
      <c r="D94" s="175"/>
      <c r="E94" s="175">
        <v>24</v>
      </c>
      <c r="F94" s="199">
        <v>2.0451640391989773E-3</v>
      </c>
      <c r="G94" s="175"/>
      <c r="H94" s="175">
        <v>0</v>
      </c>
      <c r="I94" s="199" t="s">
        <v>2472</v>
      </c>
      <c r="J94" s="175"/>
      <c r="K94" s="199" t="s">
        <v>2472</v>
      </c>
      <c r="L94" s="175">
        <v>0</v>
      </c>
      <c r="M94" s="199">
        <v>0</v>
      </c>
      <c r="N94" s="175">
        <v>80</v>
      </c>
      <c r="O94" s="175">
        <v>46</v>
      </c>
      <c r="P94" s="199">
        <v>9.0266875981161697E-4</v>
      </c>
      <c r="Q94" s="175">
        <v>30.909090909090899</v>
      </c>
      <c r="R94" s="175">
        <v>0</v>
      </c>
      <c r="S94" s="199">
        <v>0</v>
      </c>
      <c r="T94" s="175">
        <v>18.787877999999999</v>
      </c>
      <c r="U94" s="199"/>
      <c r="V94" s="176">
        <v>9153</v>
      </c>
      <c r="W94" s="199">
        <v>1E-3</v>
      </c>
      <c r="X94" s="175">
        <v>513.94000000000005</v>
      </c>
      <c r="Y94" s="176">
        <v>7674</v>
      </c>
      <c r="Z94" s="199">
        <v>0</v>
      </c>
      <c r="AA94" s="175">
        <v>376.97</v>
      </c>
      <c r="AB94" s="176">
        <v>6669</v>
      </c>
      <c r="AC94" s="199">
        <v>0</v>
      </c>
      <c r="AD94" s="175">
        <v>371.52</v>
      </c>
      <c r="AE94" s="199">
        <v>-0.27100000000000002</v>
      </c>
    </row>
    <row r="95" spans="1:31" x14ac:dyDescent="0.3">
      <c r="A95" s="175" t="s">
        <v>2039</v>
      </c>
      <c r="B95" s="175">
        <v>28</v>
      </c>
      <c r="C95" s="199">
        <v>2.4117140396210162E-3</v>
      </c>
      <c r="D95" s="175"/>
      <c r="E95" s="175">
        <v>18</v>
      </c>
      <c r="F95" s="199">
        <v>1.5338730293992331E-3</v>
      </c>
      <c r="G95" s="175"/>
      <c r="H95" s="176">
        <v>68</v>
      </c>
      <c r="I95" s="199">
        <v>6.1622111463525107E-3</v>
      </c>
      <c r="J95" s="175"/>
      <c r="K95" s="199">
        <v>1.4285714285714284</v>
      </c>
      <c r="L95" s="176">
        <v>195</v>
      </c>
      <c r="M95" s="199">
        <v>3.6913641010108658E-3</v>
      </c>
      <c r="N95" s="175">
        <v>53.939393939393902</v>
      </c>
      <c r="O95" s="176">
        <v>157</v>
      </c>
      <c r="P95" s="199">
        <v>3.0808477237048667E-3</v>
      </c>
      <c r="Q95" s="175">
        <v>66.6666666666666</v>
      </c>
      <c r="R95" s="176">
        <v>252</v>
      </c>
      <c r="S95" s="199">
        <v>4.6938737496973193E-3</v>
      </c>
      <c r="T95" s="175">
        <v>67.878784199999998</v>
      </c>
      <c r="U95" s="199">
        <v>0.29230769230769232</v>
      </c>
      <c r="V95" s="176">
        <v>73859</v>
      </c>
      <c r="W95" s="199">
        <v>4.0000000000000001E-3</v>
      </c>
      <c r="X95" s="177">
        <v>1304.24</v>
      </c>
      <c r="Y95" s="176">
        <v>81447</v>
      </c>
      <c r="Z95" s="199">
        <v>5.0000000000000001E-3</v>
      </c>
      <c r="AA95" s="177">
        <v>1644.24</v>
      </c>
      <c r="AB95" s="176">
        <v>81388</v>
      </c>
      <c r="AC95" s="199">
        <v>4.0000000000000001E-3</v>
      </c>
      <c r="AD95" s="177">
        <v>1407.27</v>
      </c>
      <c r="AE95" s="199">
        <v>0.10199999999999999</v>
      </c>
    </row>
    <row r="96" spans="1:31" x14ac:dyDescent="0.3">
      <c r="A96" s="175" t="s">
        <v>2040</v>
      </c>
      <c r="B96" s="175">
        <v>25</v>
      </c>
      <c r="C96" s="199">
        <v>2.1533161068044804E-3</v>
      </c>
      <c r="D96" s="175"/>
      <c r="E96" s="175">
        <v>0</v>
      </c>
      <c r="F96" s="199">
        <v>0</v>
      </c>
      <c r="G96" s="175"/>
      <c r="H96" s="175">
        <v>21</v>
      </c>
      <c r="I96" s="199">
        <v>1.9030357951970989E-3</v>
      </c>
      <c r="J96" s="175"/>
      <c r="K96" s="199">
        <v>-0.16000000000000003</v>
      </c>
      <c r="L96" s="175">
        <v>55</v>
      </c>
      <c r="M96" s="199">
        <v>1.041153977208193E-3</v>
      </c>
      <c r="N96" s="175">
        <v>34.545454545454497</v>
      </c>
      <c r="O96" s="175">
        <v>86</v>
      </c>
      <c r="P96" s="199">
        <v>1.6875981161695447E-3</v>
      </c>
      <c r="Q96" s="175">
        <v>51.515151515151501</v>
      </c>
      <c r="R96" s="175">
        <v>54</v>
      </c>
      <c r="S96" s="199">
        <v>1.0058300892208541E-3</v>
      </c>
      <c r="T96" s="175">
        <v>29.090910000000001</v>
      </c>
      <c r="U96" s="199">
        <v>-1.8181818181818181E-2</v>
      </c>
      <c r="V96" s="176">
        <v>20244</v>
      </c>
      <c r="W96" s="199">
        <v>1E-3</v>
      </c>
      <c r="X96" s="175">
        <v>566.05999999999995</v>
      </c>
      <c r="Y96" s="176">
        <v>20800</v>
      </c>
      <c r="Z96" s="199">
        <v>1E-3</v>
      </c>
      <c r="AA96" s="175">
        <v>642.41999999999996</v>
      </c>
      <c r="AB96" s="176">
        <v>22091</v>
      </c>
      <c r="AC96" s="199">
        <v>1E-3</v>
      </c>
      <c r="AD96" s="175">
        <v>754.55</v>
      </c>
      <c r="AE96" s="199">
        <v>9.0999999999999998E-2</v>
      </c>
    </row>
    <row r="97" spans="1:31" x14ac:dyDescent="0.3">
      <c r="A97" s="175" t="s">
        <v>2041</v>
      </c>
      <c r="B97" s="175">
        <v>10</v>
      </c>
      <c r="C97" s="199">
        <v>8.6132644272179156E-4</v>
      </c>
      <c r="D97" s="175"/>
      <c r="E97" s="175">
        <v>0</v>
      </c>
      <c r="F97" s="199">
        <v>0</v>
      </c>
      <c r="G97" s="175"/>
      <c r="H97" s="175">
        <v>0</v>
      </c>
      <c r="I97" s="199" t="s">
        <v>2472</v>
      </c>
      <c r="J97" s="175"/>
      <c r="K97" s="199">
        <v>-1</v>
      </c>
      <c r="L97" s="175">
        <v>17</v>
      </c>
      <c r="M97" s="199">
        <v>3.2181122931889598E-4</v>
      </c>
      <c r="N97" s="175">
        <v>10.303030303030299</v>
      </c>
      <c r="O97" s="175">
        <v>26</v>
      </c>
      <c r="P97" s="199">
        <v>5.1020408163265311E-4</v>
      </c>
      <c r="Q97" s="175">
        <v>24.848484848484802</v>
      </c>
      <c r="R97" s="175">
        <v>0</v>
      </c>
      <c r="S97" s="199">
        <v>0</v>
      </c>
      <c r="T97" s="175">
        <v>18.787877999999999</v>
      </c>
      <c r="U97" s="199">
        <v>-1</v>
      </c>
      <c r="V97" s="176">
        <v>14710</v>
      </c>
      <c r="W97" s="199">
        <v>1E-3</v>
      </c>
      <c r="X97" s="175">
        <v>546.05999999999995</v>
      </c>
      <c r="Y97" s="176">
        <v>15378</v>
      </c>
      <c r="Z97" s="199">
        <v>1E-3</v>
      </c>
      <c r="AA97" s="175">
        <v>566.05999999999995</v>
      </c>
      <c r="AB97" s="176">
        <v>15531</v>
      </c>
      <c r="AC97" s="199">
        <v>1E-3</v>
      </c>
      <c r="AD97" s="175">
        <v>653.33000000000004</v>
      </c>
      <c r="AE97" s="199">
        <v>5.6000000000000001E-2</v>
      </c>
    </row>
    <row r="98" spans="1:31" x14ac:dyDescent="0.3">
      <c r="A98" s="175" t="s">
        <v>2042</v>
      </c>
      <c r="B98" s="175">
        <v>73</v>
      </c>
      <c r="C98" s="199">
        <v>6.2876830318690782E-3</v>
      </c>
      <c r="D98" s="175"/>
      <c r="E98" s="175">
        <v>17</v>
      </c>
      <c r="F98" s="199">
        <v>1.4486578610992758E-3</v>
      </c>
      <c r="G98" s="175"/>
      <c r="H98" s="175">
        <v>9</v>
      </c>
      <c r="I98" s="199">
        <v>8.1558676937018581E-4</v>
      </c>
      <c r="J98" s="175"/>
      <c r="K98" s="199">
        <v>-0.87671232876712324</v>
      </c>
      <c r="L98" s="175">
        <v>145</v>
      </c>
      <c r="M98" s="199">
        <v>2.7448604853670543E-3</v>
      </c>
      <c r="N98" s="175">
        <v>66.6666666666666</v>
      </c>
      <c r="O98" s="175">
        <v>63</v>
      </c>
      <c r="P98" s="199">
        <v>1.2362637362637362E-3</v>
      </c>
      <c r="Q98" s="175">
        <v>46.6666666666666</v>
      </c>
      <c r="R98" s="175">
        <v>47</v>
      </c>
      <c r="S98" s="199">
        <v>8.7544470728481759E-4</v>
      </c>
      <c r="T98" s="175">
        <v>27.272728000000001</v>
      </c>
      <c r="U98" s="199">
        <v>-0.67586206896551726</v>
      </c>
      <c r="V98" s="176">
        <v>35349</v>
      </c>
      <c r="W98" s="199">
        <v>2E-3</v>
      </c>
      <c r="X98" s="175">
        <v>830.3</v>
      </c>
      <c r="Y98" s="176">
        <v>36299</v>
      </c>
      <c r="Z98" s="199">
        <v>2E-3</v>
      </c>
      <c r="AA98" s="175">
        <v>913.33</v>
      </c>
      <c r="AB98" s="176">
        <v>34259</v>
      </c>
      <c r="AC98" s="199">
        <v>2E-3</v>
      </c>
      <c r="AD98" s="175">
        <v>834.55</v>
      </c>
      <c r="AE98" s="199">
        <v>-3.1E-2</v>
      </c>
    </row>
    <row r="99" spans="1:31" x14ac:dyDescent="0.3">
      <c r="A99" s="175" t="s">
        <v>2043</v>
      </c>
      <c r="B99" s="176">
        <v>151</v>
      </c>
      <c r="C99" s="199">
        <v>1.3006029285099053E-2</v>
      </c>
      <c r="D99" s="175"/>
      <c r="E99" s="176">
        <v>182</v>
      </c>
      <c r="F99" s="199">
        <v>1.5509160630592255E-2</v>
      </c>
      <c r="G99" s="175"/>
      <c r="H99" s="176">
        <v>168</v>
      </c>
      <c r="I99" s="199">
        <v>1.5224286361576802E-2</v>
      </c>
      <c r="J99" s="175"/>
      <c r="K99" s="199">
        <v>0.11258278145695355</v>
      </c>
      <c r="L99" s="176">
        <v>784</v>
      </c>
      <c r="M99" s="199">
        <v>1.4841176693294968E-2</v>
      </c>
      <c r="N99" s="175">
        <v>168.48484848484799</v>
      </c>
      <c r="O99" s="176">
        <v>842</v>
      </c>
      <c r="P99" s="199">
        <v>1.6522762951334379E-2</v>
      </c>
      <c r="Q99" s="175">
        <v>129.09090909090901</v>
      </c>
      <c r="R99" s="176">
        <v>1151</v>
      </c>
      <c r="S99" s="199">
        <v>2.1439082086911171E-2</v>
      </c>
      <c r="T99" s="175">
        <v>193.33332799999999</v>
      </c>
      <c r="U99" s="199">
        <v>0.46811224489795916</v>
      </c>
      <c r="V99" s="176">
        <v>412826</v>
      </c>
      <c r="W99" s="199">
        <v>2.5000000000000001E-2</v>
      </c>
      <c r="X99" s="177">
        <v>3421.21</v>
      </c>
      <c r="Y99" s="176">
        <v>448546</v>
      </c>
      <c r="Z99" s="199">
        <v>2.5999999999999999E-2</v>
      </c>
      <c r="AA99" s="177">
        <v>3576.97</v>
      </c>
      <c r="AB99" s="176">
        <v>472804</v>
      </c>
      <c r="AC99" s="199">
        <v>2.5000000000000001E-2</v>
      </c>
      <c r="AD99" s="177">
        <v>4481.21</v>
      </c>
      <c r="AE99" s="199">
        <v>0.14499999999999999</v>
      </c>
    </row>
    <row r="100" spans="1:31" x14ac:dyDescent="0.3">
      <c r="A100" s="175" t="s">
        <v>2044</v>
      </c>
      <c r="B100" s="176">
        <v>660</v>
      </c>
      <c r="C100" s="199">
        <v>5.6847545219638244E-2</v>
      </c>
      <c r="D100" s="175"/>
      <c r="E100" s="176">
        <v>636</v>
      </c>
      <c r="F100" s="199">
        <v>5.4196847038772901E-2</v>
      </c>
      <c r="G100" s="175"/>
      <c r="H100" s="176">
        <v>651</v>
      </c>
      <c r="I100" s="199">
        <v>5.8994109651110106E-2</v>
      </c>
      <c r="J100" s="175"/>
      <c r="K100" s="199">
        <v>-1.3636363636363669E-2</v>
      </c>
      <c r="L100" s="176">
        <v>3096</v>
      </c>
      <c r="M100" s="199">
        <v>5.8607503880664824E-2</v>
      </c>
      <c r="N100" s="175">
        <v>287.27272727272702</v>
      </c>
      <c r="O100" s="176">
        <v>3464</v>
      </c>
      <c r="P100" s="199">
        <v>6.7974882260596545E-2</v>
      </c>
      <c r="Q100" s="175">
        <v>282.42424242424198</v>
      </c>
      <c r="R100" s="176">
        <v>2940</v>
      </c>
      <c r="S100" s="199">
        <v>5.4761860413135396E-2</v>
      </c>
      <c r="T100" s="175">
        <v>285.45455900000002</v>
      </c>
      <c r="U100" s="199">
        <v>-5.0387596899224806E-2</v>
      </c>
      <c r="V100" s="176">
        <v>726317</v>
      </c>
      <c r="W100" s="199">
        <v>4.3999999999999997E-2</v>
      </c>
      <c r="X100" s="177">
        <v>3913.33</v>
      </c>
      <c r="Y100" s="176">
        <v>823649</v>
      </c>
      <c r="Z100" s="199">
        <v>4.8000000000000001E-2</v>
      </c>
      <c r="AA100" s="177">
        <v>3877.58</v>
      </c>
      <c r="AB100" s="176">
        <v>856014</v>
      </c>
      <c r="AC100" s="199">
        <v>4.5999999999999999E-2</v>
      </c>
      <c r="AD100" s="177">
        <v>5070.3</v>
      </c>
      <c r="AE100" s="199">
        <v>0.17899999999999999</v>
      </c>
    </row>
    <row r="101" spans="1:31" x14ac:dyDescent="0.3">
      <c r="A101" s="175" t="s">
        <v>2045</v>
      </c>
      <c r="B101" s="176">
        <v>536</v>
      </c>
      <c r="C101" s="199">
        <v>4.6167097329888031E-2</v>
      </c>
      <c r="D101" s="175"/>
      <c r="E101" s="176">
        <v>669</v>
      </c>
      <c r="F101" s="199">
        <v>5.7008947592671493E-2</v>
      </c>
      <c r="G101" s="175"/>
      <c r="H101" s="176">
        <v>360</v>
      </c>
      <c r="I101" s="199">
        <v>3.2623470774807428E-2</v>
      </c>
      <c r="J101" s="175"/>
      <c r="K101" s="199">
        <v>-0.32835820895522383</v>
      </c>
      <c r="L101" s="176">
        <v>2727</v>
      </c>
      <c r="M101" s="199">
        <v>5.1622307197213495E-2</v>
      </c>
      <c r="N101" s="175">
        <v>319.39393939393898</v>
      </c>
      <c r="O101" s="176">
        <v>3279</v>
      </c>
      <c r="P101" s="199">
        <v>6.4344583987441126E-2</v>
      </c>
      <c r="Q101" s="175">
        <v>260.60606060606</v>
      </c>
      <c r="R101" s="176">
        <v>2653</v>
      </c>
      <c r="S101" s="199">
        <v>4.9416059753757895E-2</v>
      </c>
      <c r="T101" s="175">
        <v>272.72726399999999</v>
      </c>
      <c r="U101" s="199">
        <v>-2.7136046938027136E-2</v>
      </c>
      <c r="V101" s="176">
        <v>950344</v>
      </c>
      <c r="W101" s="199">
        <v>5.7000000000000002E-2</v>
      </c>
      <c r="X101" s="177">
        <v>5797.58</v>
      </c>
      <c r="Y101" s="176">
        <v>1092928</v>
      </c>
      <c r="Z101" s="199">
        <v>6.3E-2</v>
      </c>
      <c r="AA101" s="177">
        <v>5258.79</v>
      </c>
      <c r="AB101" s="176">
        <v>1145850</v>
      </c>
      <c r="AC101" s="199">
        <v>6.0999999999999999E-2</v>
      </c>
      <c r="AD101" s="177">
        <v>5856.36</v>
      </c>
      <c r="AE101" s="199">
        <v>0.20599999999999999</v>
      </c>
    </row>
    <row r="102" spans="1:31" x14ac:dyDescent="0.3">
      <c r="A102" s="175" t="s">
        <v>2046</v>
      </c>
      <c r="B102" s="176">
        <v>159</v>
      </c>
      <c r="C102" s="199">
        <v>1.3695090439276485E-2</v>
      </c>
      <c r="D102" s="175"/>
      <c r="E102" s="176">
        <v>164</v>
      </c>
      <c r="F102" s="199">
        <v>1.3975287601193022E-2</v>
      </c>
      <c r="G102" s="175"/>
      <c r="H102" s="176">
        <v>153</v>
      </c>
      <c r="I102" s="199">
        <v>1.3864975079293159E-2</v>
      </c>
      <c r="J102" s="175"/>
      <c r="K102" s="199">
        <v>-3.7735849056603765E-2</v>
      </c>
      <c r="L102" s="176">
        <v>699</v>
      </c>
      <c r="M102" s="199">
        <v>1.3232120546700489E-2</v>
      </c>
      <c r="N102" s="175">
        <v>131.51515151515099</v>
      </c>
      <c r="O102" s="176">
        <v>814</v>
      </c>
      <c r="P102" s="199">
        <v>1.5973312401883832E-2</v>
      </c>
      <c r="Q102" s="175">
        <v>103.636363636363</v>
      </c>
      <c r="R102" s="176">
        <v>744</v>
      </c>
      <c r="S102" s="199">
        <v>1.3858103451487325E-2</v>
      </c>
      <c r="T102" s="175">
        <v>116.36364</v>
      </c>
      <c r="U102" s="199">
        <v>6.4377682403433473E-2</v>
      </c>
      <c r="V102" s="176">
        <v>354950</v>
      </c>
      <c r="W102" s="199">
        <v>2.1000000000000001E-2</v>
      </c>
      <c r="X102" s="177">
        <v>2846.67</v>
      </c>
      <c r="Y102" s="176">
        <v>396358</v>
      </c>
      <c r="Z102" s="199">
        <v>2.3E-2</v>
      </c>
      <c r="AA102" s="177">
        <v>3123.64</v>
      </c>
      <c r="AB102" s="176">
        <v>402038</v>
      </c>
      <c r="AC102" s="199">
        <v>2.1999999999999999E-2</v>
      </c>
      <c r="AD102" s="177">
        <v>3847.88</v>
      </c>
      <c r="AE102" s="199">
        <v>0.13300000000000001</v>
      </c>
    </row>
    <row r="103" spans="1:31" x14ac:dyDescent="0.3">
      <c r="A103" s="175" t="s">
        <v>2047</v>
      </c>
      <c r="B103" s="176">
        <v>326</v>
      </c>
      <c r="C103" s="199">
        <v>2.8079242032730406E-2</v>
      </c>
      <c r="D103" s="175"/>
      <c r="E103" s="176">
        <v>411</v>
      </c>
      <c r="F103" s="199">
        <v>3.5023434171282487E-2</v>
      </c>
      <c r="G103" s="175"/>
      <c r="H103" s="176">
        <v>361</v>
      </c>
      <c r="I103" s="199">
        <v>3.2714091526959671E-2</v>
      </c>
      <c r="J103" s="175"/>
      <c r="K103" s="199">
        <v>0.1073619631901841</v>
      </c>
      <c r="L103" s="176">
        <v>2887</v>
      </c>
      <c r="M103" s="199">
        <v>5.4651118767273688E-2</v>
      </c>
      <c r="N103" s="175">
        <v>227.87878787878699</v>
      </c>
      <c r="O103" s="176">
        <v>2307</v>
      </c>
      <c r="P103" s="199">
        <v>4.5270800627943482E-2</v>
      </c>
      <c r="Q103" s="175">
        <v>203.636363636363</v>
      </c>
      <c r="R103" s="176">
        <v>2896</v>
      </c>
      <c r="S103" s="199">
        <v>5.3942295155251736E-2</v>
      </c>
      <c r="T103" s="175">
        <v>301.21212800000001</v>
      </c>
      <c r="U103" s="199">
        <v>3.1174229303775544E-3</v>
      </c>
      <c r="V103" s="176">
        <v>251995</v>
      </c>
      <c r="W103" s="199">
        <v>1.4999999999999999E-2</v>
      </c>
      <c r="X103" s="177">
        <v>2441.8200000000002</v>
      </c>
      <c r="Y103" s="176">
        <v>265230</v>
      </c>
      <c r="Z103" s="199">
        <v>1.4999999999999999E-2</v>
      </c>
      <c r="AA103" s="177">
        <v>2431.52</v>
      </c>
      <c r="AB103" s="176">
        <v>289732</v>
      </c>
      <c r="AC103" s="199">
        <v>1.6E-2</v>
      </c>
      <c r="AD103" s="177">
        <v>2824.85</v>
      </c>
      <c r="AE103" s="199">
        <v>0.15</v>
      </c>
    </row>
    <row r="104" spans="1:31" x14ac:dyDescent="0.3">
      <c r="A104" s="175" t="s">
        <v>2050</v>
      </c>
      <c r="B104" s="176">
        <v>2314</v>
      </c>
      <c r="C104" s="199">
        <v>0.19931093884582257</v>
      </c>
      <c r="D104" s="177"/>
      <c r="E104" s="176">
        <v>2070</v>
      </c>
      <c r="F104" s="199">
        <v>0.17639539838091181</v>
      </c>
      <c r="G104" s="175"/>
      <c r="H104" s="176">
        <v>1939</v>
      </c>
      <c r="I104" s="199">
        <v>0.17571363842319893</v>
      </c>
      <c r="J104" s="177"/>
      <c r="K104" s="199">
        <v>-0.16205704407951604</v>
      </c>
      <c r="L104" s="176">
        <v>10487</v>
      </c>
      <c r="M104" s="199">
        <v>0.19851966834513307</v>
      </c>
      <c r="N104" s="177">
        <v>512.72727272727195</v>
      </c>
      <c r="O104" s="176">
        <v>9914</v>
      </c>
      <c r="P104" s="199">
        <v>0.1945447409733124</v>
      </c>
      <c r="Q104" s="177">
        <v>408.48484848484799</v>
      </c>
      <c r="R104" s="176">
        <v>10192</v>
      </c>
      <c r="S104" s="199">
        <v>0.18984111609886936</v>
      </c>
      <c r="T104" s="177">
        <v>377.57574499999998</v>
      </c>
      <c r="U104" s="199">
        <v>-2.8130065795747117E-2</v>
      </c>
      <c r="V104" s="176">
        <v>4221411</v>
      </c>
      <c r="W104" s="199">
        <v>0.254</v>
      </c>
      <c r="X104" s="177">
        <v>9030.91</v>
      </c>
      <c r="Y104" s="176">
        <v>4089885</v>
      </c>
      <c r="Z104" s="199">
        <v>0.23699999999999999</v>
      </c>
      <c r="AA104" s="177">
        <v>8195.15</v>
      </c>
      <c r="AB104" s="176">
        <v>3903884</v>
      </c>
      <c r="AC104" s="199">
        <v>0.20899999999999999</v>
      </c>
      <c r="AD104" s="177">
        <v>10962.42</v>
      </c>
      <c r="AE104" s="199">
        <v>-7.4999999999999997E-2</v>
      </c>
    </row>
    <row r="105" spans="1:31" x14ac:dyDescent="0.3">
      <c r="A105" s="175" t="s">
        <v>2035</v>
      </c>
      <c r="B105" s="175">
        <v>142</v>
      </c>
      <c r="C105" s="199">
        <v>1.223083548664944E-2</v>
      </c>
      <c r="D105" s="175"/>
      <c r="E105" s="175">
        <v>136</v>
      </c>
      <c r="F105" s="199">
        <v>1.1589262888794206E-2</v>
      </c>
      <c r="G105" s="175"/>
      <c r="H105" s="175">
        <v>59</v>
      </c>
      <c r="I105" s="199">
        <v>5.3466243769823328E-3</v>
      </c>
      <c r="J105" s="175"/>
      <c r="K105" s="199">
        <v>-0.58450704225352113</v>
      </c>
      <c r="L105" s="176">
        <v>315</v>
      </c>
      <c r="M105" s="199">
        <v>5.9629727785560143E-3</v>
      </c>
      <c r="N105" s="175">
        <v>66.060606060606005</v>
      </c>
      <c r="O105" s="176">
        <v>294</v>
      </c>
      <c r="P105" s="199">
        <v>5.7692307692307696E-3</v>
      </c>
      <c r="Q105" s="175">
        <v>73.939393939393895</v>
      </c>
      <c r="R105" s="176">
        <v>213</v>
      </c>
      <c r="S105" s="199">
        <v>3.9674409074822586E-3</v>
      </c>
      <c r="T105" s="175">
        <v>52.121212</v>
      </c>
      <c r="U105" s="199">
        <v>-0.32380952380952382</v>
      </c>
      <c r="V105" s="176">
        <v>16716</v>
      </c>
      <c r="W105" s="199">
        <v>1E-3</v>
      </c>
      <c r="X105" s="175">
        <v>506.06</v>
      </c>
      <c r="Y105" s="176">
        <v>17460</v>
      </c>
      <c r="Z105" s="199">
        <v>1E-3</v>
      </c>
      <c r="AA105" s="175">
        <v>525.45000000000005</v>
      </c>
      <c r="AB105" s="176">
        <v>17261</v>
      </c>
      <c r="AC105" s="199">
        <v>1E-3</v>
      </c>
      <c r="AD105" s="175">
        <v>581.82000000000005</v>
      </c>
      <c r="AE105" s="199">
        <v>3.3000000000000002E-2</v>
      </c>
    </row>
    <row r="106" spans="1:31" x14ac:dyDescent="0.3">
      <c r="A106" s="175" t="s">
        <v>2036</v>
      </c>
      <c r="B106" s="176">
        <v>21</v>
      </c>
      <c r="C106" s="199">
        <v>1.8087855297157622E-3</v>
      </c>
      <c r="D106" s="175"/>
      <c r="E106" s="175">
        <v>66</v>
      </c>
      <c r="F106" s="199">
        <v>5.6242011077971875E-3</v>
      </c>
      <c r="G106" s="175"/>
      <c r="H106" s="175">
        <v>8</v>
      </c>
      <c r="I106" s="199">
        <v>7.2496601721794296E-4</v>
      </c>
      <c r="J106" s="175"/>
      <c r="K106" s="199">
        <v>-0.61904761904761907</v>
      </c>
      <c r="L106" s="176">
        <v>58</v>
      </c>
      <c r="M106" s="199">
        <v>1.0979441941468217E-3</v>
      </c>
      <c r="N106" s="175">
        <v>21.2121212121212</v>
      </c>
      <c r="O106" s="176">
        <v>156</v>
      </c>
      <c r="P106" s="199">
        <v>3.0612244897959182E-3</v>
      </c>
      <c r="Q106" s="175">
        <v>47.272727272727202</v>
      </c>
      <c r="R106" s="176">
        <v>132</v>
      </c>
      <c r="S106" s="199">
        <v>2.4586957736509769E-3</v>
      </c>
      <c r="T106" s="175">
        <v>57.5757561</v>
      </c>
      <c r="U106" s="199">
        <v>1.2758620689655173</v>
      </c>
      <c r="V106" s="176">
        <v>77608</v>
      </c>
      <c r="W106" s="199">
        <v>5.0000000000000001E-3</v>
      </c>
      <c r="X106" s="177">
        <v>1312.73</v>
      </c>
      <c r="Y106" s="176">
        <v>65210</v>
      </c>
      <c r="Z106" s="199">
        <v>4.0000000000000001E-3</v>
      </c>
      <c r="AA106" s="177">
        <v>1129.7</v>
      </c>
      <c r="AB106" s="176">
        <v>76261</v>
      </c>
      <c r="AC106" s="199">
        <v>4.0000000000000001E-3</v>
      </c>
      <c r="AD106" s="177">
        <v>1289.7</v>
      </c>
      <c r="AE106" s="199">
        <v>-1.7000000000000001E-2</v>
      </c>
    </row>
    <row r="107" spans="1:31" x14ac:dyDescent="0.3">
      <c r="A107" s="175" t="s">
        <v>2037</v>
      </c>
      <c r="B107" s="176">
        <v>92</v>
      </c>
      <c r="C107" s="199">
        <v>7.924203273040482E-3</v>
      </c>
      <c r="D107" s="175"/>
      <c r="E107" s="176">
        <v>74</v>
      </c>
      <c r="F107" s="199">
        <v>6.3059224541968471E-3</v>
      </c>
      <c r="G107" s="175"/>
      <c r="H107" s="176">
        <v>97</v>
      </c>
      <c r="I107" s="199">
        <v>8.7902129587675518E-3</v>
      </c>
      <c r="J107" s="175"/>
      <c r="K107" s="199">
        <v>5.4347826086956541E-2</v>
      </c>
      <c r="L107" s="176">
        <v>381</v>
      </c>
      <c r="M107" s="199">
        <v>7.2123575512058457E-3</v>
      </c>
      <c r="N107" s="175">
        <v>92.121212121212096</v>
      </c>
      <c r="O107" s="176">
        <v>345</v>
      </c>
      <c r="P107" s="199">
        <v>6.7700156985871273E-3</v>
      </c>
      <c r="Q107" s="175">
        <v>62.424242424242401</v>
      </c>
      <c r="R107" s="176">
        <v>433</v>
      </c>
      <c r="S107" s="199">
        <v>8.0652671969005524E-3</v>
      </c>
      <c r="T107" s="175">
        <v>103.030304</v>
      </c>
      <c r="U107" s="199">
        <v>0.13648293963254593</v>
      </c>
      <c r="V107" s="176">
        <v>260357</v>
      </c>
      <c r="W107" s="199">
        <v>1.6E-2</v>
      </c>
      <c r="X107" s="177">
        <v>2291.52</v>
      </c>
      <c r="Y107" s="176">
        <v>245967</v>
      </c>
      <c r="Z107" s="199">
        <v>1.4E-2</v>
      </c>
      <c r="AA107" s="177">
        <v>2166.06</v>
      </c>
      <c r="AB107" s="176">
        <v>216135</v>
      </c>
      <c r="AC107" s="199">
        <v>1.2E-2</v>
      </c>
      <c r="AD107" s="177">
        <v>2361.8200000000002</v>
      </c>
      <c r="AE107" s="199">
        <v>-0.17</v>
      </c>
    </row>
    <row r="108" spans="1:31" x14ac:dyDescent="0.3">
      <c r="A108" s="175" t="s">
        <v>2038</v>
      </c>
      <c r="B108" s="176">
        <v>84</v>
      </c>
      <c r="C108" s="199">
        <v>7.2351421188630487E-3</v>
      </c>
      <c r="D108" s="175"/>
      <c r="E108" s="176">
        <v>134</v>
      </c>
      <c r="F108" s="199">
        <v>1.1418832552194291E-2</v>
      </c>
      <c r="G108" s="175"/>
      <c r="H108" s="176">
        <v>137</v>
      </c>
      <c r="I108" s="199">
        <v>1.2415043044857273E-2</v>
      </c>
      <c r="J108" s="175"/>
      <c r="K108" s="199">
        <v>0.63095238095238093</v>
      </c>
      <c r="L108" s="176">
        <v>680</v>
      </c>
      <c r="M108" s="199">
        <v>1.287244917275584E-2</v>
      </c>
      <c r="N108" s="175">
        <v>153.939393939393</v>
      </c>
      <c r="O108" s="176">
        <v>444</v>
      </c>
      <c r="P108" s="199">
        <v>8.7127158555729989E-3</v>
      </c>
      <c r="Q108" s="175">
        <v>84.848484848484802</v>
      </c>
      <c r="R108" s="176">
        <v>351</v>
      </c>
      <c r="S108" s="199">
        <v>6.537895579935552E-3</v>
      </c>
      <c r="T108" s="175">
        <v>108.484848</v>
      </c>
      <c r="U108" s="199">
        <v>-0.48382352941176471</v>
      </c>
      <c r="V108" s="176">
        <v>305686</v>
      </c>
      <c r="W108" s="199">
        <v>1.7999999999999999E-2</v>
      </c>
      <c r="X108" s="177">
        <v>2373.33</v>
      </c>
      <c r="Y108" s="176">
        <v>264844</v>
      </c>
      <c r="Z108" s="199">
        <v>1.4999999999999999E-2</v>
      </c>
      <c r="AA108" s="177">
        <v>2476.36</v>
      </c>
      <c r="AB108" s="176">
        <v>240937</v>
      </c>
      <c r="AC108" s="199">
        <v>1.2999999999999999E-2</v>
      </c>
      <c r="AD108" s="177">
        <v>2330.91</v>
      </c>
      <c r="AE108" s="199">
        <v>-0.21199999999999999</v>
      </c>
    </row>
    <row r="109" spans="1:31" x14ac:dyDescent="0.3">
      <c r="A109" s="175" t="s">
        <v>2039</v>
      </c>
      <c r="B109" s="176">
        <v>777</v>
      </c>
      <c r="C109" s="199">
        <v>6.6925064599483122E-2</v>
      </c>
      <c r="D109" s="175"/>
      <c r="E109" s="176">
        <v>649</v>
      </c>
      <c r="F109" s="199">
        <v>5.5304644226672348E-2</v>
      </c>
      <c r="G109" s="175"/>
      <c r="H109" s="176">
        <v>847</v>
      </c>
      <c r="I109" s="199">
        <v>7.6755777072949699E-2</v>
      </c>
      <c r="J109" s="175"/>
      <c r="K109" s="199">
        <v>9.0090090090090058E-2</v>
      </c>
      <c r="L109" s="176">
        <v>3729</v>
      </c>
      <c r="M109" s="199">
        <v>7.0590239654715475E-2</v>
      </c>
      <c r="N109" s="175">
        <v>270.90909090909003</v>
      </c>
      <c r="O109" s="176">
        <v>3036</v>
      </c>
      <c r="P109" s="199">
        <v>5.9576138147566716E-2</v>
      </c>
      <c r="Q109" s="175">
        <v>215.75757575757501</v>
      </c>
      <c r="R109" s="176">
        <v>3579</v>
      </c>
      <c r="S109" s="199">
        <v>6.6664183135582172E-2</v>
      </c>
      <c r="T109" s="175">
        <v>253.939392</v>
      </c>
      <c r="U109" s="199">
        <v>-4.0225261464199517E-2</v>
      </c>
      <c r="V109" s="176">
        <v>1300857</v>
      </c>
      <c r="W109" s="199">
        <v>7.8E-2</v>
      </c>
      <c r="X109" s="177">
        <v>5797.58</v>
      </c>
      <c r="Y109" s="176">
        <v>1337219</v>
      </c>
      <c r="Z109" s="199">
        <v>7.8E-2</v>
      </c>
      <c r="AA109" s="177">
        <v>5350.91</v>
      </c>
      <c r="AB109" s="176">
        <v>1183890</v>
      </c>
      <c r="AC109" s="199">
        <v>6.3E-2</v>
      </c>
      <c r="AD109" s="177">
        <v>6754.55</v>
      </c>
      <c r="AE109" s="199">
        <v>-0.09</v>
      </c>
    </row>
    <row r="110" spans="1:31" x14ac:dyDescent="0.3">
      <c r="A110" s="175" t="s">
        <v>2040</v>
      </c>
      <c r="B110" s="176">
        <v>134</v>
      </c>
      <c r="C110" s="199">
        <v>1.1541774332472008E-2</v>
      </c>
      <c r="D110" s="175"/>
      <c r="E110" s="176">
        <v>19</v>
      </c>
      <c r="F110" s="199">
        <v>1.6190881976991915E-3</v>
      </c>
      <c r="G110" s="175"/>
      <c r="H110" s="176">
        <v>91</v>
      </c>
      <c r="I110" s="199">
        <v>8.2464884458540947E-3</v>
      </c>
      <c r="J110" s="175"/>
      <c r="K110" s="199">
        <v>-0.32089552238805974</v>
      </c>
      <c r="L110" s="176">
        <v>481</v>
      </c>
      <c r="M110" s="199">
        <v>9.1053647824934688E-3</v>
      </c>
      <c r="N110" s="175">
        <v>113.333333333333</v>
      </c>
      <c r="O110" s="176">
        <v>350</v>
      </c>
      <c r="P110" s="199">
        <v>6.868131868131868E-3</v>
      </c>
      <c r="Q110" s="175">
        <v>88.484848484848399</v>
      </c>
      <c r="R110" s="176">
        <v>461</v>
      </c>
      <c r="S110" s="199">
        <v>8.5868087246446997E-3</v>
      </c>
      <c r="T110" s="175">
        <v>126.060608</v>
      </c>
      <c r="U110" s="199">
        <v>-4.1580041580041582E-2</v>
      </c>
      <c r="V110" s="176">
        <v>223843</v>
      </c>
      <c r="W110" s="199">
        <v>1.2999999999999999E-2</v>
      </c>
      <c r="X110" s="177">
        <v>2024.85</v>
      </c>
      <c r="Y110" s="176">
        <v>201145</v>
      </c>
      <c r="Z110" s="199">
        <v>1.2E-2</v>
      </c>
      <c r="AA110" s="177">
        <v>2174.5500000000002</v>
      </c>
      <c r="AB110" s="176">
        <v>226934</v>
      </c>
      <c r="AC110" s="199">
        <v>1.2E-2</v>
      </c>
      <c r="AD110" s="177">
        <v>2457.58</v>
      </c>
      <c r="AE110" s="199">
        <v>1.4E-2</v>
      </c>
    </row>
    <row r="111" spans="1:31" x14ac:dyDescent="0.3">
      <c r="A111" s="175" t="s">
        <v>2041</v>
      </c>
      <c r="B111" s="176">
        <v>28</v>
      </c>
      <c r="C111" s="199">
        <v>2.4117140396210162E-3</v>
      </c>
      <c r="D111" s="175"/>
      <c r="E111" s="176">
        <v>42</v>
      </c>
      <c r="F111" s="199">
        <v>3.5790370685982106E-3</v>
      </c>
      <c r="G111" s="175"/>
      <c r="H111" s="176">
        <v>12</v>
      </c>
      <c r="I111" s="199">
        <v>1.0874490258269143E-3</v>
      </c>
      <c r="J111" s="175"/>
      <c r="K111" s="199">
        <v>-0.5714285714285714</v>
      </c>
      <c r="L111" s="176">
        <v>136</v>
      </c>
      <c r="M111" s="199">
        <v>2.5744898345511679E-3</v>
      </c>
      <c r="N111" s="175">
        <v>53.3333333333333</v>
      </c>
      <c r="O111" s="176">
        <v>167</v>
      </c>
      <c r="P111" s="199">
        <v>3.2770800627943486E-3</v>
      </c>
      <c r="Q111" s="175">
        <v>52.727272727272698</v>
      </c>
      <c r="R111" s="176">
        <v>189</v>
      </c>
      <c r="S111" s="199">
        <v>3.5204053122729899E-3</v>
      </c>
      <c r="T111" s="175">
        <v>71.515150000000006</v>
      </c>
      <c r="U111" s="199">
        <v>0.38970588235294118</v>
      </c>
      <c r="V111" s="176">
        <v>131211</v>
      </c>
      <c r="W111" s="199">
        <v>8.0000000000000002E-3</v>
      </c>
      <c r="X111" s="177">
        <v>1487.27</v>
      </c>
      <c r="Y111" s="176">
        <v>117517</v>
      </c>
      <c r="Z111" s="199">
        <v>7.0000000000000001E-3</v>
      </c>
      <c r="AA111" s="177">
        <v>1526.06</v>
      </c>
      <c r="AB111" s="176">
        <v>101695</v>
      </c>
      <c r="AC111" s="199">
        <v>5.0000000000000001E-3</v>
      </c>
      <c r="AD111" s="177">
        <v>1772.12</v>
      </c>
      <c r="AE111" s="199">
        <v>-0.22500000000000001</v>
      </c>
    </row>
    <row r="112" spans="1:31" x14ac:dyDescent="0.3">
      <c r="A112" s="175" t="s">
        <v>2042</v>
      </c>
      <c r="B112" s="176">
        <v>177</v>
      </c>
      <c r="C112" s="199">
        <v>1.524547803617571E-2</v>
      </c>
      <c r="D112" s="175"/>
      <c r="E112" s="176">
        <v>75</v>
      </c>
      <c r="F112" s="199">
        <v>6.3911376224968048E-3</v>
      </c>
      <c r="G112" s="175"/>
      <c r="H112" s="176">
        <v>110</v>
      </c>
      <c r="I112" s="199">
        <v>9.9682827367467142E-3</v>
      </c>
      <c r="J112" s="175"/>
      <c r="K112" s="199">
        <v>-0.37853107344632764</v>
      </c>
      <c r="L112" s="176">
        <v>769</v>
      </c>
      <c r="M112" s="199">
        <v>1.4557225608601825E-2</v>
      </c>
      <c r="N112" s="175">
        <v>118.787878787878</v>
      </c>
      <c r="O112" s="176">
        <v>631</v>
      </c>
      <c r="P112" s="199">
        <v>1.2382260596546311E-2</v>
      </c>
      <c r="Q112" s="175">
        <v>107.272727272727</v>
      </c>
      <c r="R112" s="176">
        <v>891</v>
      </c>
      <c r="S112" s="199">
        <v>1.6596196472144095E-2</v>
      </c>
      <c r="T112" s="175">
        <v>146.060608</v>
      </c>
      <c r="U112" s="199">
        <v>0.15864759427828348</v>
      </c>
      <c r="V112" s="176">
        <v>584235</v>
      </c>
      <c r="W112" s="199">
        <v>3.5000000000000003E-2</v>
      </c>
      <c r="X112" s="177">
        <v>3425.45</v>
      </c>
      <c r="Y112" s="176">
        <v>498562</v>
      </c>
      <c r="Z112" s="199">
        <v>2.9000000000000001E-2</v>
      </c>
      <c r="AA112" s="177">
        <v>3195.76</v>
      </c>
      <c r="AB112" s="176">
        <v>483511</v>
      </c>
      <c r="AC112" s="199">
        <v>2.5999999999999999E-2</v>
      </c>
      <c r="AD112" s="177">
        <v>3525.45</v>
      </c>
      <c r="AE112" s="199">
        <v>-0.17199999999999999</v>
      </c>
    </row>
    <row r="113" spans="1:31" x14ac:dyDescent="0.3">
      <c r="A113" s="175" t="s">
        <v>2043</v>
      </c>
      <c r="B113" s="176">
        <v>129</v>
      </c>
      <c r="C113" s="199">
        <v>1.1111111111111112E-2</v>
      </c>
      <c r="D113" s="175"/>
      <c r="E113" s="176">
        <v>62</v>
      </c>
      <c r="F113" s="199">
        <v>5.2833404345973582E-3</v>
      </c>
      <c r="G113" s="175"/>
      <c r="H113" s="176">
        <v>102</v>
      </c>
      <c r="I113" s="199">
        <v>9.2433167195287661E-3</v>
      </c>
      <c r="J113" s="175"/>
      <c r="K113" s="199">
        <v>-0.20930232558139539</v>
      </c>
      <c r="L113" s="176">
        <v>540</v>
      </c>
      <c r="M113" s="199">
        <v>1.0222239048953167E-2</v>
      </c>
      <c r="N113" s="175">
        <v>100.60606060606</v>
      </c>
      <c r="O113" s="176">
        <v>436</v>
      </c>
      <c r="P113" s="199">
        <v>8.5557299843014127E-3</v>
      </c>
      <c r="Q113" s="175">
        <v>89.696969696969703</v>
      </c>
      <c r="R113" s="176">
        <v>569</v>
      </c>
      <c r="S113" s="199">
        <v>1.0598468903086408E-2</v>
      </c>
      <c r="T113" s="175">
        <v>107.878784</v>
      </c>
      <c r="U113" s="199">
        <v>5.3703703703703705E-2</v>
      </c>
      <c r="V113" s="176">
        <v>369445</v>
      </c>
      <c r="W113" s="199">
        <v>2.1999999999999999E-2</v>
      </c>
      <c r="X113" s="177">
        <v>2605.4499999999998</v>
      </c>
      <c r="Y113" s="176">
        <v>371853</v>
      </c>
      <c r="Z113" s="199">
        <v>2.1999999999999999E-2</v>
      </c>
      <c r="AA113" s="177">
        <v>3023.64</v>
      </c>
      <c r="AB113" s="176">
        <v>376451</v>
      </c>
      <c r="AC113" s="199">
        <v>0.02</v>
      </c>
      <c r="AD113" s="177">
        <v>2726.06</v>
      </c>
      <c r="AE113" s="199">
        <v>1.9E-2</v>
      </c>
    </row>
    <row r="114" spans="1:31" x14ac:dyDescent="0.3">
      <c r="A114" s="175" t="s">
        <v>2044</v>
      </c>
      <c r="B114" s="176">
        <v>137</v>
      </c>
      <c r="C114" s="199">
        <v>1.1800172265288537E-2</v>
      </c>
      <c r="D114" s="175"/>
      <c r="E114" s="176">
        <v>183</v>
      </c>
      <c r="F114" s="199">
        <v>1.5594375798892203E-2</v>
      </c>
      <c r="G114" s="175"/>
      <c r="H114" s="176">
        <v>287</v>
      </c>
      <c r="I114" s="199">
        <v>2.6008155867693703E-2</v>
      </c>
      <c r="J114" s="175"/>
      <c r="K114" s="199">
        <v>1.0948905109489053</v>
      </c>
      <c r="L114" s="176">
        <v>972</v>
      </c>
      <c r="M114" s="199">
        <v>1.8400030288115699E-2</v>
      </c>
      <c r="N114" s="175">
        <v>128.48484848484799</v>
      </c>
      <c r="O114" s="176">
        <v>1563</v>
      </c>
      <c r="P114" s="199">
        <v>3.0671114599686029E-2</v>
      </c>
      <c r="Q114" s="175">
        <v>176.363636363636</v>
      </c>
      <c r="R114" s="176">
        <v>1586</v>
      </c>
      <c r="S114" s="199">
        <v>2.9541602250079162E-2</v>
      </c>
      <c r="T114" s="175">
        <v>163.636368</v>
      </c>
      <c r="U114" s="199">
        <v>0.63168724279835387</v>
      </c>
      <c r="V114" s="176">
        <v>446446</v>
      </c>
      <c r="W114" s="199">
        <v>2.7E-2</v>
      </c>
      <c r="X114" s="177">
        <v>2889.09</v>
      </c>
      <c r="Y114" s="176">
        <v>438847</v>
      </c>
      <c r="Z114" s="199">
        <v>2.5000000000000001E-2</v>
      </c>
      <c r="AA114" s="177">
        <v>2839.39</v>
      </c>
      <c r="AB114" s="176">
        <v>435655</v>
      </c>
      <c r="AC114" s="199">
        <v>2.3E-2</v>
      </c>
      <c r="AD114" s="177">
        <v>3365.45</v>
      </c>
      <c r="AE114" s="199">
        <v>-2.4E-2</v>
      </c>
    </row>
    <row r="115" spans="1:31" x14ac:dyDescent="0.3">
      <c r="A115" s="175" t="s">
        <v>2045</v>
      </c>
      <c r="B115" s="176">
        <v>238</v>
      </c>
      <c r="C115" s="199">
        <v>2.0499569336778638E-2</v>
      </c>
      <c r="D115" s="175"/>
      <c r="E115" s="176">
        <v>244</v>
      </c>
      <c r="F115" s="199">
        <v>2.0792501065189605E-2</v>
      </c>
      <c r="G115" s="175"/>
      <c r="H115" s="176">
        <v>99</v>
      </c>
      <c r="I115" s="199">
        <v>8.9714544630720428E-3</v>
      </c>
      <c r="J115" s="175"/>
      <c r="K115" s="199">
        <v>-0.58403361344537807</v>
      </c>
      <c r="L115" s="176">
        <v>980</v>
      </c>
      <c r="M115" s="199">
        <v>1.8551470866618711E-2</v>
      </c>
      <c r="N115" s="175">
        <v>149.09090909090901</v>
      </c>
      <c r="O115" s="176">
        <v>1019</v>
      </c>
      <c r="P115" s="199">
        <v>1.999607535321821E-2</v>
      </c>
      <c r="Q115" s="175">
        <v>144.84848484848399</v>
      </c>
      <c r="R115" s="176">
        <v>644</v>
      </c>
      <c r="S115" s="199">
        <v>1.1995455138115372E-2</v>
      </c>
      <c r="T115" s="175">
        <v>116.36364</v>
      </c>
      <c r="U115" s="199">
        <v>-0.34285714285714286</v>
      </c>
      <c r="V115" s="176">
        <v>223486</v>
      </c>
      <c r="W115" s="199">
        <v>1.2999999999999999E-2</v>
      </c>
      <c r="X115" s="177">
        <v>2207.88</v>
      </c>
      <c r="Y115" s="176">
        <v>263041</v>
      </c>
      <c r="Z115" s="199">
        <v>1.4999999999999999E-2</v>
      </c>
      <c r="AA115" s="177">
        <v>2337.58</v>
      </c>
      <c r="AB115" s="176">
        <v>275603</v>
      </c>
      <c r="AC115" s="199">
        <v>1.4999999999999999E-2</v>
      </c>
      <c r="AD115" s="177">
        <v>2323.64</v>
      </c>
      <c r="AE115" s="199">
        <v>0.23300000000000001</v>
      </c>
    </row>
    <row r="116" spans="1:31" x14ac:dyDescent="0.3">
      <c r="A116" s="175" t="s">
        <v>2046</v>
      </c>
      <c r="B116" s="176">
        <v>46</v>
      </c>
      <c r="C116" s="199">
        <v>3.962101636520241E-3</v>
      </c>
      <c r="D116" s="175"/>
      <c r="E116" s="176">
        <v>89</v>
      </c>
      <c r="F116" s="199">
        <v>7.5841499786962075E-3</v>
      </c>
      <c r="G116" s="175"/>
      <c r="H116" s="176">
        <v>28</v>
      </c>
      <c r="I116" s="199">
        <v>2.5373810602628E-3</v>
      </c>
      <c r="J116" s="175"/>
      <c r="K116" s="199">
        <v>-0.39130434782608692</v>
      </c>
      <c r="L116" s="176">
        <v>282</v>
      </c>
      <c r="M116" s="199">
        <v>5.3382803922310982E-3</v>
      </c>
      <c r="N116" s="175">
        <v>87.878787878787904</v>
      </c>
      <c r="O116" s="176">
        <v>291</v>
      </c>
      <c r="P116" s="199">
        <v>5.7103610675039249E-3</v>
      </c>
      <c r="Q116" s="175">
        <v>73.939393939393895</v>
      </c>
      <c r="R116" s="176">
        <v>191</v>
      </c>
      <c r="S116" s="199">
        <v>3.5576582785404286E-3</v>
      </c>
      <c r="T116" s="175">
        <v>61.212119999999999</v>
      </c>
      <c r="U116" s="199">
        <v>-0.32269503546099293</v>
      </c>
      <c r="V116" s="176">
        <v>117257</v>
      </c>
      <c r="W116" s="199">
        <v>7.0000000000000001E-3</v>
      </c>
      <c r="X116" s="177">
        <v>1587.88</v>
      </c>
      <c r="Y116" s="176">
        <v>113017</v>
      </c>
      <c r="Z116" s="199">
        <v>7.0000000000000001E-3</v>
      </c>
      <c r="AA116" s="177">
        <v>1380.61</v>
      </c>
      <c r="AB116" s="176">
        <v>115194</v>
      </c>
      <c r="AC116" s="199">
        <v>6.0000000000000001E-3</v>
      </c>
      <c r="AD116" s="177">
        <v>1733.33</v>
      </c>
      <c r="AE116" s="199">
        <v>-1.7999999999999999E-2</v>
      </c>
    </row>
    <row r="117" spans="1:31" x14ac:dyDescent="0.3">
      <c r="A117" s="175" t="s">
        <v>2047</v>
      </c>
      <c r="B117" s="176">
        <v>309</v>
      </c>
      <c r="C117" s="199">
        <v>2.6614987080103358E-2</v>
      </c>
      <c r="D117" s="175"/>
      <c r="E117" s="176">
        <v>297</v>
      </c>
      <c r="F117" s="199">
        <v>2.5308904985087345E-2</v>
      </c>
      <c r="G117" s="175"/>
      <c r="H117" s="176">
        <v>62</v>
      </c>
      <c r="I117" s="199">
        <v>5.6184866334390579E-3</v>
      </c>
      <c r="J117" s="175"/>
      <c r="K117" s="199">
        <v>-0.79935275080906143</v>
      </c>
      <c r="L117" s="176">
        <v>1164</v>
      </c>
      <c r="M117" s="199">
        <v>2.2034604172187937E-2</v>
      </c>
      <c r="N117" s="175">
        <v>163.636363636363</v>
      </c>
      <c r="O117" s="176">
        <v>1182</v>
      </c>
      <c r="P117" s="199">
        <v>2.3194662480376767E-2</v>
      </c>
      <c r="Q117" s="175">
        <v>155.75757575757501</v>
      </c>
      <c r="R117" s="176">
        <v>953</v>
      </c>
      <c r="S117" s="199">
        <v>1.7751038426434704E-2</v>
      </c>
      <c r="T117" s="175">
        <v>147.27271999999999</v>
      </c>
      <c r="U117" s="199">
        <v>-0.18127147766323023</v>
      </c>
      <c r="V117" s="176">
        <v>164264</v>
      </c>
      <c r="W117" s="199">
        <v>0.01</v>
      </c>
      <c r="X117" s="177">
        <v>1789.09</v>
      </c>
      <c r="Y117" s="176">
        <v>155203</v>
      </c>
      <c r="Z117" s="199">
        <v>8.9999999999999993E-3</v>
      </c>
      <c r="AA117" s="177">
        <v>1681.21</v>
      </c>
      <c r="AB117" s="176">
        <v>154357</v>
      </c>
      <c r="AC117" s="199">
        <v>8.0000000000000002E-3</v>
      </c>
      <c r="AD117" s="177">
        <v>1940.61</v>
      </c>
      <c r="AE117" s="199">
        <v>-0.06</v>
      </c>
    </row>
    <row r="118" spans="1:31" x14ac:dyDescent="0.3">
      <c r="A118" s="175" t="s">
        <v>2051</v>
      </c>
      <c r="B118" s="176">
        <v>2663</v>
      </c>
      <c r="C118" s="199">
        <v>0.22937123169681309</v>
      </c>
      <c r="D118" s="175"/>
      <c r="E118" s="176">
        <v>2952</v>
      </c>
      <c r="F118" s="199">
        <v>0.25155517682147421</v>
      </c>
      <c r="G118" s="175"/>
      <c r="H118" s="176">
        <v>2829</v>
      </c>
      <c r="I118" s="199">
        <v>0.25636610783869507</v>
      </c>
      <c r="J118" s="175"/>
      <c r="K118" s="199">
        <v>6.2335711603454858E-2</v>
      </c>
      <c r="L118" s="176">
        <v>11426</v>
      </c>
      <c r="M118" s="199">
        <v>0.21629500624692385</v>
      </c>
      <c r="N118" s="177">
        <v>621.21212121212102</v>
      </c>
      <c r="O118" s="176">
        <v>9965</v>
      </c>
      <c r="P118" s="199">
        <v>0.19554552590266877</v>
      </c>
      <c r="Q118" s="177">
        <v>418.78787878787801</v>
      </c>
      <c r="R118" s="176">
        <v>11006</v>
      </c>
      <c r="S118" s="199">
        <v>0.20500307336971707</v>
      </c>
      <c r="T118" s="177">
        <v>568.48486300000002</v>
      </c>
      <c r="U118" s="199">
        <v>-3.6758270610887447E-2</v>
      </c>
      <c r="V118" s="176">
        <v>1651688</v>
      </c>
      <c r="W118" s="199">
        <v>9.9000000000000005E-2</v>
      </c>
      <c r="X118" s="177">
        <v>6668.48</v>
      </c>
      <c r="Y118" s="176">
        <v>1580821</v>
      </c>
      <c r="Z118" s="199">
        <v>9.1999999999999998E-2</v>
      </c>
      <c r="AA118" s="177">
        <v>5353.33</v>
      </c>
      <c r="AB118" s="176">
        <v>1638447</v>
      </c>
      <c r="AC118" s="199">
        <v>8.7999999999999995E-2</v>
      </c>
      <c r="AD118" s="177">
        <v>8031.52</v>
      </c>
      <c r="AE118" s="199">
        <v>-8.0000000000000002E-3</v>
      </c>
    </row>
    <row r="119" spans="1:31" x14ac:dyDescent="0.3">
      <c r="A119" s="175" t="s">
        <v>2035</v>
      </c>
      <c r="B119" s="176">
        <v>1688</v>
      </c>
      <c r="C119" s="199">
        <v>0.14539190353143833</v>
      </c>
      <c r="D119" s="175"/>
      <c r="E119" s="176">
        <v>1988</v>
      </c>
      <c r="F119" s="199">
        <v>0.16940775458031529</v>
      </c>
      <c r="G119" s="175"/>
      <c r="H119" s="176">
        <v>1880</v>
      </c>
      <c r="I119" s="199">
        <v>0.1703670140462166</v>
      </c>
      <c r="J119" s="175"/>
      <c r="K119" s="199">
        <v>0.11374407582938395</v>
      </c>
      <c r="L119" s="176">
        <v>6754</v>
      </c>
      <c r="M119" s="199">
        <v>0.12785370840116608</v>
      </c>
      <c r="N119" s="175">
        <v>530.90909090909099</v>
      </c>
      <c r="O119" s="176">
        <v>5799</v>
      </c>
      <c r="P119" s="199">
        <v>0.11379513343799058</v>
      </c>
      <c r="Q119" s="175">
        <v>326.06060606060601</v>
      </c>
      <c r="R119" s="176">
        <v>6361</v>
      </c>
      <c r="S119" s="199">
        <v>0.11848305921358988</v>
      </c>
      <c r="T119" s="175">
        <v>486.66665599999999</v>
      </c>
      <c r="U119" s="199">
        <v>-5.8187740598164048E-2</v>
      </c>
      <c r="V119" s="176">
        <v>238991</v>
      </c>
      <c r="W119" s="199">
        <v>1.4E-2</v>
      </c>
      <c r="X119" s="177">
        <v>2860</v>
      </c>
      <c r="Y119" s="176">
        <v>285829</v>
      </c>
      <c r="Z119" s="199">
        <v>1.7000000000000001E-2</v>
      </c>
      <c r="AA119" s="177">
        <v>2776.36</v>
      </c>
      <c r="AB119" s="176">
        <v>266498</v>
      </c>
      <c r="AC119" s="199">
        <v>1.4E-2</v>
      </c>
      <c r="AD119" s="177">
        <v>3564.24</v>
      </c>
      <c r="AE119" s="199">
        <v>0.115</v>
      </c>
    </row>
    <row r="120" spans="1:31" x14ac:dyDescent="0.3">
      <c r="A120" s="175" t="s">
        <v>2036</v>
      </c>
      <c r="B120" s="176">
        <v>382</v>
      </c>
      <c r="C120" s="199">
        <v>3.290267011197244E-2</v>
      </c>
      <c r="D120" s="175"/>
      <c r="E120" s="176">
        <v>265</v>
      </c>
      <c r="F120" s="199">
        <v>2.258201959948871E-2</v>
      </c>
      <c r="G120" s="175"/>
      <c r="H120" s="176">
        <v>363</v>
      </c>
      <c r="I120" s="199">
        <v>3.2895333031264157E-2</v>
      </c>
      <c r="J120" s="175"/>
      <c r="K120" s="199">
        <v>-4.9738219895287927E-2</v>
      </c>
      <c r="L120" s="176">
        <v>1649</v>
      </c>
      <c r="M120" s="199">
        <v>3.1215689243932913E-2</v>
      </c>
      <c r="N120" s="175">
        <v>193.333333333333</v>
      </c>
      <c r="O120" s="176">
        <v>1329</v>
      </c>
      <c r="P120" s="199">
        <v>2.6079277864992152E-2</v>
      </c>
      <c r="Q120" s="175">
        <v>160</v>
      </c>
      <c r="R120" s="176">
        <v>1642</v>
      </c>
      <c r="S120" s="199">
        <v>3.0584685305567457E-2</v>
      </c>
      <c r="T120" s="175">
        <v>218.78787199999999</v>
      </c>
      <c r="U120" s="199">
        <v>-4.2449969678593083E-3</v>
      </c>
      <c r="V120" s="176">
        <v>830417</v>
      </c>
      <c r="W120" s="199">
        <v>0.05</v>
      </c>
      <c r="X120" s="177">
        <v>4772.12</v>
      </c>
      <c r="Y120" s="176">
        <v>740502</v>
      </c>
      <c r="Z120" s="199">
        <v>4.2999999999999997E-2</v>
      </c>
      <c r="AA120" s="177">
        <v>4268.4799999999996</v>
      </c>
      <c r="AB120" s="176">
        <v>825887</v>
      </c>
      <c r="AC120" s="199">
        <v>4.3999999999999997E-2</v>
      </c>
      <c r="AD120" s="177">
        <v>5536.97</v>
      </c>
      <c r="AE120" s="199">
        <v>-5.0000000000000001E-3</v>
      </c>
    </row>
    <row r="121" spans="1:31" x14ac:dyDescent="0.3">
      <c r="A121" s="175" t="s">
        <v>2037</v>
      </c>
      <c r="B121" s="176">
        <v>116</v>
      </c>
      <c r="C121" s="199">
        <v>9.9913867355727829E-3</v>
      </c>
      <c r="D121" s="175"/>
      <c r="E121" s="175">
        <v>45</v>
      </c>
      <c r="F121" s="199">
        <v>3.8346825734980826E-3</v>
      </c>
      <c r="G121" s="175"/>
      <c r="H121" s="176">
        <v>52</v>
      </c>
      <c r="I121" s="199">
        <v>4.7122791119166259E-3</v>
      </c>
      <c r="J121" s="175"/>
      <c r="K121" s="199">
        <v>-0.55172413793103448</v>
      </c>
      <c r="L121" s="176">
        <v>526</v>
      </c>
      <c r="M121" s="199">
        <v>9.9572180365728995E-3</v>
      </c>
      <c r="N121" s="175">
        <v>123.030303030303</v>
      </c>
      <c r="O121" s="176">
        <v>167</v>
      </c>
      <c r="P121" s="199">
        <v>3.2770800627943486E-3</v>
      </c>
      <c r="Q121" s="175">
        <v>47.272727272727202</v>
      </c>
      <c r="R121" s="176">
        <v>506</v>
      </c>
      <c r="S121" s="199">
        <v>9.4250004656620777E-3</v>
      </c>
      <c r="T121" s="175">
        <v>112.727272</v>
      </c>
      <c r="U121" s="199">
        <v>-3.8022813688212927E-2</v>
      </c>
      <c r="V121" s="176">
        <v>87379</v>
      </c>
      <c r="W121" s="199">
        <v>5.0000000000000001E-3</v>
      </c>
      <c r="X121" s="177">
        <v>1450.91</v>
      </c>
      <c r="Y121" s="176">
        <v>78954</v>
      </c>
      <c r="Z121" s="199">
        <v>5.0000000000000001E-3</v>
      </c>
      <c r="AA121" s="177">
        <v>1264.8499999999999</v>
      </c>
      <c r="AB121" s="176">
        <v>78098</v>
      </c>
      <c r="AC121" s="199">
        <v>4.0000000000000001E-3</v>
      </c>
      <c r="AD121" s="177">
        <v>1416.97</v>
      </c>
      <c r="AE121" s="199">
        <v>-0.106</v>
      </c>
    </row>
    <row r="122" spans="1:31" x14ac:dyDescent="0.3">
      <c r="A122" s="175" t="s">
        <v>2038</v>
      </c>
      <c r="B122" s="175">
        <v>81</v>
      </c>
      <c r="C122" s="199">
        <v>6.9767441860465115E-3</v>
      </c>
      <c r="D122" s="175"/>
      <c r="E122" s="175">
        <v>49</v>
      </c>
      <c r="F122" s="199">
        <v>4.1755432466979124E-3</v>
      </c>
      <c r="G122" s="175"/>
      <c r="H122" s="175">
        <v>55</v>
      </c>
      <c r="I122" s="199">
        <v>4.9841413683733545E-3</v>
      </c>
      <c r="J122" s="175"/>
      <c r="K122" s="199">
        <v>-0.32098765432098764</v>
      </c>
      <c r="L122" s="176">
        <v>401</v>
      </c>
      <c r="M122" s="199">
        <v>7.5909589974633707E-3</v>
      </c>
      <c r="N122" s="175">
        <v>105.454545454545</v>
      </c>
      <c r="O122" s="176">
        <v>253</v>
      </c>
      <c r="P122" s="199">
        <v>4.9646781789638933E-3</v>
      </c>
      <c r="Q122" s="175">
        <v>83.636363636363598</v>
      </c>
      <c r="R122" s="176">
        <v>400</v>
      </c>
      <c r="S122" s="199">
        <v>7.450593253487809E-3</v>
      </c>
      <c r="T122" s="175">
        <v>113.939392</v>
      </c>
      <c r="U122" s="199">
        <v>-2.4937655860349127E-3</v>
      </c>
      <c r="V122" s="176">
        <v>29449</v>
      </c>
      <c r="W122" s="199">
        <v>2E-3</v>
      </c>
      <c r="X122" s="175">
        <v>895.15</v>
      </c>
      <c r="Y122" s="176">
        <v>24260</v>
      </c>
      <c r="Z122" s="199">
        <v>1E-3</v>
      </c>
      <c r="AA122" s="175">
        <v>640</v>
      </c>
      <c r="AB122" s="176">
        <v>24769</v>
      </c>
      <c r="AC122" s="199">
        <v>1E-3</v>
      </c>
      <c r="AD122" s="177">
        <v>1097.58</v>
      </c>
      <c r="AE122" s="199">
        <v>-0.159</v>
      </c>
    </row>
    <row r="123" spans="1:31" x14ac:dyDescent="0.3">
      <c r="A123" s="175" t="s">
        <v>2039</v>
      </c>
      <c r="B123" s="175">
        <v>0</v>
      </c>
      <c r="C123" s="199">
        <v>0</v>
      </c>
      <c r="D123" s="175"/>
      <c r="E123" s="175">
        <v>56</v>
      </c>
      <c r="F123" s="199">
        <v>4.7720494247976142E-3</v>
      </c>
      <c r="G123" s="175"/>
      <c r="H123" s="175">
        <v>35</v>
      </c>
      <c r="I123" s="199">
        <v>3.1717263253285004E-3</v>
      </c>
      <c r="J123" s="175"/>
      <c r="K123" s="199" t="s">
        <v>2472</v>
      </c>
      <c r="L123" s="176">
        <v>137</v>
      </c>
      <c r="M123" s="199">
        <v>2.5934199068640444E-3</v>
      </c>
      <c r="N123" s="175">
        <v>72.727272727272705</v>
      </c>
      <c r="O123" s="176">
        <v>204</v>
      </c>
      <c r="P123" s="199">
        <v>4.0031397174254317E-3</v>
      </c>
      <c r="Q123" s="175">
        <v>64.242424242424207</v>
      </c>
      <c r="R123" s="176">
        <v>143</v>
      </c>
      <c r="S123" s="199">
        <v>2.6635870881218915E-3</v>
      </c>
      <c r="T123" s="175">
        <v>52.727271999999999</v>
      </c>
      <c r="U123" s="199">
        <v>4.3795620437956206E-2</v>
      </c>
      <c r="V123" s="176">
        <v>74603</v>
      </c>
      <c r="W123" s="199">
        <v>4.0000000000000001E-3</v>
      </c>
      <c r="X123" s="177">
        <v>1427.27</v>
      </c>
      <c r="Y123" s="176">
        <v>65855</v>
      </c>
      <c r="Z123" s="199">
        <v>4.0000000000000001E-3</v>
      </c>
      <c r="AA123" s="177">
        <v>1171.52</v>
      </c>
      <c r="AB123" s="176">
        <v>67425</v>
      </c>
      <c r="AC123" s="199">
        <v>4.0000000000000001E-3</v>
      </c>
      <c r="AD123" s="177">
        <v>1469.09</v>
      </c>
      <c r="AE123" s="199">
        <v>-9.6000000000000002E-2</v>
      </c>
    </row>
    <row r="124" spans="1:31" x14ac:dyDescent="0.3">
      <c r="A124" s="175" t="s">
        <v>2040</v>
      </c>
      <c r="B124" s="175">
        <v>108</v>
      </c>
      <c r="C124" s="199">
        <v>9.3023255813953487E-3</v>
      </c>
      <c r="D124" s="175"/>
      <c r="E124" s="175">
        <v>32</v>
      </c>
      <c r="F124" s="199">
        <v>2.7268853855986364E-3</v>
      </c>
      <c r="G124" s="175"/>
      <c r="H124" s="175">
        <v>74</v>
      </c>
      <c r="I124" s="199">
        <v>6.7059356592659722E-3</v>
      </c>
      <c r="J124" s="175"/>
      <c r="K124" s="199">
        <v>-0.31481481481481477</v>
      </c>
      <c r="L124" s="176">
        <v>354</v>
      </c>
      <c r="M124" s="199">
        <v>6.7012455987581869E-3</v>
      </c>
      <c r="N124" s="175">
        <v>87.272727272727195</v>
      </c>
      <c r="O124" s="176">
        <v>210</v>
      </c>
      <c r="P124" s="199">
        <v>4.120879120879121E-3</v>
      </c>
      <c r="Q124" s="175">
        <v>49.696969696969703</v>
      </c>
      <c r="R124" s="176">
        <v>372</v>
      </c>
      <c r="S124" s="199">
        <v>6.9290517257436625E-3</v>
      </c>
      <c r="T124" s="175">
        <v>105.454544</v>
      </c>
      <c r="U124" s="199">
        <v>5.0847457627118647E-2</v>
      </c>
      <c r="V124" s="176">
        <v>60444</v>
      </c>
      <c r="W124" s="199">
        <v>4.0000000000000001E-3</v>
      </c>
      <c r="X124" s="177">
        <v>1027.27</v>
      </c>
      <c r="Y124" s="176">
        <v>59722</v>
      </c>
      <c r="Z124" s="199">
        <v>3.0000000000000001E-3</v>
      </c>
      <c r="AA124" s="177">
        <v>1058.79</v>
      </c>
      <c r="AB124" s="176">
        <v>62110</v>
      </c>
      <c r="AC124" s="199">
        <v>3.0000000000000001E-3</v>
      </c>
      <c r="AD124" s="177">
        <v>1153.94</v>
      </c>
      <c r="AE124" s="199">
        <v>2.8000000000000001E-2</v>
      </c>
    </row>
    <row r="125" spans="1:31" x14ac:dyDescent="0.3">
      <c r="A125" s="175" t="s">
        <v>2041</v>
      </c>
      <c r="B125" s="175">
        <v>18</v>
      </c>
      <c r="C125" s="199">
        <v>1.5503875968992248E-3</v>
      </c>
      <c r="D125" s="175"/>
      <c r="E125" s="175">
        <v>18</v>
      </c>
      <c r="F125" s="199">
        <v>1.5338730293992331E-3</v>
      </c>
      <c r="G125" s="175"/>
      <c r="H125" s="175">
        <v>10</v>
      </c>
      <c r="I125" s="199">
        <v>9.0620752152242867E-4</v>
      </c>
      <c r="J125" s="175"/>
      <c r="K125" s="199">
        <v>-0.44444444444444442</v>
      </c>
      <c r="L125" s="175">
        <v>80</v>
      </c>
      <c r="M125" s="199">
        <v>1.5144057850300988E-3</v>
      </c>
      <c r="N125" s="175">
        <v>43.636363636363598</v>
      </c>
      <c r="O125" s="175">
        <v>122</v>
      </c>
      <c r="P125" s="199">
        <v>2.3940345368916797E-3</v>
      </c>
      <c r="Q125" s="175">
        <v>52.727272727272698</v>
      </c>
      <c r="R125" s="175">
        <v>64</v>
      </c>
      <c r="S125" s="199">
        <v>1.1920949205580494E-3</v>
      </c>
      <c r="T125" s="175">
        <v>30.30303</v>
      </c>
      <c r="U125" s="199">
        <v>-0.2</v>
      </c>
      <c r="V125" s="176">
        <v>42500</v>
      </c>
      <c r="W125" s="199">
        <v>3.0000000000000001E-3</v>
      </c>
      <c r="X125" s="175">
        <v>889.7</v>
      </c>
      <c r="Y125" s="176">
        <v>37529</v>
      </c>
      <c r="Z125" s="199">
        <v>2E-3</v>
      </c>
      <c r="AA125" s="175">
        <v>844.24</v>
      </c>
      <c r="AB125" s="176">
        <v>31446</v>
      </c>
      <c r="AC125" s="199">
        <v>2E-3</v>
      </c>
      <c r="AD125" s="175">
        <v>792.73</v>
      </c>
      <c r="AE125" s="199">
        <v>-0.26</v>
      </c>
    </row>
    <row r="126" spans="1:31" x14ac:dyDescent="0.3">
      <c r="A126" s="175" t="s">
        <v>2042</v>
      </c>
      <c r="B126" s="175">
        <v>0</v>
      </c>
      <c r="C126" s="199">
        <v>0</v>
      </c>
      <c r="D126" s="175"/>
      <c r="E126" s="175">
        <v>12</v>
      </c>
      <c r="F126" s="199">
        <v>1.0225820195994887E-3</v>
      </c>
      <c r="G126" s="175"/>
      <c r="H126" s="175">
        <v>37</v>
      </c>
      <c r="I126" s="199">
        <v>3.3529678296329861E-3</v>
      </c>
      <c r="J126" s="175"/>
      <c r="K126" s="199" t="s">
        <v>2472</v>
      </c>
      <c r="L126" s="175">
        <v>65</v>
      </c>
      <c r="M126" s="199">
        <v>1.2304547003369553E-3</v>
      </c>
      <c r="N126" s="175">
        <v>39.393939393939398</v>
      </c>
      <c r="O126" s="175">
        <v>23</v>
      </c>
      <c r="P126" s="199">
        <v>4.5133437990580848E-4</v>
      </c>
      <c r="Q126" s="175">
        <v>11.5151515151515</v>
      </c>
      <c r="R126" s="175">
        <v>68</v>
      </c>
      <c r="S126" s="199">
        <v>1.2666008530929276E-3</v>
      </c>
      <c r="T126" s="175">
        <v>36.363636</v>
      </c>
      <c r="U126" s="199">
        <v>4.6153846153846156E-2</v>
      </c>
      <c r="V126" s="176">
        <v>22107</v>
      </c>
      <c r="W126" s="199">
        <v>1E-3</v>
      </c>
      <c r="X126" s="175">
        <v>696.36</v>
      </c>
      <c r="Y126" s="176">
        <v>21671</v>
      </c>
      <c r="Z126" s="199">
        <v>1E-3</v>
      </c>
      <c r="AA126" s="175">
        <v>778.79</v>
      </c>
      <c r="AB126" s="176">
        <v>22297</v>
      </c>
      <c r="AC126" s="199">
        <v>1E-3</v>
      </c>
      <c r="AD126" s="175">
        <v>876.97</v>
      </c>
      <c r="AE126" s="199">
        <v>8.9999999999999993E-3</v>
      </c>
    </row>
    <row r="127" spans="1:31" x14ac:dyDescent="0.3">
      <c r="A127" s="175" t="s">
        <v>2043</v>
      </c>
      <c r="B127" s="175">
        <v>0</v>
      </c>
      <c r="C127" s="199">
        <v>0</v>
      </c>
      <c r="D127" s="175"/>
      <c r="E127" s="175">
        <v>63</v>
      </c>
      <c r="F127" s="199">
        <v>5.368555602897316E-3</v>
      </c>
      <c r="G127" s="175"/>
      <c r="H127" s="175">
        <v>64</v>
      </c>
      <c r="I127" s="199">
        <v>5.7997281377435393E-3</v>
      </c>
      <c r="J127" s="175"/>
      <c r="K127" s="199" t="s">
        <v>2472</v>
      </c>
      <c r="L127" s="175">
        <v>82</v>
      </c>
      <c r="M127" s="199">
        <v>1.5522659296558514E-3</v>
      </c>
      <c r="N127" s="175">
        <v>41.818181818181799</v>
      </c>
      <c r="O127" s="176">
        <v>246</v>
      </c>
      <c r="P127" s="199">
        <v>4.8273155416012556E-3</v>
      </c>
      <c r="Q127" s="175">
        <v>79.393939393939405</v>
      </c>
      <c r="R127" s="176">
        <v>283</v>
      </c>
      <c r="S127" s="199">
        <v>5.2712947268426244E-3</v>
      </c>
      <c r="T127" s="175">
        <v>84.242424</v>
      </c>
      <c r="U127" s="199">
        <v>2.4512195121951219</v>
      </c>
      <c r="V127" s="176">
        <v>56377</v>
      </c>
      <c r="W127" s="199">
        <v>3.0000000000000001E-3</v>
      </c>
      <c r="X127" s="177">
        <v>1084.8499999999999</v>
      </c>
      <c r="Y127" s="176">
        <v>55549</v>
      </c>
      <c r="Z127" s="199">
        <v>3.0000000000000001E-3</v>
      </c>
      <c r="AA127" s="175">
        <v>988</v>
      </c>
      <c r="AB127" s="176">
        <v>55163</v>
      </c>
      <c r="AC127" s="199">
        <v>3.0000000000000001E-3</v>
      </c>
      <c r="AD127" s="177">
        <v>1267.8800000000001</v>
      </c>
      <c r="AE127" s="199">
        <v>-2.1999999999999999E-2</v>
      </c>
    </row>
    <row r="128" spans="1:31" x14ac:dyDescent="0.3">
      <c r="A128" s="175" t="s">
        <v>2044</v>
      </c>
      <c r="B128" s="175">
        <v>3</v>
      </c>
      <c r="C128" s="199">
        <v>2.5839793281653745E-4</v>
      </c>
      <c r="D128" s="175"/>
      <c r="E128" s="175">
        <v>17</v>
      </c>
      <c r="F128" s="199">
        <v>1.4486578610992758E-3</v>
      </c>
      <c r="G128" s="175"/>
      <c r="H128" s="175">
        <v>11</v>
      </c>
      <c r="I128" s="199">
        <v>9.9682827367467207E-4</v>
      </c>
      <c r="J128" s="175"/>
      <c r="K128" s="199">
        <v>2.6666666666666665</v>
      </c>
      <c r="L128" s="175">
        <v>103</v>
      </c>
      <c r="M128" s="199">
        <v>1.9497974482262522E-3</v>
      </c>
      <c r="N128" s="175">
        <v>46.060606060605998</v>
      </c>
      <c r="O128" s="175">
        <v>149</v>
      </c>
      <c r="P128" s="199">
        <v>2.9238618524332809E-3</v>
      </c>
      <c r="Q128" s="175">
        <v>52.121212121212103</v>
      </c>
      <c r="R128" s="175">
        <v>53</v>
      </c>
      <c r="S128" s="199">
        <v>9.8720360608713477E-4</v>
      </c>
      <c r="T128" s="175">
        <v>26.666665999999999</v>
      </c>
      <c r="U128" s="199">
        <v>-0.4854368932038835</v>
      </c>
      <c r="V128" s="176">
        <v>27552</v>
      </c>
      <c r="W128" s="199">
        <v>2E-3</v>
      </c>
      <c r="X128" s="175">
        <v>729.09</v>
      </c>
      <c r="Y128" s="176">
        <v>26751</v>
      </c>
      <c r="Z128" s="199">
        <v>2E-3</v>
      </c>
      <c r="AA128" s="175">
        <v>681.21</v>
      </c>
      <c r="AB128" s="176">
        <v>27384</v>
      </c>
      <c r="AC128" s="199">
        <v>1E-3</v>
      </c>
      <c r="AD128" s="175">
        <v>712.12</v>
      </c>
      <c r="AE128" s="199">
        <v>-6.0000000000000001E-3</v>
      </c>
    </row>
    <row r="129" spans="1:31" x14ac:dyDescent="0.3">
      <c r="A129" s="175" t="s">
        <v>2045</v>
      </c>
      <c r="B129" s="175">
        <v>22</v>
      </c>
      <c r="C129" s="199">
        <v>1.8949181739879415E-3</v>
      </c>
      <c r="D129" s="175"/>
      <c r="E129" s="175">
        <v>0</v>
      </c>
      <c r="F129" s="199">
        <v>0</v>
      </c>
      <c r="G129" s="175"/>
      <c r="H129" s="175">
        <v>4</v>
      </c>
      <c r="I129" s="199">
        <v>3.624830086089717E-4</v>
      </c>
      <c r="J129" s="175"/>
      <c r="K129" s="199">
        <v>-0.81818181818181812</v>
      </c>
      <c r="L129" s="175">
        <v>53</v>
      </c>
      <c r="M129" s="199">
        <v>1.0032938325824404E-3</v>
      </c>
      <c r="N129" s="175">
        <v>26.6666666666666</v>
      </c>
      <c r="O129" s="175">
        <v>13</v>
      </c>
      <c r="P129" s="199">
        <v>2.5510204081632655E-4</v>
      </c>
      <c r="Q129" s="175">
        <v>12.1212121212121</v>
      </c>
      <c r="R129" s="175">
        <v>90</v>
      </c>
      <c r="S129" s="199">
        <v>1.676383482034757E-3</v>
      </c>
      <c r="T129" s="175">
        <v>58.181820000000002</v>
      </c>
      <c r="U129" s="199">
        <v>0.69811320754716977</v>
      </c>
      <c r="V129" s="176">
        <v>16998</v>
      </c>
      <c r="W129" s="199">
        <v>1E-3</v>
      </c>
      <c r="X129" s="175">
        <v>618.17999999999995</v>
      </c>
      <c r="Y129" s="176">
        <v>17594</v>
      </c>
      <c r="Z129" s="199">
        <v>1E-3</v>
      </c>
      <c r="AA129" s="175">
        <v>607</v>
      </c>
      <c r="AB129" s="176">
        <v>19005</v>
      </c>
      <c r="AC129" s="199">
        <v>1E-3</v>
      </c>
      <c r="AD129" s="175">
        <v>588.48</v>
      </c>
      <c r="AE129" s="199">
        <v>0.11799999999999999</v>
      </c>
    </row>
    <row r="130" spans="1:31" x14ac:dyDescent="0.3">
      <c r="A130" s="175" t="s">
        <v>2046</v>
      </c>
      <c r="B130" s="176">
        <v>90</v>
      </c>
      <c r="C130" s="199">
        <v>7.7519379844961196E-3</v>
      </c>
      <c r="D130" s="175"/>
      <c r="E130" s="176">
        <v>110</v>
      </c>
      <c r="F130" s="199">
        <v>9.3736685129953128E-3</v>
      </c>
      <c r="G130" s="175"/>
      <c r="H130" s="176">
        <v>156</v>
      </c>
      <c r="I130" s="199">
        <v>1.4136837335749887E-2</v>
      </c>
      <c r="J130" s="175"/>
      <c r="K130" s="199">
        <v>0.73333333333333339</v>
      </c>
      <c r="L130" s="176">
        <v>587</v>
      </c>
      <c r="M130" s="199">
        <v>1.1111952447658349E-2</v>
      </c>
      <c r="N130" s="175">
        <v>135.15151515151501</v>
      </c>
      <c r="O130" s="176">
        <v>584</v>
      </c>
      <c r="P130" s="199">
        <v>1.1459968602825745E-2</v>
      </c>
      <c r="Q130" s="175">
        <v>121.818181818181</v>
      </c>
      <c r="R130" s="176">
        <v>364</v>
      </c>
      <c r="S130" s="199">
        <v>6.7800398606739061E-3</v>
      </c>
      <c r="T130" s="175">
        <v>93.939390000000003</v>
      </c>
      <c r="U130" s="199">
        <v>-0.37989778534923341</v>
      </c>
      <c r="V130" s="176">
        <v>133291</v>
      </c>
      <c r="W130" s="199">
        <v>8.0000000000000002E-3</v>
      </c>
      <c r="X130" s="177">
        <v>1905.45</v>
      </c>
      <c r="Y130" s="176">
        <v>138550</v>
      </c>
      <c r="Z130" s="199">
        <v>8.0000000000000002E-3</v>
      </c>
      <c r="AA130" s="177">
        <v>1581.21</v>
      </c>
      <c r="AB130" s="176">
        <v>131139</v>
      </c>
      <c r="AC130" s="199">
        <v>7.0000000000000001E-3</v>
      </c>
      <c r="AD130" s="177">
        <v>1985.45</v>
      </c>
      <c r="AE130" s="199">
        <v>-1.6E-2</v>
      </c>
    </row>
    <row r="131" spans="1:31" x14ac:dyDescent="0.3">
      <c r="A131" s="175" t="s">
        <v>2047</v>
      </c>
      <c r="B131" s="175">
        <v>155</v>
      </c>
      <c r="C131" s="199">
        <v>1.3350559862187769E-2</v>
      </c>
      <c r="D131" s="175"/>
      <c r="E131" s="175">
        <v>297</v>
      </c>
      <c r="F131" s="199">
        <v>2.5308904985087345E-2</v>
      </c>
      <c r="G131" s="175"/>
      <c r="H131" s="175">
        <v>88</v>
      </c>
      <c r="I131" s="199">
        <v>7.9746261893973713E-3</v>
      </c>
      <c r="J131" s="175"/>
      <c r="K131" s="199">
        <v>-0.43225806451612903</v>
      </c>
      <c r="L131" s="175">
        <v>635</v>
      </c>
      <c r="M131" s="199">
        <v>1.2020595918676409E-2</v>
      </c>
      <c r="N131" s="175">
        <v>169.09090909090901</v>
      </c>
      <c r="O131" s="175">
        <v>866</v>
      </c>
      <c r="P131" s="199">
        <v>1.6993720565149136E-2</v>
      </c>
      <c r="Q131" s="175">
        <v>168.48484848484799</v>
      </c>
      <c r="R131" s="175">
        <v>660</v>
      </c>
      <c r="S131" s="199">
        <v>1.2293478868254885E-2</v>
      </c>
      <c r="T131" s="175">
        <v>157.57576</v>
      </c>
      <c r="U131" s="199">
        <v>3.937007874015748E-2</v>
      </c>
      <c r="V131" s="176">
        <v>31580</v>
      </c>
      <c r="W131" s="199">
        <v>2E-3</v>
      </c>
      <c r="X131" s="175">
        <v>786.06</v>
      </c>
      <c r="Y131" s="176">
        <v>28055</v>
      </c>
      <c r="Z131" s="199">
        <v>2E-3</v>
      </c>
      <c r="AA131" s="175">
        <v>766.67</v>
      </c>
      <c r="AB131" s="176">
        <v>27226</v>
      </c>
      <c r="AC131" s="199">
        <v>1E-3</v>
      </c>
      <c r="AD131" s="175">
        <v>833.94</v>
      </c>
      <c r="AE131" s="199">
        <v>-0.13800000000000001</v>
      </c>
    </row>
    <row r="132" spans="1:31" x14ac:dyDescent="0.3">
      <c r="A132" s="175" t="s">
        <v>2052</v>
      </c>
      <c r="B132" s="176">
        <v>1797</v>
      </c>
      <c r="C132" s="199">
        <v>0.15478036175710594</v>
      </c>
      <c r="D132" s="175"/>
      <c r="E132" s="176">
        <v>1717</v>
      </c>
      <c r="F132" s="199">
        <v>0.14631444397102683</v>
      </c>
      <c r="G132" s="175"/>
      <c r="H132" s="176">
        <v>1691</v>
      </c>
      <c r="I132" s="199">
        <v>0.15323969188944278</v>
      </c>
      <c r="J132" s="175"/>
      <c r="K132" s="199">
        <v>-5.8987200890372793E-2</v>
      </c>
      <c r="L132" s="176">
        <v>7715</v>
      </c>
      <c r="M132" s="199">
        <v>0.14604550789384016</v>
      </c>
      <c r="N132" s="177">
        <v>373.33333333333297</v>
      </c>
      <c r="O132" s="176">
        <v>6900</v>
      </c>
      <c r="P132" s="199">
        <v>0.13540031397174254</v>
      </c>
      <c r="Q132" s="177">
        <v>367.87878787878702</v>
      </c>
      <c r="R132" s="176">
        <v>8092</v>
      </c>
      <c r="S132" s="199">
        <v>0.15072550151805839</v>
      </c>
      <c r="T132" s="177">
        <v>410.30304000000001</v>
      </c>
      <c r="U132" s="199">
        <v>4.8865845755022681E-2</v>
      </c>
      <c r="V132" s="176">
        <v>1839938</v>
      </c>
      <c r="W132" s="199">
        <v>0.111</v>
      </c>
      <c r="X132" s="177">
        <v>6555.76</v>
      </c>
      <c r="Y132" s="176">
        <v>1904287</v>
      </c>
      <c r="Z132" s="199">
        <v>0.11</v>
      </c>
      <c r="AA132" s="177">
        <v>6309.7</v>
      </c>
      <c r="AB132" s="176">
        <v>2210180</v>
      </c>
      <c r="AC132" s="199">
        <v>0.11899999999999999</v>
      </c>
      <c r="AD132" s="177">
        <v>7680</v>
      </c>
      <c r="AE132" s="199">
        <v>0.20100000000000001</v>
      </c>
    </row>
    <row r="133" spans="1:31" x14ac:dyDescent="0.3">
      <c r="A133" s="175" t="s">
        <v>2035</v>
      </c>
      <c r="B133" s="175">
        <v>227</v>
      </c>
      <c r="C133" s="199">
        <v>1.955211024978467E-2</v>
      </c>
      <c r="D133" s="175"/>
      <c r="E133" s="175">
        <v>300</v>
      </c>
      <c r="F133" s="199">
        <v>2.5564550489987219E-2</v>
      </c>
      <c r="G133" s="175"/>
      <c r="H133" s="175">
        <v>154</v>
      </c>
      <c r="I133" s="199">
        <v>1.3955595831445402E-2</v>
      </c>
      <c r="J133" s="175"/>
      <c r="K133" s="199">
        <v>-0.32158590308370039</v>
      </c>
      <c r="L133" s="176">
        <v>884</v>
      </c>
      <c r="M133" s="199">
        <v>1.6734183924582591E-2</v>
      </c>
      <c r="N133" s="175">
        <v>160.60606060606</v>
      </c>
      <c r="O133" s="176">
        <v>658</v>
      </c>
      <c r="P133" s="199">
        <v>1.2912087912087911E-2</v>
      </c>
      <c r="Q133" s="175">
        <v>133.939393939393</v>
      </c>
      <c r="R133" s="176">
        <v>771</v>
      </c>
      <c r="S133" s="199">
        <v>1.4361018496097751E-2</v>
      </c>
      <c r="T133" s="175">
        <v>122.42424</v>
      </c>
      <c r="U133" s="199">
        <v>-0.12782805429864252</v>
      </c>
      <c r="V133" s="176">
        <v>29011</v>
      </c>
      <c r="W133" s="199">
        <v>2E-3</v>
      </c>
      <c r="X133" s="175">
        <v>936.36</v>
      </c>
      <c r="Y133" s="176">
        <v>33644</v>
      </c>
      <c r="Z133" s="199">
        <v>2E-3</v>
      </c>
      <c r="AA133" s="175">
        <v>985.45</v>
      </c>
      <c r="AB133" s="176">
        <v>33410</v>
      </c>
      <c r="AC133" s="199">
        <v>2E-3</v>
      </c>
      <c r="AD133" s="175">
        <v>957.58</v>
      </c>
      <c r="AE133" s="199">
        <v>0.152</v>
      </c>
    </row>
    <row r="134" spans="1:31" x14ac:dyDescent="0.3">
      <c r="A134" s="175" t="s">
        <v>2036</v>
      </c>
      <c r="B134" s="175">
        <v>31</v>
      </c>
      <c r="C134" s="199">
        <v>2.6701119724375538E-3</v>
      </c>
      <c r="D134" s="175"/>
      <c r="E134" s="175">
        <v>31</v>
      </c>
      <c r="F134" s="199">
        <v>2.6416702172986791E-3</v>
      </c>
      <c r="G134" s="175"/>
      <c r="H134" s="175">
        <v>14</v>
      </c>
      <c r="I134" s="199">
        <v>1.2686905301314E-3</v>
      </c>
      <c r="J134" s="175"/>
      <c r="K134" s="199">
        <v>-0.54838709677419351</v>
      </c>
      <c r="L134" s="175">
        <v>184</v>
      </c>
      <c r="M134" s="199">
        <v>3.4831333055692273E-3</v>
      </c>
      <c r="N134" s="175">
        <v>70.909090909090907</v>
      </c>
      <c r="O134" s="176">
        <v>69</v>
      </c>
      <c r="P134" s="199">
        <v>1.3540031397174255E-3</v>
      </c>
      <c r="Q134" s="175">
        <v>27.878787878787801</v>
      </c>
      <c r="R134" s="176">
        <v>86</v>
      </c>
      <c r="S134" s="199">
        <v>1.601877549499879E-3</v>
      </c>
      <c r="T134" s="175">
        <v>36.363636</v>
      </c>
      <c r="U134" s="199">
        <v>-0.53260869565217395</v>
      </c>
      <c r="V134" s="176">
        <v>41563</v>
      </c>
      <c r="W134" s="199">
        <v>2E-3</v>
      </c>
      <c r="X134" s="177">
        <v>1013.94</v>
      </c>
      <c r="Y134" s="176">
        <v>37100</v>
      </c>
      <c r="Z134" s="199">
        <v>2E-3</v>
      </c>
      <c r="AA134" s="177">
        <v>1132.73</v>
      </c>
      <c r="AB134" s="176">
        <v>41545</v>
      </c>
      <c r="AC134" s="199">
        <v>2E-3</v>
      </c>
      <c r="AD134" s="177">
        <v>1079.3900000000001</v>
      </c>
      <c r="AE134" s="199">
        <v>0</v>
      </c>
    </row>
    <row r="135" spans="1:31" x14ac:dyDescent="0.3">
      <c r="A135" s="175" t="s">
        <v>2037</v>
      </c>
      <c r="B135" s="176">
        <v>625</v>
      </c>
      <c r="C135" s="199">
        <v>5.3832902670111975E-2</v>
      </c>
      <c r="D135" s="175"/>
      <c r="E135" s="176">
        <v>522</v>
      </c>
      <c r="F135" s="199">
        <v>4.4482317852577759E-2</v>
      </c>
      <c r="G135" s="175"/>
      <c r="H135" s="176">
        <v>432</v>
      </c>
      <c r="I135" s="199">
        <v>3.9148164929768914E-2</v>
      </c>
      <c r="J135" s="175"/>
      <c r="K135" s="199">
        <v>-0.30879999999999996</v>
      </c>
      <c r="L135" s="176">
        <v>2619</v>
      </c>
      <c r="M135" s="199">
        <v>4.957785938742286E-2</v>
      </c>
      <c r="N135" s="175">
        <v>223.030303030303</v>
      </c>
      <c r="O135" s="176">
        <v>2919</v>
      </c>
      <c r="P135" s="199">
        <v>5.7280219780219778E-2</v>
      </c>
      <c r="Q135" s="175">
        <v>244.84848484848399</v>
      </c>
      <c r="R135" s="176">
        <v>2510</v>
      </c>
      <c r="S135" s="199">
        <v>4.6752472665636001E-2</v>
      </c>
      <c r="T135" s="175">
        <v>352.121216</v>
      </c>
      <c r="U135" s="199">
        <v>-4.1618938526155023E-2</v>
      </c>
      <c r="V135" s="176">
        <v>739302</v>
      </c>
      <c r="W135" s="199">
        <v>4.3999999999999997E-2</v>
      </c>
      <c r="X135" s="177">
        <v>3804.24</v>
      </c>
      <c r="Y135" s="176">
        <v>704224</v>
      </c>
      <c r="Z135" s="199">
        <v>4.1000000000000002E-2</v>
      </c>
      <c r="AA135" s="177">
        <v>3746.06</v>
      </c>
      <c r="AB135" s="176">
        <v>683439</v>
      </c>
      <c r="AC135" s="199">
        <v>3.6999999999999998E-2</v>
      </c>
      <c r="AD135" s="177">
        <v>4205.45</v>
      </c>
      <c r="AE135" s="199">
        <v>-7.5999999999999998E-2</v>
      </c>
    </row>
    <row r="136" spans="1:31" x14ac:dyDescent="0.3">
      <c r="A136" s="175" t="s">
        <v>2038</v>
      </c>
      <c r="B136" s="176">
        <v>94</v>
      </c>
      <c r="C136" s="199">
        <v>8.0964685615848402E-3</v>
      </c>
      <c r="D136" s="175"/>
      <c r="E136" s="176">
        <v>141</v>
      </c>
      <c r="F136" s="199">
        <v>1.2015338730293992E-2</v>
      </c>
      <c r="G136" s="175"/>
      <c r="H136" s="176">
        <v>131</v>
      </c>
      <c r="I136" s="199">
        <v>1.1871318531943816E-2</v>
      </c>
      <c r="J136" s="175"/>
      <c r="K136" s="199">
        <v>0.3936170212765957</v>
      </c>
      <c r="L136" s="176">
        <v>414</v>
      </c>
      <c r="M136" s="199">
        <v>7.8370499375307618E-3</v>
      </c>
      <c r="N136" s="175">
        <v>113.939393939393</v>
      </c>
      <c r="O136" s="176">
        <v>342</v>
      </c>
      <c r="P136" s="199">
        <v>6.7111459968602826E-3</v>
      </c>
      <c r="Q136" s="175">
        <v>75.757575757575694</v>
      </c>
      <c r="R136" s="176">
        <v>552</v>
      </c>
      <c r="S136" s="199">
        <v>1.0281818689813177E-2</v>
      </c>
      <c r="T136" s="175">
        <v>106.060608</v>
      </c>
      <c r="U136" s="199">
        <v>0.33333333333333331</v>
      </c>
      <c r="V136" s="176">
        <v>120891</v>
      </c>
      <c r="W136" s="199">
        <v>7.0000000000000001E-3</v>
      </c>
      <c r="X136" s="177">
        <v>1752.12</v>
      </c>
      <c r="Y136" s="176">
        <v>124636</v>
      </c>
      <c r="Z136" s="199">
        <v>7.0000000000000001E-3</v>
      </c>
      <c r="AA136" s="177">
        <v>1633.94</v>
      </c>
      <c r="AB136" s="176">
        <v>130826</v>
      </c>
      <c r="AC136" s="199">
        <v>7.0000000000000001E-3</v>
      </c>
      <c r="AD136" s="177">
        <v>1727.27</v>
      </c>
      <c r="AE136" s="199">
        <v>8.2000000000000003E-2</v>
      </c>
    </row>
    <row r="137" spans="1:31" x14ac:dyDescent="0.3">
      <c r="A137" s="175" t="s">
        <v>2039</v>
      </c>
      <c r="B137" s="176">
        <v>16</v>
      </c>
      <c r="C137" s="199">
        <v>1.3781223083548665E-3</v>
      </c>
      <c r="D137" s="175"/>
      <c r="E137" s="176">
        <v>142</v>
      </c>
      <c r="F137" s="199">
        <v>1.2100553898593942E-2</v>
      </c>
      <c r="G137" s="175"/>
      <c r="H137" s="176">
        <v>254</v>
      </c>
      <c r="I137" s="199">
        <v>2.3017671046669689E-2</v>
      </c>
      <c r="J137" s="175"/>
      <c r="K137" s="199">
        <v>14.875</v>
      </c>
      <c r="L137" s="176">
        <v>604</v>
      </c>
      <c r="M137" s="199">
        <v>1.1433763676977246E-2</v>
      </c>
      <c r="N137" s="175">
        <v>143.636363636363</v>
      </c>
      <c r="O137" s="176">
        <v>428</v>
      </c>
      <c r="P137" s="199">
        <v>8.3987441130298265E-3</v>
      </c>
      <c r="Q137" s="175">
        <v>103.030303030303</v>
      </c>
      <c r="R137" s="176">
        <v>1039</v>
      </c>
      <c r="S137" s="199">
        <v>1.9352915975934585E-2</v>
      </c>
      <c r="T137" s="175">
        <v>170.909088</v>
      </c>
      <c r="U137" s="199">
        <v>0.7201986754966887</v>
      </c>
      <c r="V137" s="176">
        <v>189635</v>
      </c>
      <c r="W137" s="199">
        <v>1.0999999999999999E-2</v>
      </c>
      <c r="X137" s="177">
        <v>1948.48</v>
      </c>
      <c r="Y137" s="176">
        <v>207416</v>
      </c>
      <c r="Z137" s="199">
        <v>1.2E-2</v>
      </c>
      <c r="AA137" s="177">
        <v>2350.91</v>
      </c>
      <c r="AB137" s="176">
        <v>347166</v>
      </c>
      <c r="AC137" s="199">
        <v>1.9E-2</v>
      </c>
      <c r="AD137" s="177">
        <v>3027.88</v>
      </c>
      <c r="AE137" s="199">
        <v>0.83099999999999996</v>
      </c>
    </row>
    <row r="138" spans="1:31" x14ac:dyDescent="0.3">
      <c r="A138" s="175" t="s">
        <v>2040</v>
      </c>
      <c r="B138" s="176">
        <v>436</v>
      </c>
      <c r="C138" s="199">
        <v>3.7553832902670115E-2</v>
      </c>
      <c r="D138" s="175"/>
      <c r="E138" s="176">
        <v>341</v>
      </c>
      <c r="F138" s="199">
        <v>2.905837239028547E-2</v>
      </c>
      <c r="G138" s="175"/>
      <c r="H138" s="176">
        <v>409</v>
      </c>
      <c r="I138" s="199">
        <v>3.7063887630267328E-2</v>
      </c>
      <c r="J138" s="175"/>
      <c r="K138" s="199">
        <v>-6.1926605504587173E-2</v>
      </c>
      <c r="L138" s="176">
        <v>1749</v>
      </c>
      <c r="M138" s="199">
        <v>3.3108696475220536E-2</v>
      </c>
      <c r="N138" s="175">
        <v>225.45454545454501</v>
      </c>
      <c r="O138" s="176">
        <v>1286</v>
      </c>
      <c r="P138" s="199">
        <v>2.523547880690738E-2</v>
      </c>
      <c r="Q138" s="175">
        <v>160</v>
      </c>
      <c r="R138" s="176">
        <v>1663</v>
      </c>
      <c r="S138" s="199">
        <v>3.0975841451375566E-2</v>
      </c>
      <c r="T138" s="175">
        <v>165.454544</v>
      </c>
      <c r="U138" s="199">
        <v>-4.9170954831332186E-2</v>
      </c>
      <c r="V138" s="176">
        <v>364932</v>
      </c>
      <c r="W138" s="199">
        <v>2.1999999999999999E-2</v>
      </c>
      <c r="X138" s="177">
        <v>2846.06</v>
      </c>
      <c r="Y138" s="176">
        <v>410393</v>
      </c>
      <c r="Z138" s="199">
        <v>2.4E-2</v>
      </c>
      <c r="AA138" s="177">
        <v>3055.76</v>
      </c>
      <c r="AB138" s="176">
        <v>567184</v>
      </c>
      <c r="AC138" s="199">
        <v>0.03</v>
      </c>
      <c r="AD138" s="177">
        <v>3953.33</v>
      </c>
      <c r="AE138" s="199">
        <v>0.55400000000000005</v>
      </c>
    </row>
    <row r="139" spans="1:31" x14ac:dyDescent="0.3">
      <c r="A139" s="175" t="s">
        <v>2041</v>
      </c>
      <c r="B139" s="175">
        <v>1</v>
      </c>
      <c r="C139" s="199" t="s">
        <v>2472</v>
      </c>
      <c r="D139" s="175"/>
      <c r="E139" s="175">
        <v>5</v>
      </c>
      <c r="F139" s="199">
        <v>4.2607584149978694E-4</v>
      </c>
      <c r="G139" s="175"/>
      <c r="H139" s="175">
        <v>11</v>
      </c>
      <c r="I139" s="199" t="s">
        <v>2472</v>
      </c>
      <c r="J139" s="175"/>
      <c r="K139" s="199">
        <v>10</v>
      </c>
      <c r="L139" s="175">
        <v>1</v>
      </c>
      <c r="M139" s="199">
        <v>1.8930072312876234E-5</v>
      </c>
      <c r="N139" s="175">
        <v>2.4242424242424199</v>
      </c>
      <c r="O139" s="175">
        <v>20</v>
      </c>
      <c r="P139" s="199">
        <v>3.9246467817896392E-4</v>
      </c>
      <c r="Q139" s="175">
        <v>15.151515151515101</v>
      </c>
      <c r="R139" s="175">
        <v>11</v>
      </c>
      <c r="S139" s="199">
        <v>2.0489131447091474E-4</v>
      </c>
      <c r="T139" s="175">
        <v>10.30303</v>
      </c>
      <c r="U139" s="199">
        <v>10</v>
      </c>
      <c r="V139" s="176">
        <v>20391</v>
      </c>
      <c r="W139" s="199">
        <v>1E-3</v>
      </c>
      <c r="X139" s="175">
        <v>731.52</v>
      </c>
      <c r="Y139" s="176">
        <v>16112</v>
      </c>
      <c r="Z139" s="199">
        <v>1E-3</v>
      </c>
      <c r="AA139" s="175">
        <v>569.70000000000005</v>
      </c>
      <c r="AB139" s="176">
        <v>14468</v>
      </c>
      <c r="AC139" s="199">
        <v>1E-3</v>
      </c>
      <c r="AD139" s="175">
        <v>601.82000000000005</v>
      </c>
      <c r="AE139" s="199">
        <v>-0.28999999999999998</v>
      </c>
    </row>
    <row r="140" spans="1:31" x14ac:dyDescent="0.3">
      <c r="A140" s="175" t="s">
        <v>2042</v>
      </c>
      <c r="B140" s="175">
        <v>0</v>
      </c>
      <c r="C140" s="199">
        <v>0</v>
      </c>
      <c r="D140" s="175"/>
      <c r="E140" s="175">
        <v>0</v>
      </c>
      <c r="F140" s="199">
        <v>0</v>
      </c>
      <c r="G140" s="175"/>
      <c r="H140" s="175">
        <v>0</v>
      </c>
      <c r="I140" s="199">
        <v>0</v>
      </c>
      <c r="J140" s="175"/>
      <c r="K140" s="199" t="s">
        <v>2472</v>
      </c>
      <c r="L140" s="175">
        <v>35</v>
      </c>
      <c r="M140" s="199">
        <v>6.6255253095066826E-4</v>
      </c>
      <c r="N140" s="175">
        <v>22.424242424242401</v>
      </c>
      <c r="O140" s="175">
        <v>27</v>
      </c>
      <c r="P140" s="199">
        <v>5.2982731554160128E-4</v>
      </c>
      <c r="Q140" s="175">
        <v>27.878787878787801</v>
      </c>
      <c r="R140" s="175">
        <v>12</v>
      </c>
      <c r="S140" s="199">
        <v>2.2351779760463426E-4</v>
      </c>
      <c r="T140" s="175">
        <v>12.121212</v>
      </c>
      <c r="U140" s="199">
        <v>-0.65714285714285714</v>
      </c>
      <c r="V140" s="176">
        <v>17466</v>
      </c>
      <c r="W140" s="199">
        <v>1E-3</v>
      </c>
      <c r="X140" s="175">
        <v>600</v>
      </c>
      <c r="Y140" s="176">
        <v>19148</v>
      </c>
      <c r="Z140" s="199">
        <v>1E-3</v>
      </c>
      <c r="AA140" s="175">
        <v>563.03</v>
      </c>
      <c r="AB140" s="176">
        <v>20277</v>
      </c>
      <c r="AC140" s="199">
        <v>1E-3</v>
      </c>
      <c r="AD140" s="175">
        <v>723.64</v>
      </c>
      <c r="AE140" s="199">
        <v>0.161</v>
      </c>
    </row>
    <row r="141" spans="1:31" x14ac:dyDescent="0.3">
      <c r="A141" s="175" t="s">
        <v>2043</v>
      </c>
      <c r="B141" s="176">
        <v>49</v>
      </c>
      <c r="C141" s="199">
        <v>4.2204995693367817E-3</v>
      </c>
      <c r="D141" s="175"/>
      <c r="E141" s="176">
        <v>67</v>
      </c>
      <c r="F141" s="199">
        <v>5.7094162760971453E-3</v>
      </c>
      <c r="G141" s="175"/>
      <c r="H141" s="176">
        <v>41</v>
      </c>
      <c r="I141" s="199">
        <v>3.7154508382419575E-3</v>
      </c>
      <c r="J141" s="175"/>
      <c r="K141" s="199">
        <v>-0.16326530612244894</v>
      </c>
      <c r="L141" s="176">
        <v>249</v>
      </c>
      <c r="M141" s="199">
        <v>4.713588005906183E-3</v>
      </c>
      <c r="N141" s="175">
        <v>92.121212121212096</v>
      </c>
      <c r="O141" s="176">
        <v>355</v>
      </c>
      <c r="P141" s="199">
        <v>6.9662480376766088E-3</v>
      </c>
      <c r="Q141" s="175">
        <v>103.030303030303</v>
      </c>
      <c r="R141" s="176">
        <v>286</v>
      </c>
      <c r="S141" s="199">
        <v>5.3271741762437831E-3</v>
      </c>
      <c r="T141" s="175">
        <v>73.939390000000003</v>
      </c>
      <c r="U141" s="199">
        <v>0.14859437751004015</v>
      </c>
      <c r="V141" s="176">
        <v>101147</v>
      </c>
      <c r="W141" s="199">
        <v>6.0000000000000001E-3</v>
      </c>
      <c r="X141" s="177">
        <v>1562.42</v>
      </c>
      <c r="Y141" s="176">
        <v>122221</v>
      </c>
      <c r="Z141" s="199">
        <v>7.0000000000000001E-3</v>
      </c>
      <c r="AA141" s="177">
        <v>1795.76</v>
      </c>
      <c r="AB141" s="176">
        <v>127284</v>
      </c>
      <c r="AC141" s="199">
        <v>7.0000000000000001E-3</v>
      </c>
      <c r="AD141" s="177">
        <v>2056.9699999999998</v>
      </c>
      <c r="AE141" s="199">
        <v>0.25800000000000001</v>
      </c>
    </row>
    <row r="142" spans="1:31" x14ac:dyDescent="0.3">
      <c r="A142" s="175" t="s">
        <v>2044</v>
      </c>
      <c r="B142" s="175">
        <v>21</v>
      </c>
      <c r="C142" s="199">
        <v>1.8087855297157622E-3</v>
      </c>
      <c r="D142" s="175"/>
      <c r="E142" s="175">
        <v>26</v>
      </c>
      <c r="F142" s="199">
        <v>2.215594375798892E-3</v>
      </c>
      <c r="G142" s="175"/>
      <c r="H142" s="175">
        <v>14</v>
      </c>
      <c r="I142" s="199">
        <v>1.2686905301314E-3</v>
      </c>
      <c r="J142" s="175"/>
      <c r="K142" s="199">
        <v>-0.33333333333333337</v>
      </c>
      <c r="L142" s="176">
        <v>64</v>
      </c>
      <c r="M142" s="199">
        <v>1.211524628024079E-3</v>
      </c>
      <c r="N142" s="175">
        <v>29.696969696969699</v>
      </c>
      <c r="O142" s="176">
        <v>135</v>
      </c>
      <c r="P142" s="199">
        <v>2.6491365777080063E-3</v>
      </c>
      <c r="Q142" s="175">
        <v>49.696969696969703</v>
      </c>
      <c r="R142" s="176">
        <v>228</v>
      </c>
      <c r="S142" s="199">
        <v>4.246838154488051E-3</v>
      </c>
      <c r="T142" s="175">
        <v>82.424239999999998</v>
      </c>
      <c r="U142" s="199">
        <v>2.5625</v>
      </c>
      <c r="V142" s="176">
        <v>49049</v>
      </c>
      <c r="W142" s="199">
        <v>3.0000000000000001E-3</v>
      </c>
      <c r="X142" s="177">
        <v>1212.73</v>
      </c>
      <c r="Y142" s="176">
        <v>52734</v>
      </c>
      <c r="Z142" s="199">
        <v>3.0000000000000001E-3</v>
      </c>
      <c r="AA142" s="175">
        <v>939.39</v>
      </c>
      <c r="AB142" s="176">
        <v>54939</v>
      </c>
      <c r="AC142" s="199">
        <v>3.0000000000000001E-3</v>
      </c>
      <c r="AD142" s="177">
        <v>1203.6400000000001</v>
      </c>
      <c r="AE142" s="199">
        <v>0.12</v>
      </c>
    </row>
    <row r="143" spans="1:31" x14ac:dyDescent="0.3">
      <c r="A143" s="175" t="s">
        <v>2045</v>
      </c>
      <c r="B143" s="175">
        <v>116</v>
      </c>
      <c r="C143" s="199">
        <v>9.9913867355727829E-3</v>
      </c>
      <c r="D143" s="175"/>
      <c r="E143" s="175">
        <v>20</v>
      </c>
      <c r="F143" s="199">
        <v>1.7043033659991478E-3</v>
      </c>
      <c r="G143" s="175"/>
      <c r="H143" s="175">
        <v>65</v>
      </c>
      <c r="I143" s="199">
        <v>5.8903488898957865E-3</v>
      </c>
      <c r="J143" s="175"/>
      <c r="K143" s="199">
        <v>-0.43965517241379315</v>
      </c>
      <c r="L143" s="176">
        <v>290</v>
      </c>
      <c r="M143" s="199">
        <v>5.4897209707341086E-3</v>
      </c>
      <c r="N143" s="175">
        <v>90.303030303030297</v>
      </c>
      <c r="O143" s="176">
        <v>104</v>
      </c>
      <c r="P143" s="199">
        <v>2.0408163265306124E-3</v>
      </c>
      <c r="Q143" s="175">
        <v>50.303030303030297</v>
      </c>
      <c r="R143" s="176">
        <v>235</v>
      </c>
      <c r="S143" s="199">
        <v>4.3772235364240878E-3</v>
      </c>
      <c r="T143" s="175">
        <v>93.333335899999994</v>
      </c>
      <c r="U143" s="199">
        <v>-0.18965517241379309</v>
      </c>
      <c r="V143" s="176">
        <v>43508</v>
      </c>
      <c r="W143" s="199">
        <v>3.0000000000000001E-3</v>
      </c>
      <c r="X143" s="175">
        <v>963.03</v>
      </c>
      <c r="Y143" s="176">
        <v>52816</v>
      </c>
      <c r="Z143" s="199">
        <v>3.0000000000000001E-3</v>
      </c>
      <c r="AA143" s="175">
        <v>962.42</v>
      </c>
      <c r="AB143" s="176">
        <v>62465</v>
      </c>
      <c r="AC143" s="199">
        <v>3.0000000000000001E-3</v>
      </c>
      <c r="AD143" s="177">
        <v>1050.9100000000001</v>
      </c>
      <c r="AE143" s="199">
        <v>0.436</v>
      </c>
    </row>
    <row r="144" spans="1:31" x14ac:dyDescent="0.3">
      <c r="A144" s="175" t="s">
        <v>2046</v>
      </c>
      <c r="B144" s="176">
        <v>151</v>
      </c>
      <c r="C144" s="199">
        <v>1.3006029285099053E-2</v>
      </c>
      <c r="D144" s="175"/>
      <c r="E144" s="176">
        <v>55</v>
      </c>
      <c r="F144" s="199">
        <v>4.6868342564976564E-3</v>
      </c>
      <c r="G144" s="175"/>
      <c r="H144" s="176">
        <v>57</v>
      </c>
      <c r="I144" s="199">
        <v>5.1653828726778402E-3</v>
      </c>
      <c r="J144" s="175"/>
      <c r="K144" s="199">
        <v>-0.6225165562913908</v>
      </c>
      <c r="L144" s="176">
        <v>417</v>
      </c>
      <c r="M144" s="199">
        <v>7.8938401544693896E-3</v>
      </c>
      <c r="N144" s="175">
        <v>81.818181818181799</v>
      </c>
      <c r="O144" s="176">
        <v>226</v>
      </c>
      <c r="P144" s="199">
        <v>4.4348508634222917E-3</v>
      </c>
      <c r="Q144" s="175">
        <v>63.636363636363598</v>
      </c>
      <c r="R144" s="176">
        <v>242</v>
      </c>
      <c r="S144" s="199">
        <v>4.5076089183601247E-3</v>
      </c>
      <c r="T144" s="175">
        <v>62.4242439</v>
      </c>
      <c r="U144" s="199">
        <v>-0.41966426858513189</v>
      </c>
      <c r="V144" s="176">
        <v>107147</v>
      </c>
      <c r="W144" s="199">
        <v>6.0000000000000001E-3</v>
      </c>
      <c r="X144" s="177">
        <v>1788.48</v>
      </c>
      <c r="Y144" s="176">
        <v>106359</v>
      </c>
      <c r="Z144" s="199">
        <v>6.0000000000000001E-3</v>
      </c>
      <c r="AA144" s="177">
        <v>1559.39</v>
      </c>
      <c r="AB144" s="176">
        <v>107804</v>
      </c>
      <c r="AC144" s="199">
        <v>6.0000000000000001E-3</v>
      </c>
      <c r="AD144" s="177">
        <v>1838.18</v>
      </c>
      <c r="AE144" s="199">
        <v>6.0000000000000001E-3</v>
      </c>
    </row>
    <row r="145" spans="1:31" x14ac:dyDescent="0.3">
      <c r="A145" s="175" t="s">
        <v>2047</v>
      </c>
      <c r="B145" s="175">
        <v>30</v>
      </c>
      <c r="C145" s="199">
        <v>2.5839793281653748E-3</v>
      </c>
      <c r="D145" s="175"/>
      <c r="E145" s="175">
        <v>67</v>
      </c>
      <c r="F145" s="199">
        <v>5.7094162760971453E-3</v>
      </c>
      <c r="G145" s="175"/>
      <c r="H145" s="175">
        <v>109</v>
      </c>
      <c r="I145" s="199">
        <v>9.8776619845944713E-3</v>
      </c>
      <c r="J145" s="175"/>
      <c r="K145" s="199">
        <v>2.6333333333333333</v>
      </c>
      <c r="L145" s="175">
        <v>205</v>
      </c>
      <c r="M145" s="199">
        <v>3.8806648241396283E-3</v>
      </c>
      <c r="N145" s="175">
        <v>61.212121212121197</v>
      </c>
      <c r="O145" s="175">
        <v>331</v>
      </c>
      <c r="P145" s="199">
        <v>6.4952904238618527E-3</v>
      </c>
      <c r="Q145" s="175">
        <v>72.121212121212096</v>
      </c>
      <c r="R145" s="175">
        <v>457</v>
      </c>
      <c r="S145" s="199">
        <v>8.5123027921098215E-3</v>
      </c>
      <c r="T145" s="175">
        <v>107.878784</v>
      </c>
      <c r="U145" s="199">
        <v>1.2292682926829268</v>
      </c>
      <c r="V145" s="176">
        <v>15896</v>
      </c>
      <c r="W145" s="199">
        <v>1E-3</v>
      </c>
      <c r="X145" s="175">
        <v>563.64</v>
      </c>
      <c r="Y145" s="176">
        <v>17484</v>
      </c>
      <c r="Z145" s="199">
        <v>1E-3</v>
      </c>
      <c r="AA145" s="175">
        <v>577.58000000000004</v>
      </c>
      <c r="AB145" s="176">
        <v>19373</v>
      </c>
      <c r="AC145" s="199">
        <v>1E-3</v>
      </c>
      <c r="AD145" s="175">
        <v>700.61</v>
      </c>
      <c r="AE145" s="199">
        <v>0.219</v>
      </c>
    </row>
    <row r="146" spans="1:31" x14ac:dyDescent="0.3">
      <c r="A146" s="179" t="s">
        <v>2020</v>
      </c>
      <c r="B146" s="179"/>
      <c r="C146" s="179" t="s">
        <v>2472</v>
      </c>
      <c r="D146" s="179"/>
      <c r="E146" s="179"/>
      <c r="F146" s="179" t="s">
        <v>2472</v>
      </c>
      <c r="G146" s="179"/>
      <c r="H146" s="179"/>
      <c r="I146" s="179"/>
      <c r="J146" s="179"/>
      <c r="K146" s="179" t="s">
        <v>2472</v>
      </c>
      <c r="L146" s="179"/>
      <c r="M146" s="179"/>
      <c r="N146" s="179"/>
      <c r="O146" s="179"/>
      <c r="P146" s="179"/>
      <c r="Q146" s="179"/>
      <c r="R146" s="179"/>
      <c r="S146" s="179"/>
      <c r="T146" s="179"/>
      <c r="U146" s="179"/>
      <c r="V146" s="179"/>
      <c r="W146" s="179"/>
      <c r="X146" s="179"/>
      <c r="Y146" s="179"/>
      <c r="Z146" s="179"/>
      <c r="AA146" s="179"/>
      <c r="AB146" s="179"/>
      <c r="AC146" s="179"/>
      <c r="AD146" s="179"/>
      <c r="AE146" s="179"/>
    </row>
  </sheetData>
  <mergeCells count="14">
    <mergeCell ref="B1:K1"/>
    <mergeCell ref="A4:AE4"/>
    <mergeCell ref="H3:J3"/>
    <mergeCell ref="L3:N3"/>
    <mergeCell ref="B2:K2"/>
    <mergeCell ref="L2:U2"/>
    <mergeCell ref="V2:AE2"/>
    <mergeCell ref="B3:D3"/>
    <mergeCell ref="E3:G3"/>
    <mergeCell ref="V3:X3"/>
    <mergeCell ref="Y3:AA3"/>
    <mergeCell ref="AB3:AD3"/>
    <mergeCell ref="O3:Q3"/>
    <mergeCell ref="R3:T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6D6CD-A3AD-4731-925D-A95DE3B41A40}">
  <sheetPr>
    <tabColor theme="1"/>
  </sheetPr>
  <dimension ref="A1:Y17"/>
  <sheetViews>
    <sheetView zoomScale="80" zoomScaleNormal="80" workbookViewId="0">
      <pane xSplit="1" ySplit="1" topLeftCell="B2" activePane="bottomRight" state="frozen"/>
      <selection pane="topRight"/>
      <selection pane="bottomLeft"/>
      <selection pane="bottomRight"/>
    </sheetView>
  </sheetViews>
  <sheetFormatPr defaultColWidth="100" defaultRowHeight="18" customHeight="1" x14ac:dyDescent="0.3"/>
  <cols>
    <col min="1" max="1" width="30" customWidth="1"/>
    <col min="2" max="25" width="12" customWidth="1"/>
  </cols>
  <sheetData>
    <row r="1" spans="1:25" ht="36" customHeight="1" x14ac:dyDescent="0.3">
      <c r="B1" s="372" t="s">
        <v>2373</v>
      </c>
      <c r="C1" s="372"/>
      <c r="D1" s="372"/>
      <c r="E1" s="372"/>
      <c r="F1" s="372"/>
      <c r="G1" s="372"/>
    </row>
    <row r="2" spans="1:25" ht="36" customHeight="1" x14ac:dyDescent="0.3">
      <c r="A2" t="s">
        <v>165</v>
      </c>
      <c r="B2" s="374" t="str">
        <f>Population!B3</f>
        <v>Unincorporated Kings County</v>
      </c>
      <c r="C2" s="374"/>
      <c r="D2" s="374"/>
      <c r="E2" s="374"/>
      <c r="F2" s="374"/>
      <c r="G2" s="374"/>
      <c r="H2" s="374"/>
      <c r="I2" s="374"/>
      <c r="J2" s="374" t="str">
        <f>Population!B4</f>
        <v>Kings County</v>
      </c>
      <c r="K2" s="374"/>
      <c r="L2" s="374"/>
      <c r="M2" s="374"/>
      <c r="N2" s="374"/>
      <c r="O2" s="374"/>
      <c r="P2" s="374"/>
      <c r="Q2" s="374"/>
      <c r="R2" s="374" t="s">
        <v>166</v>
      </c>
      <c r="S2" s="374"/>
      <c r="T2" s="374"/>
      <c r="U2" s="374"/>
      <c r="V2" s="374"/>
      <c r="W2" s="374"/>
      <c r="X2" s="374"/>
      <c r="Y2" s="374"/>
    </row>
    <row r="3" spans="1:25" ht="14.4" x14ac:dyDescent="0.3">
      <c r="A3" s="16"/>
      <c r="B3" s="16"/>
      <c r="C3" s="16"/>
      <c r="D3" s="16"/>
      <c r="E3" s="16"/>
      <c r="F3" s="16"/>
      <c r="G3" s="16"/>
      <c r="H3" s="16"/>
      <c r="I3" s="16"/>
      <c r="J3" s="16"/>
      <c r="K3" s="16"/>
      <c r="L3" s="16"/>
      <c r="M3" s="16"/>
      <c r="N3" s="16"/>
      <c r="O3" s="16"/>
      <c r="P3" s="16"/>
      <c r="Q3" s="16"/>
      <c r="R3" s="16"/>
      <c r="S3" s="16"/>
      <c r="T3" s="16"/>
      <c r="U3" s="16"/>
      <c r="V3" s="16"/>
      <c r="W3" s="16"/>
      <c r="X3" s="16"/>
      <c r="Y3" s="16"/>
    </row>
    <row r="4" spans="1:25" ht="14.4" x14ac:dyDescent="0.3">
      <c r="A4" s="192" t="s">
        <v>2374</v>
      </c>
      <c r="B4" s="192"/>
      <c r="C4" s="192"/>
      <c r="D4" s="192"/>
      <c r="E4" s="192"/>
      <c r="F4" s="192"/>
      <c r="G4" s="192"/>
      <c r="H4" s="192"/>
      <c r="I4" s="192"/>
      <c r="J4" s="192"/>
      <c r="K4" s="192"/>
      <c r="L4" s="192"/>
      <c r="M4" s="192"/>
      <c r="N4" s="192"/>
      <c r="O4" s="192"/>
      <c r="P4" s="192"/>
      <c r="Q4" s="192"/>
      <c r="R4" s="192"/>
      <c r="S4" s="192"/>
      <c r="T4" s="192"/>
      <c r="U4" s="192"/>
      <c r="V4" s="192"/>
      <c r="W4" s="192"/>
      <c r="X4" s="192"/>
      <c r="Y4" s="192"/>
    </row>
    <row r="5" spans="1:25" ht="54" customHeight="1" x14ac:dyDescent="0.3">
      <c r="B5" s="193" t="s">
        <v>1622</v>
      </c>
      <c r="C5" s="193"/>
      <c r="D5" s="193" t="s">
        <v>1623</v>
      </c>
      <c r="E5" s="193"/>
      <c r="F5" s="193" t="s">
        <v>1624</v>
      </c>
      <c r="G5" s="193"/>
      <c r="H5" s="193" t="s">
        <v>1625</v>
      </c>
      <c r="I5" s="193"/>
      <c r="J5" s="193" t="s">
        <v>1622</v>
      </c>
      <c r="K5" s="193"/>
      <c r="L5" s="193" t="s">
        <v>1623</v>
      </c>
      <c r="M5" s="193"/>
      <c r="N5" s="193" t="s">
        <v>1624</v>
      </c>
      <c r="O5" s="193"/>
      <c r="P5" s="193" t="s">
        <v>1625</v>
      </c>
      <c r="Q5" s="193"/>
      <c r="R5" s="193" t="s">
        <v>1622</v>
      </c>
      <c r="S5" s="193"/>
      <c r="T5" s="193" t="s">
        <v>1623</v>
      </c>
      <c r="U5" s="193"/>
      <c r="V5" s="193" t="s">
        <v>1624</v>
      </c>
      <c r="W5" s="193"/>
      <c r="X5" s="193" t="s">
        <v>1625</v>
      </c>
      <c r="Y5" s="193"/>
    </row>
    <row r="6" spans="1:25" ht="14.4" x14ac:dyDescent="0.3">
      <c r="A6" t="s">
        <v>1621</v>
      </c>
      <c r="B6" s="2">
        <v>24</v>
      </c>
      <c r="C6" t="s">
        <v>2472</v>
      </c>
      <c r="D6" s="2">
        <v>0</v>
      </c>
      <c r="E6" t="s">
        <v>2472</v>
      </c>
      <c r="F6" s="2">
        <v>0</v>
      </c>
      <c r="G6" t="s">
        <v>2472</v>
      </c>
      <c r="H6" s="2">
        <v>0</v>
      </c>
      <c r="I6" t="s">
        <v>2472</v>
      </c>
      <c r="J6" s="2">
        <v>300</v>
      </c>
      <c r="K6" t="s">
        <v>165</v>
      </c>
      <c r="L6" s="2">
        <v>1</v>
      </c>
      <c r="M6" t="s">
        <v>165</v>
      </c>
      <c r="N6" s="2">
        <v>0</v>
      </c>
      <c r="O6" t="s">
        <v>165</v>
      </c>
      <c r="P6" s="2">
        <v>3</v>
      </c>
      <c r="Q6" t="s">
        <v>165</v>
      </c>
      <c r="R6" s="2">
        <v>56085</v>
      </c>
      <c r="S6" t="s">
        <v>165</v>
      </c>
      <c r="T6" s="2">
        <v>1210</v>
      </c>
      <c r="U6" t="s">
        <v>165</v>
      </c>
      <c r="V6" s="2">
        <v>470</v>
      </c>
      <c r="W6" t="s">
        <v>165</v>
      </c>
      <c r="X6" s="2">
        <v>1512</v>
      </c>
      <c r="Y6" t="s">
        <v>165</v>
      </c>
    </row>
    <row r="7" spans="1:25" ht="14.4" x14ac:dyDescent="0.3">
      <c r="A7" t="s">
        <v>2375</v>
      </c>
      <c r="B7" s="2">
        <v>24</v>
      </c>
      <c r="C7" t="s">
        <v>2472</v>
      </c>
      <c r="D7" s="2">
        <v>0</v>
      </c>
      <c r="E7" t="s">
        <v>2472</v>
      </c>
      <c r="F7" s="2">
        <v>0</v>
      </c>
      <c r="G7" t="s">
        <v>2472</v>
      </c>
      <c r="H7" s="2">
        <v>0</v>
      </c>
      <c r="I7" t="s">
        <v>2472</v>
      </c>
      <c r="J7" s="2">
        <v>300</v>
      </c>
      <c r="K7" t="s">
        <v>165</v>
      </c>
      <c r="L7" s="2">
        <v>2</v>
      </c>
      <c r="M7" t="s">
        <v>165</v>
      </c>
      <c r="N7" s="2">
        <v>0</v>
      </c>
      <c r="O7" t="s">
        <v>165</v>
      </c>
      <c r="P7" s="2">
        <v>25</v>
      </c>
      <c r="Q7" t="s">
        <v>165</v>
      </c>
      <c r="R7" s="2">
        <v>56085</v>
      </c>
      <c r="S7" t="s">
        <v>165</v>
      </c>
      <c r="T7" s="2">
        <v>2420</v>
      </c>
      <c r="U7" t="s">
        <v>165</v>
      </c>
      <c r="V7" s="2">
        <v>1623</v>
      </c>
      <c r="W7" t="s">
        <v>165</v>
      </c>
      <c r="X7" s="2">
        <v>46005</v>
      </c>
      <c r="Y7" t="s">
        <v>165</v>
      </c>
    </row>
    <row r="8" spans="1:25" ht="14.4" x14ac:dyDescent="0.3">
      <c r="A8" t="s">
        <v>2376</v>
      </c>
      <c r="B8" s="13">
        <v>5269127</v>
      </c>
      <c r="C8" t="s">
        <v>2472</v>
      </c>
      <c r="D8" s="13">
        <v>0</v>
      </c>
      <c r="E8" t="s">
        <v>2472</v>
      </c>
      <c r="F8" s="13">
        <v>0</v>
      </c>
      <c r="G8" t="s">
        <v>2472</v>
      </c>
      <c r="H8" s="13">
        <v>0</v>
      </c>
      <c r="I8" t="s">
        <v>2472</v>
      </c>
      <c r="J8" s="13">
        <v>78068665</v>
      </c>
      <c r="K8" t="s">
        <v>165</v>
      </c>
      <c r="L8" s="13">
        <v>343000</v>
      </c>
      <c r="M8" t="s">
        <v>165</v>
      </c>
      <c r="N8" s="13">
        <v>0</v>
      </c>
      <c r="O8" t="s">
        <v>165</v>
      </c>
      <c r="P8" s="13">
        <v>1858972</v>
      </c>
      <c r="Q8" t="s">
        <v>165</v>
      </c>
      <c r="R8" s="13">
        <v>16660377</v>
      </c>
      <c r="S8" t="s">
        <v>165</v>
      </c>
      <c r="T8" s="13">
        <v>480472</v>
      </c>
      <c r="U8" t="s">
        <v>165</v>
      </c>
      <c r="V8" s="13">
        <v>291986</v>
      </c>
      <c r="W8" t="s">
        <v>165</v>
      </c>
      <c r="X8" s="13">
        <v>8150225</v>
      </c>
      <c r="Y8" t="s">
        <v>165</v>
      </c>
    </row>
    <row r="9" spans="1:25" ht="14.4" x14ac:dyDescent="0.3">
      <c r="A9" t="s">
        <v>2377</v>
      </c>
      <c r="B9" s="13" t="e">
        <v>#N/A</v>
      </c>
      <c r="C9" t="e">
        <v>#N/A</v>
      </c>
      <c r="D9" s="13" t="e">
        <v>#N/A</v>
      </c>
      <c r="E9" t="e">
        <v>#N/A</v>
      </c>
      <c r="F9" s="13" t="e">
        <v>#N/A</v>
      </c>
      <c r="G9" t="e">
        <v>#N/A</v>
      </c>
      <c r="H9" s="13" t="e">
        <v>#N/A</v>
      </c>
      <c r="I9" t="e">
        <v>#N/A</v>
      </c>
      <c r="J9" s="13">
        <v>260228.88333333333</v>
      </c>
      <c r="K9" t="s">
        <v>165</v>
      </c>
      <c r="L9" s="13">
        <v>343000</v>
      </c>
      <c r="M9" t="s">
        <v>165</v>
      </c>
      <c r="N9" s="13" t="s">
        <v>165</v>
      </c>
      <c r="O9" t="s">
        <v>165</v>
      </c>
      <c r="P9" s="13">
        <v>619657.33333333337</v>
      </c>
      <c r="Q9" t="s">
        <v>165</v>
      </c>
      <c r="R9" s="13">
        <v>297.05584380850496</v>
      </c>
      <c r="S9" t="s">
        <v>165</v>
      </c>
      <c r="T9" s="13">
        <v>397.08429752066115</v>
      </c>
      <c r="U9" t="s">
        <v>165</v>
      </c>
      <c r="V9" s="13">
        <v>621.24680851063829</v>
      </c>
      <c r="W9" t="s">
        <v>165</v>
      </c>
      <c r="X9" s="13">
        <v>5390.3604497354499</v>
      </c>
      <c r="Y9" t="s">
        <v>165</v>
      </c>
    </row>
    <row r="10" spans="1:25" ht="14.4" x14ac:dyDescent="0.3">
      <c r="A10" s="16"/>
      <c r="B10" s="16"/>
      <c r="C10" s="16"/>
      <c r="D10" s="16"/>
      <c r="E10" s="16"/>
      <c r="F10" s="16"/>
      <c r="G10" s="16"/>
      <c r="H10" s="16"/>
      <c r="I10" s="16"/>
      <c r="J10" s="16"/>
      <c r="K10" s="16"/>
      <c r="L10" s="16"/>
      <c r="M10" s="16"/>
      <c r="N10" s="16"/>
      <c r="O10" s="16"/>
      <c r="P10" s="16"/>
      <c r="Q10" s="16"/>
      <c r="R10" s="16"/>
      <c r="S10" s="16"/>
      <c r="T10" s="16"/>
      <c r="U10" s="16"/>
      <c r="V10" s="16"/>
      <c r="W10" s="16"/>
      <c r="X10" s="16"/>
      <c r="Y10" s="16"/>
    </row>
    <row r="11" spans="1:25" ht="14.4" x14ac:dyDescent="0.3"/>
    <row r="12" spans="1:25" ht="14.4" x14ac:dyDescent="0.3"/>
    <row r="13" spans="1:25" ht="14.4" x14ac:dyDescent="0.3"/>
    <row r="14" spans="1:25" ht="14.4" x14ac:dyDescent="0.3"/>
    <row r="15" spans="1:25" ht="14.4" x14ac:dyDescent="0.3">
      <c r="A15" s="159" t="s">
        <v>2185</v>
      </c>
    </row>
    <row r="16" spans="1:25" ht="36" customHeight="1" x14ac:dyDescent="0.3">
      <c r="A16" s="160" t="s">
        <v>2186</v>
      </c>
    </row>
    <row r="17" spans="1:1" ht="14.4" x14ac:dyDescent="0.3">
      <c r="A17" s="161" t="s">
        <v>2378</v>
      </c>
    </row>
  </sheetData>
  <mergeCells count="4">
    <mergeCell ref="B1:G1"/>
    <mergeCell ref="B2:I2"/>
    <mergeCell ref="J2:Q2"/>
    <mergeCell ref="R2:Y2"/>
  </mergeCells>
  <pageMargins left="0.7" right="0.7" top="0.75" bottom="0.75" header="0.3" footer="0.3"/>
  <pageSetup paperSize="9" orientation="landscape"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135</vt:i4>
      </vt:variant>
    </vt:vector>
  </HeadingPairs>
  <TitlesOfParts>
    <vt:vector size="153" baseType="lpstr">
      <vt:lpstr>Overview</vt:lpstr>
      <vt:lpstr>Population</vt:lpstr>
      <vt:lpstr>Households</vt:lpstr>
      <vt:lpstr> Economic Conditions</vt:lpstr>
      <vt:lpstr>Housing</vt:lpstr>
      <vt:lpstr>Glossary</vt:lpstr>
      <vt:lpstr>Ref. ACS-5-YR</vt:lpstr>
      <vt:lpstr>Ref. ACS-5-YR Add.</vt:lpstr>
      <vt:lpstr>Ref. Permits</vt:lpstr>
      <vt:lpstr>Ref. DC-2020</vt:lpstr>
      <vt:lpstr>Ref. DC-2010</vt:lpstr>
      <vt:lpstr>Ref. DC-2000</vt:lpstr>
      <vt:lpstr>Ref. DC-1990</vt:lpstr>
      <vt:lpstr>Ref. DC-1980</vt:lpstr>
      <vt:lpstr>Ref. HCD-2020</vt:lpstr>
      <vt:lpstr>Ref. CHAS</vt:lpstr>
      <vt:lpstr>Ref. Ag</vt:lpstr>
      <vt:lpstr>Ref. DDS_Pivot</vt:lpstr>
      <vt:lpstr>EconC10</vt:lpstr>
      <vt:lpstr>EconC11</vt:lpstr>
      <vt:lpstr>EconC4</vt:lpstr>
      <vt:lpstr>EconC5</vt:lpstr>
      <vt:lpstr>EconC6</vt:lpstr>
      <vt:lpstr>EconC7</vt:lpstr>
      <vt:lpstr>EconC8</vt:lpstr>
      <vt:lpstr>EconC9</vt:lpstr>
      <vt:lpstr>EconT1</vt:lpstr>
      <vt:lpstr>EconT10</vt:lpstr>
      <vt:lpstr>EconT11</vt:lpstr>
      <vt:lpstr>EconT12</vt:lpstr>
      <vt:lpstr>EconT13</vt:lpstr>
      <vt:lpstr>EconT2</vt:lpstr>
      <vt:lpstr>EconT3</vt:lpstr>
      <vt:lpstr>EconT4</vt:lpstr>
      <vt:lpstr>EconT5</vt:lpstr>
      <vt:lpstr>EconT6</vt:lpstr>
      <vt:lpstr>EconT7</vt:lpstr>
      <vt:lpstr>EconT8</vt:lpstr>
      <vt:lpstr>EconT9</vt:lpstr>
      <vt:lpstr>HouseholdsC1</vt:lpstr>
      <vt:lpstr>HouseholdsC10</vt:lpstr>
      <vt:lpstr>HouseholdsC11</vt:lpstr>
      <vt:lpstr>HouseholdsC12</vt:lpstr>
      <vt:lpstr>HouseholdsC13</vt:lpstr>
      <vt:lpstr>HouseholdsC14</vt:lpstr>
      <vt:lpstr>HouseholdsC15</vt:lpstr>
      <vt:lpstr>HouseholdsC16</vt:lpstr>
      <vt:lpstr>HouseholdsC17</vt:lpstr>
      <vt:lpstr>HouseholdsC18</vt:lpstr>
      <vt:lpstr>HouseholdsC2</vt:lpstr>
      <vt:lpstr>HouseholdsC3</vt:lpstr>
      <vt:lpstr>HouseholdsC4</vt:lpstr>
      <vt:lpstr>HouseholdsC5</vt:lpstr>
      <vt:lpstr>HouseholdsC6</vt:lpstr>
      <vt:lpstr>HouseholdsC7</vt:lpstr>
      <vt:lpstr>HouseholdsC8</vt:lpstr>
      <vt:lpstr>HouseholdsC9</vt:lpstr>
      <vt:lpstr>HouseholdsT1</vt:lpstr>
      <vt:lpstr>HouseholdsT10</vt:lpstr>
      <vt:lpstr>HouseholdsT11</vt:lpstr>
      <vt:lpstr>HouseholdsT12</vt:lpstr>
      <vt:lpstr>HouseholdsT13</vt:lpstr>
      <vt:lpstr>HouseholdsT14</vt:lpstr>
      <vt:lpstr>HouseholdsT15</vt:lpstr>
      <vt:lpstr>HouseholdsT16</vt:lpstr>
      <vt:lpstr>HouseholdsT17</vt:lpstr>
      <vt:lpstr>HouseholdsT18</vt:lpstr>
      <vt:lpstr>HouseholdsT19</vt:lpstr>
      <vt:lpstr>HouseholdsT2</vt:lpstr>
      <vt:lpstr>HouseholdsT20</vt:lpstr>
      <vt:lpstr>HouseholdsT21</vt:lpstr>
      <vt:lpstr>HouseholdsT22</vt:lpstr>
      <vt:lpstr>HouseholdsT23</vt:lpstr>
      <vt:lpstr>HouseholdsT24</vt:lpstr>
      <vt:lpstr>HouseholdsT25</vt:lpstr>
      <vt:lpstr>HouseholdsT26</vt:lpstr>
      <vt:lpstr>HouseholdsT27</vt:lpstr>
      <vt:lpstr>HouseholdsT3</vt:lpstr>
      <vt:lpstr>HouseholdsT4</vt:lpstr>
      <vt:lpstr>HouseholdsT5</vt:lpstr>
      <vt:lpstr>HouseholdsT6</vt:lpstr>
      <vt:lpstr>HouseholdsT7</vt:lpstr>
      <vt:lpstr>HouseholdsT8</vt:lpstr>
      <vt:lpstr>HouseholdsT9</vt:lpstr>
      <vt:lpstr>HousingC1</vt:lpstr>
      <vt:lpstr>HousingC10</vt:lpstr>
      <vt:lpstr>HousingC11</vt:lpstr>
      <vt:lpstr>HousingC12</vt:lpstr>
      <vt:lpstr>HousingC13</vt:lpstr>
      <vt:lpstr>HousingC14</vt:lpstr>
      <vt:lpstr>HousingC15</vt:lpstr>
      <vt:lpstr>HousingC16</vt:lpstr>
      <vt:lpstr>HousingC17</vt:lpstr>
      <vt:lpstr>HousingC18</vt:lpstr>
      <vt:lpstr>HousingC19</vt:lpstr>
      <vt:lpstr>HousingC2</vt:lpstr>
      <vt:lpstr>HousingC3</vt:lpstr>
      <vt:lpstr>HousingC4</vt:lpstr>
      <vt:lpstr>HousingC5</vt:lpstr>
      <vt:lpstr>HousingC6</vt:lpstr>
      <vt:lpstr>HousingC7</vt:lpstr>
      <vt:lpstr>HousingC8</vt:lpstr>
      <vt:lpstr>HousingC9</vt:lpstr>
      <vt:lpstr>HousingT1</vt:lpstr>
      <vt:lpstr>HousingT10</vt:lpstr>
      <vt:lpstr>HousingT11</vt:lpstr>
      <vt:lpstr>HousingT12</vt:lpstr>
      <vt:lpstr>HousingT13</vt:lpstr>
      <vt:lpstr>HousingT14</vt:lpstr>
      <vt:lpstr>HousingT15</vt:lpstr>
      <vt:lpstr>HousingT16</vt:lpstr>
      <vt:lpstr>HousingT17</vt:lpstr>
      <vt:lpstr>HousingT18</vt:lpstr>
      <vt:lpstr>HousingT19</vt:lpstr>
      <vt:lpstr>HousingT2</vt:lpstr>
      <vt:lpstr>HousingT20</vt:lpstr>
      <vt:lpstr>HousingT21</vt:lpstr>
      <vt:lpstr>HousingT22</vt:lpstr>
      <vt:lpstr>HousingT23</vt:lpstr>
      <vt:lpstr>HousingT3</vt:lpstr>
      <vt:lpstr>HousingT4</vt:lpstr>
      <vt:lpstr>HousingT5</vt:lpstr>
      <vt:lpstr>HousingT6</vt:lpstr>
      <vt:lpstr>HousingT7</vt:lpstr>
      <vt:lpstr>HousingT8</vt:lpstr>
      <vt:lpstr>HousingT9</vt:lpstr>
      <vt:lpstr>PopC1</vt:lpstr>
      <vt:lpstr>PopC2</vt:lpstr>
      <vt:lpstr>PopC3</vt:lpstr>
      <vt:lpstr>PopC4</vt:lpstr>
      <vt:lpstr>PopC5</vt:lpstr>
      <vt:lpstr>PopC6</vt:lpstr>
      <vt:lpstr>PopC7</vt:lpstr>
      <vt:lpstr>PopC8</vt:lpstr>
      <vt:lpstr>PopT1</vt:lpstr>
      <vt:lpstr>PopT10</vt:lpstr>
      <vt:lpstr>PopT11</vt:lpstr>
      <vt:lpstr>PopT12</vt:lpstr>
      <vt:lpstr>PopT13</vt:lpstr>
      <vt:lpstr>PopT14</vt:lpstr>
      <vt:lpstr>PopT15</vt:lpstr>
      <vt:lpstr>PopT16</vt:lpstr>
      <vt:lpstr>PopT17</vt:lpstr>
      <vt:lpstr>PopT18</vt:lpstr>
      <vt:lpstr>PopT2</vt:lpstr>
      <vt:lpstr>PopT3</vt:lpstr>
      <vt:lpstr>PopT4</vt:lpstr>
      <vt:lpstr>PopT5</vt:lpstr>
      <vt:lpstr>PopT6</vt:lpstr>
      <vt:lpstr>PopT7</vt:lpstr>
      <vt:lpstr>PopT8</vt:lpstr>
      <vt:lpstr>PopT9</vt:lpstr>
      <vt:lpstr>TOC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2021-05-25T19:34:21Z</dcterms:created>
  <dcterms:modified xsi:type="dcterms:W3CDTF">2023-01-20T19:43:36Z</dcterms:modified>
  <cp:category/>
  <cp:contentStatus/>
</cp:coreProperties>
</file>